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pwlah71\Desktop\Payment Methodology\"/>
    </mc:Choice>
  </mc:AlternateContent>
  <xr:revisionPtr revIDLastSave="0" documentId="8_{2702D816-A56B-47E7-BD98-D1C310826FCC}" xr6:coauthVersionLast="47" xr6:coauthVersionMax="47" xr10:uidLastSave="{00000000-0000-0000-0000-000000000000}"/>
  <bookViews>
    <workbookView xWindow="25080" yWindow="-120" windowWidth="25440" windowHeight="15390" tabRatio="847" activeTab="5" xr2:uid="{00000000-000D-0000-FFFF-FFFF00000000}"/>
  </bookViews>
  <sheets>
    <sheet name="Cover" sheetId="14" r:id="rId1"/>
    <sheet name="Structure" sheetId="15" r:id="rId2"/>
    <sheet name="Calculator Instructions" sheetId="13" r:id="rId3"/>
    <sheet name="Interactive Calculator" sheetId="29" r:id="rId4"/>
    <sheet name="DRG Table" sheetId="24" r:id="rId5"/>
    <sheet name="Provider Reference" sheetId="21" r:id="rId6"/>
    <sheet name="Out of State Calculation" sheetId="27" state="hidden" r:id="rId7"/>
  </sheets>
  <externalReferences>
    <externalReference r:id="rId8"/>
    <externalReference r:id="rId9"/>
    <externalReference r:id="rId10"/>
    <externalReference r:id="rId11"/>
    <externalReference r:id="rId12"/>
  </externalReferences>
  <definedNames>
    <definedName name="\G">#REF!</definedName>
    <definedName name="\Q">#REF!</definedName>
    <definedName name="\R">[1]Input!#REF!</definedName>
    <definedName name="_xlnm._FilterDatabase" localSheetId="4" hidden="1">'DRG Table'!$A$7:$L$1313</definedName>
    <definedName name="_xlnm._FilterDatabase" localSheetId="5" hidden="1">'Provider Reference'!$A$4:$O$185</definedName>
    <definedName name="_t3">#REF!</definedName>
    <definedName name="_tab1" localSheetId="5">#REF!</definedName>
    <definedName name="_tab1">#REF!</definedName>
    <definedName name="_tab2" localSheetId="5">#REF!</definedName>
    <definedName name="_tab2">#REF!</definedName>
    <definedName name="_tab3" localSheetId="5">#REF!</definedName>
    <definedName name="_tab3">#REF!</definedName>
    <definedName name="_tab4">#REF!</definedName>
    <definedName name="age_adj">#REF!</definedName>
    <definedName name="AGG_CCRs_ROUTANC">#REF!</definedName>
    <definedName name="APRDRG_v26">#REF!</definedName>
    <definedName name="CCR" localSheetId="5">'[2]Interactive Calculator Template'!#REF!</definedName>
    <definedName name="CCR">#REF!</definedName>
    <definedName name="Cost_Out_Thresh" localSheetId="5">'[2]Interactive Calculator Template'!#REF!</definedName>
    <definedName name="Cost_Out_Thresh">#REF!</definedName>
    <definedName name="cost_thresh" localSheetId="5">#REF!</definedName>
    <definedName name="cost_thresh">#REF!</definedName>
    <definedName name="Cov_chg">#REF!</definedName>
    <definedName name="Cov_days" localSheetId="5">'[2]Interactive Calculator Template'!#REF!</definedName>
    <definedName name="Cov_days">#REF!</definedName>
    <definedName name="day_pay" localSheetId="5">#REF!</definedName>
    <definedName name="day_pay">#REF!</definedName>
    <definedName name="day_thresh" localSheetId="5">#REF!</definedName>
    <definedName name="day_thresh">#REF!</definedName>
    <definedName name="Disch_stat" localSheetId="5">'[2]Interactive Calculator Template'!#REF!</definedName>
    <definedName name="Disch_stat">#REF!</definedName>
    <definedName name="DRG_base" localSheetId="5">#REF!</definedName>
    <definedName name="DRG_base">#REF!</definedName>
    <definedName name="DRG_Base_Pay">#REF!</definedName>
    <definedName name="DRG_Base_Pay_w_MedEd" localSheetId="5">'[2]Interactive Calculator Template'!#REF!</definedName>
    <definedName name="DRG_Base_Pay_w_MedEd">#REF!</definedName>
    <definedName name="DRG_out_thresh" localSheetId="5">'[2]Interactive Calculator Template'!#REF!</definedName>
    <definedName name="DRG_out_thresh">#REF!</definedName>
    <definedName name="Filepath">'[3]Modeling Inputs'!$D$22</definedName>
    <definedName name="FINAL_REPORT">#REF!</definedName>
    <definedName name="IL_PROV_SUMM">#REF!</definedName>
    <definedName name="imppuf_091001">#REF!</definedName>
    <definedName name="IP_DATA">#REF!</definedName>
    <definedName name="IP_RECON">#REF!</definedName>
    <definedName name="IP_SUMM">#REF!</definedName>
    <definedName name="IP_SUMM_2009">#REF!</definedName>
    <definedName name="LABELS">#REF!</definedName>
    <definedName name="LOS" localSheetId="5">'[2]Interactive Calculator Template'!#REF!</definedName>
    <definedName name="LOS">#REF!</definedName>
    <definedName name="Marginal_cost" localSheetId="5">'[2]Interactive Calculator Template'!#REF!</definedName>
    <definedName name="Marginal_cost">#REF!</definedName>
    <definedName name="Marginal_cost_percent" localSheetId="5">'[2]Interactive Calculator Template'!#REF!</definedName>
    <definedName name="Marginal_cost_percent">#REF!</definedName>
    <definedName name="MC" localSheetId="5">#REF!</definedName>
    <definedName name="MC">#REF!</definedName>
    <definedName name="MC_1" localSheetId="5">'[2]Interactive Calculator Template'!#REF!</definedName>
    <definedName name="MC_1">#REF!</definedName>
    <definedName name="MC_2" localSheetId="5">'[2]Interactive Calculator Template'!#REF!</definedName>
    <definedName name="MC_2">#REF!</definedName>
    <definedName name="MDC_Label">#REF!</definedName>
    <definedName name="MH_Model1">#REF!</definedName>
    <definedName name="MH_Model2">#REF!</definedName>
    <definedName name="MH_Model3">#REF!</definedName>
    <definedName name="MH_Model4">#REF!</definedName>
    <definedName name="MMMWEIGHTS_IMPACT_SUMMARY_936">#REF!</definedName>
    <definedName name="Natl_ALOS" localSheetId="5">'[2]Interactive Calculator Template'!#REF!</definedName>
    <definedName name="Natl_ALOS">#REF!</definedName>
    <definedName name="NeonateSUMRY2b">#REF!</definedName>
    <definedName name="NICU" localSheetId="5">'[2]Interactive Calculator Template'!#REF!</definedName>
    <definedName name="NICU">#REF!</definedName>
    <definedName name="NIP_SFY05_catserv">[4]NIP_SFY05_catserv!$A$2:$G$15</definedName>
    <definedName name="NIP_SFY05byoldid">[5]NIPS!$A$1:$G$222</definedName>
    <definedName name="NIP_SFY05wcharges">#REF!</definedName>
    <definedName name="NIP_SFY06_catserv">#REF!</definedName>
    <definedName name="OP_CLAIMS">#REF!</definedName>
    <definedName name="OP_DATA">#REF!</definedName>
    <definedName name="OP_RECON">#REF!</definedName>
    <definedName name="OP_SFY05">#REF!</definedName>
    <definedName name="OP_SFY05_byoldid">[5]OP!$A$1:$F$244</definedName>
    <definedName name="opdata">#REF!</definedName>
    <definedName name="OUTLIER_CCR_FINAL">#REF!</definedName>
    <definedName name="Output_Corner">#REF!</definedName>
    <definedName name="Output_Data">#REF!</definedName>
    <definedName name="PaySmry">#REF!</definedName>
    <definedName name="pol_adj" localSheetId="5">#REF!</definedName>
    <definedName name="pol_adj">#REF!</definedName>
    <definedName name="PolicyImpact">#REF!</definedName>
    <definedName name="PolicyImpactA">#REF!</definedName>
    <definedName name="pps_3std">#REF!</definedName>
    <definedName name="PricingCDImpact">#REF!</definedName>
    <definedName name="PRINT">#REF!</definedName>
    <definedName name="_xlnm.Print_Area" localSheetId="4">'DRG Table'!$A$1:$L$1265</definedName>
    <definedName name="_xlnm.Print_Area" localSheetId="5">'Provider Reference'!$A$1:$O$205</definedName>
    <definedName name="_xlnm.Print_Area">#N/A</definedName>
    <definedName name="_xlnm.Print_Titles" localSheetId="4">'DRG Table'!$1:$7</definedName>
    <definedName name="_xlnm.Print_Titles" localSheetId="5">'Provider Reference'!$1:$4</definedName>
    <definedName name="PROVIDER_SUMM">#REF!</definedName>
    <definedName name="PROVSUMMARY">#REF!</definedName>
    <definedName name="ProvSvcImpact">#REF!</definedName>
    <definedName name="PRVSUMRY">#REF!</definedName>
    <definedName name="PRVSUMRY_WStatics">#REF!</definedName>
    <definedName name="Rac_Summ_corner">#REF!</definedName>
    <definedName name="Rac_Summ_data">#REF!</definedName>
    <definedName name="Scenario_Name">'[3]Modeling Inputs'!$D$14</definedName>
    <definedName name="TABLE">#REF!</definedName>
    <definedName name="Timestamp">'[3]Modeling Inputs'!$D$21</definedName>
    <definedName name="TOP_DM">#REF!</definedName>
    <definedName name="UserName">'[3]Modeling Inputs'!$D$20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9" l="1"/>
  <c r="E33" i="29" l="1"/>
  <c r="E28" i="29"/>
  <c r="E40" i="29" l="1"/>
  <c r="E58" i="29"/>
  <c r="E34" i="29"/>
  <c r="E21" i="29" l="1"/>
  <c r="E38" i="29" l="1"/>
  <c r="E35" i="29"/>
  <c r="E36" i="29"/>
  <c r="E26" i="29"/>
  <c r="E25" i="29"/>
  <c r="E24" i="29"/>
  <c r="B3" i="29"/>
  <c r="B4" i="29" s="1"/>
  <c r="B5" i="29" s="1"/>
  <c r="B6" i="29" s="1"/>
  <c r="B7" i="29" s="1"/>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B58" i="29" s="1"/>
  <c r="B59" i="29" s="1"/>
  <c r="B60" i="29" s="1"/>
  <c r="B61" i="29" s="1"/>
  <c r="B62" i="29" s="1"/>
  <c r="B63" i="29" s="1"/>
  <c r="B64" i="29" s="1"/>
  <c r="A182" i="21" l="1"/>
  <c r="A183" i="21"/>
  <c r="A184" i="21"/>
  <c r="A185" i="21"/>
  <c r="E32" i="29" l="1"/>
  <c r="E52" i="29" l="1"/>
  <c r="E29" i="29"/>
  <c r="E30" i="29"/>
  <c r="E41" i="29"/>
  <c r="E45" i="29"/>
  <c r="E46" i="29" s="1"/>
  <c r="E37" i="29"/>
  <c r="K85" i="27"/>
  <c r="K84" i="27"/>
  <c r="K83" i="27"/>
  <c r="K82" i="27"/>
  <c r="K81" i="27"/>
  <c r="K80" i="27"/>
  <c r="K79" i="27"/>
  <c r="K78" i="27"/>
  <c r="K77" i="27"/>
  <c r="K76" i="27"/>
  <c r="K75" i="27"/>
  <c r="K74" i="27"/>
  <c r="K73" i="27"/>
  <c r="K72" i="27"/>
  <c r="K71" i="27"/>
  <c r="K70" i="27"/>
  <c r="K69" i="27"/>
  <c r="K68" i="27"/>
  <c r="K67" i="27"/>
  <c r="K66" i="27"/>
  <c r="K65" i="27"/>
  <c r="K64" i="27"/>
  <c r="K63" i="27"/>
  <c r="K62" i="27"/>
  <c r="K61" i="27"/>
  <c r="K60" i="27"/>
  <c r="K59" i="27"/>
  <c r="K58" i="27"/>
  <c r="K57" i="27"/>
  <c r="K56" i="27"/>
  <c r="K55" i="27"/>
  <c r="K54" i="27"/>
  <c r="K53" i="27"/>
  <c r="K52" i="27"/>
  <c r="K51" i="27"/>
  <c r="K50" i="27"/>
  <c r="K49" i="27"/>
  <c r="K48" i="27"/>
  <c r="K47" i="27"/>
  <c r="K46" i="27"/>
  <c r="K45" i="27"/>
  <c r="K44" i="27"/>
  <c r="K43" i="27"/>
  <c r="K42" i="27"/>
  <c r="K41" i="27"/>
  <c r="K40" i="27"/>
  <c r="K39" i="27"/>
  <c r="K38" i="27"/>
  <c r="K37" i="27"/>
  <c r="K36" i="27"/>
  <c r="K35" i="27"/>
  <c r="K34" i="27"/>
  <c r="K33" i="27"/>
  <c r="K32" i="27"/>
  <c r="K31" i="27"/>
  <c r="K30" i="27"/>
  <c r="K29" i="27"/>
  <c r="K28" i="27"/>
  <c r="K27" i="27"/>
  <c r="K26" i="27"/>
  <c r="K25" i="27"/>
  <c r="K24" i="27"/>
  <c r="K23" i="27"/>
  <c r="K22" i="27"/>
  <c r="K21" i="27"/>
  <c r="K20" i="27"/>
  <c r="K19" i="27"/>
  <c r="K18" i="27"/>
  <c r="K17" i="27"/>
  <c r="K16" i="27"/>
  <c r="K15" i="27"/>
  <c r="K14" i="27"/>
  <c r="K13" i="27"/>
  <c r="K12" i="27"/>
  <c r="K11" i="27"/>
  <c r="K10" i="27"/>
  <c r="K9" i="27"/>
  <c r="K8" i="27"/>
  <c r="K7" i="27"/>
  <c r="K6" i="27"/>
  <c r="K5" i="27"/>
  <c r="K4" i="27"/>
  <c r="E43" i="29" l="1"/>
  <c r="E48" i="29" s="1"/>
  <c r="E49" i="29" s="1"/>
  <c r="E51" i="29" s="1"/>
  <c r="H4" i="27"/>
  <c r="E53" i="29" l="1"/>
  <c r="E54" i="29" s="1"/>
  <c r="E56" i="29" s="1"/>
  <c r="E57" i="29" s="1"/>
  <c r="E60" i="29" s="1"/>
  <c r="E68" i="27"/>
  <c r="E69" i="27"/>
  <c r="E89" i="27"/>
  <c r="E21" i="27"/>
  <c r="E63" i="27"/>
  <c r="E90" i="27"/>
  <c r="E81" i="27"/>
  <c r="E39" i="27"/>
  <c r="E10" i="27"/>
  <c r="E14" i="27"/>
  <c r="E15" i="27"/>
  <c r="E64" i="27"/>
  <c r="E85" i="27"/>
  <c r="E50" i="27"/>
  <c r="E38" i="27"/>
  <c r="E84" i="27"/>
  <c r="E83" i="27"/>
  <c r="E49" i="27"/>
  <c r="E86" i="27"/>
  <c r="E82" i="27"/>
  <c r="E77" i="27"/>
  <c r="E37" i="27"/>
  <c r="E78" i="27"/>
  <c r="E6" i="27"/>
  <c r="E54" i="27"/>
  <c r="E22" i="27"/>
  <c r="E53" i="27"/>
  <c r="E55" i="27"/>
  <c r="E59" i="29" l="1"/>
  <c r="E61" i="29" s="1"/>
  <c r="E62" i="29" s="1"/>
  <c r="E18" i="27"/>
  <c r="E19" i="27"/>
  <c r="E20" i="27"/>
  <c r="E79" i="27"/>
  <c r="E80" i="27"/>
  <c r="E36" i="27"/>
  <c r="E35" i="27"/>
  <c r="E65" i="27"/>
  <c r="E66" i="27"/>
  <c r="E67" i="27"/>
  <c r="E58" i="27"/>
  <c r="E59" i="27"/>
  <c r="E60" i="27"/>
  <c r="E62" i="27"/>
  <c r="E61" i="27"/>
  <c r="E52" i="27"/>
  <c r="E51" i="27"/>
  <c r="E57" i="27"/>
  <c r="E56" i="27"/>
  <c r="E87" i="27"/>
  <c r="E88" i="27"/>
  <c r="E47" i="27"/>
  <c r="E48" i="27"/>
  <c r="E31" i="27"/>
  <c r="E32" i="27"/>
  <c r="E45" i="27"/>
  <c r="E46" i="27"/>
  <c r="E44" i="27"/>
  <c r="E42" i="27"/>
  <c r="E43" i="27"/>
  <c r="E29" i="27"/>
  <c r="E30" i="27"/>
  <c r="E26" i="27"/>
  <c r="E27" i="27"/>
  <c r="E28" i="27"/>
  <c r="E73" i="27"/>
  <c r="E72" i="27"/>
  <c r="E70" i="27"/>
  <c r="E71" i="27"/>
  <c r="E25" i="27"/>
  <c r="E23" i="27"/>
  <c r="E24" i="27"/>
  <c r="E33" i="27"/>
  <c r="E34" i="27"/>
  <c r="E9" i="27"/>
  <c r="E7" i="27"/>
  <c r="E8" i="27"/>
  <c r="E5" i="27"/>
  <c r="E4" i="27"/>
  <c r="E74" i="27"/>
  <c r="E76" i="27"/>
  <c r="E75" i="27"/>
  <c r="E17" i="27"/>
  <c r="E16" i="27"/>
  <c r="E12" i="27"/>
  <c r="E11" i="27"/>
  <c r="E13" i="27"/>
  <c r="E41" i="27"/>
  <c r="E40" i="27"/>
  <c r="E63" i="29" l="1"/>
  <c r="B4" i="27"/>
  <c r="E64" i="29" l="1"/>
</calcChain>
</file>

<file path=xl/sharedStrings.xml><?xml version="1.0" encoding="utf-8"?>
<sst xmlns="http://schemas.openxmlformats.org/spreadsheetml/2006/main" count="9776" uniqueCount="2920">
  <si>
    <t>Indicates data to be input by the user</t>
  </si>
  <si>
    <t>C</t>
  </si>
  <si>
    <t>D</t>
  </si>
  <si>
    <t>E</t>
  </si>
  <si>
    <t>APR-DRG</t>
  </si>
  <si>
    <t>APR-DRG Description</t>
  </si>
  <si>
    <t>Information</t>
  </si>
  <si>
    <t>Data</t>
  </si>
  <si>
    <t>Comments or Formula</t>
  </si>
  <si>
    <t>Hospital-specific cost-to-charge ratio</t>
  </si>
  <si>
    <t>Is a transfer adjustment potentially applicable?</t>
  </si>
  <si>
    <t>APR-DRG description</t>
  </si>
  <si>
    <t>Average Length of Stay</t>
  </si>
  <si>
    <t>Length of stay</t>
  </si>
  <si>
    <t>PAYMENT POLICY PARAMETERS SET BY MEDICAID</t>
  </si>
  <si>
    <t>Average length of stay for this APR-DRG</t>
  </si>
  <si>
    <t>CALCULATOR VALUES ARE FOR PURPOSES OF ILLUSTRATION ONLY.</t>
  </si>
  <si>
    <t>INFORMATION FROM THE HOSPITAL</t>
  </si>
  <si>
    <t>Used for cost outlier adjustments</t>
  </si>
  <si>
    <t>Patient age (in years)</t>
  </si>
  <si>
    <t>Look up from DRG table</t>
  </si>
  <si>
    <t>Used for age adjustor</t>
  </si>
  <si>
    <t>APR-DRG INFORMATION</t>
  </si>
  <si>
    <t>Indicates payment policy parameters set by Medicaid</t>
  </si>
  <si>
    <t>F</t>
  </si>
  <si>
    <t>E13</t>
  </si>
  <si>
    <t>E12</t>
  </si>
  <si>
    <t>G</t>
  </si>
  <si>
    <t>HOSPITAL INFORMATION</t>
  </si>
  <si>
    <t>Cost outlier threshold</t>
  </si>
  <si>
    <t>COST OUTLIER</t>
  </si>
  <si>
    <t>Does this claim require an outlier payment?</t>
  </si>
  <si>
    <t>TRANSFER PAYMENT ADJUSTMENT</t>
  </si>
  <si>
    <t>DRG BASE PAYMENT</t>
  </si>
  <si>
    <t>DRG standardized base rate</t>
  </si>
  <si>
    <t>Col ID</t>
  </si>
  <si>
    <t>Column/Field Name</t>
  </si>
  <si>
    <t>Description</t>
  </si>
  <si>
    <t>E7</t>
  </si>
  <si>
    <t>General Comments</t>
  </si>
  <si>
    <t>E8</t>
  </si>
  <si>
    <t>E9</t>
  </si>
  <si>
    <t>E10</t>
  </si>
  <si>
    <t>E11</t>
  </si>
  <si>
    <t>Cover Page</t>
  </si>
  <si>
    <t>Structure of the Calculator Spreadsheet</t>
  </si>
  <si>
    <t>Cover</t>
  </si>
  <si>
    <t>Structure</t>
  </si>
  <si>
    <t>DRG Table</t>
  </si>
  <si>
    <t>Calculator Instructions</t>
  </si>
  <si>
    <t>Interactive Calculator</t>
  </si>
  <si>
    <t>The "Structure" worksheet contains a synopsis of the information provided in the DRG Calculator spreadsheet.</t>
  </si>
  <si>
    <t>Instructions for Interactive Calculator</t>
  </si>
  <si>
    <t>Information About the Hospital Stay (Entered by the User)</t>
  </si>
  <si>
    <t>Change History</t>
  </si>
  <si>
    <t>Minnesota Medicaid DRG Pricing Calculator</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</si>
  <si>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</si>
  <si>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</si>
  <si>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</si>
  <si>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</si>
  <si>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</si>
  <si>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</si>
  <si>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</si>
  <si>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</si>
  <si>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</si>
  <si>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</si>
  <si>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</si>
  <si>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</si>
  <si>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</si>
  <si>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</si>
  <si>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</si>
  <si>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</si>
  <si>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</si>
  <si>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</si>
  <si>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</si>
  <si>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</si>
  <si>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</si>
  <si>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</si>
  <si>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</si>
  <si>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</si>
  <si>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</si>
  <si>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</si>
  <si>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</si>
  <si>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</si>
  <si>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</si>
  <si>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</si>
  <si>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</si>
  <si>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</si>
  <si>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</si>
  <si>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</si>
  <si>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</si>
  <si>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</si>
  <si>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</si>
  <si>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</si>
  <si>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</si>
  <si>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</si>
  <si>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</si>
  <si>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</si>
  <si>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</si>
  <si>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</si>
  <si>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</si>
  <si>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</si>
  <si>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</si>
  <si>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</si>
  <si>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</si>
  <si>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</si>
  <si>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</si>
  <si>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</si>
  <si>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</si>
  <si>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</si>
  <si>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</si>
  <si>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</si>
  <si>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</si>
  <si>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</si>
  <si>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</si>
  <si>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</si>
  <si>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</si>
  <si>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</si>
  <si>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</si>
  <si>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</si>
  <si>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</si>
  <si>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</si>
  <si>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</si>
  <si>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</si>
  <si>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</si>
  <si>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</si>
  <si>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</si>
  <si>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</si>
  <si>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</si>
  <si>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</si>
  <si>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</si>
  <si>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</si>
  <si>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</si>
  <si>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</si>
  <si>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</si>
  <si>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</si>
  <si>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</si>
  <si>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</si>
  <si>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</si>
  <si>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</si>
  <si>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</si>
  <si>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</si>
  <si>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</si>
  <si>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</si>
  <si>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</si>
  <si>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</si>
  <si>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</si>
  <si>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</si>
  <si>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</si>
  <si>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</si>
  <si>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</si>
  <si>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</si>
  <si>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</si>
  <si>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</si>
  <si>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</si>
  <si>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</si>
  <si>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</si>
  <si>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</si>
  <si>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</si>
  <si>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</si>
  <si>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</si>
  <si>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</si>
  <si>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</si>
  <si>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</si>
  <si>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</si>
  <si>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</si>
  <si>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</si>
  <si>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</si>
  <si>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</si>
  <si>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</si>
  <si>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</si>
  <si>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</si>
  <si>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</si>
  <si>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</si>
  <si>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</si>
  <si>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</si>
  <si>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</si>
  <si>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</si>
  <si>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</si>
  <si>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</si>
  <si>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</si>
  <si>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</si>
  <si>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</si>
  <si>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</si>
  <si>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</si>
  <si>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</si>
  <si>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</si>
  <si>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</si>
  <si>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</si>
  <si>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</si>
  <si>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</si>
  <si>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</si>
  <si>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</si>
  <si>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</si>
  <si>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</si>
  <si>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</si>
  <si>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</si>
  <si>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</si>
  <si>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</si>
  <si>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</si>
  <si>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</si>
  <si>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</si>
  <si>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</si>
  <si>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</si>
  <si>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</si>
  <si>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</si>
  <si>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</si>
  <si>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</si>
  <si>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</si>
  <si>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</si>
  <si>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</si>
  <si>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</si>
  <si>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</si>
  <si>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</si>
  <si>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</si>
  <si>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</si>
  <si>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</si>
  <si>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</si>
  <si>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</si>
  <si>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</si>
  <si>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</si>
  <si>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</si>
  <si>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</si>
  <si>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</si>
  <si>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</si>
  <si>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</si>
  <si>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</si>
  <si>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</si>
  <si>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</si>
  <si>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</si>
  <si>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</si>
  <si>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</si>
  <si>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</si>
  <si>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</si>
  <si>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</si>
  <si>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</si>
  <si>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</si>
  <si>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</si>
  <si>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</si>
  <si>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</si>
  <si>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</si>
  <si>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</si>
  <si>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</si>
  <si>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</si>
  <si>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</si>
  <si>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</si>
  <si>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</si>
  <si>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</si>
  <si>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</si>
  <si>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</si>
  <si>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</si>
  <si>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</si>
  <si>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</si>
  <si>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</si>
  <si>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</si>
  <si>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</si>
  <si>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</si>
  <si>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</si>
  <si>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</si>
  <si>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</si>
  <si>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</si>
  <si>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</si>
  <si>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</si>
  <si>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</si>
  <si>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</si>
  <si>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</si>
  <si>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</si>
  <si>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</si>
  <si>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</si>
  <si>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</si>
  <si>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</si>
  <si>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</si>
  <si>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</si>
  <si>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</si>
  <si>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</si>
  <si>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</si>
  <si>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</si>
  <si>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</si>
  <si>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</si>
  <si>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</si>
  <si>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</si>
  <si>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</si>
  <si>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</si>
  <si>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</si>
  <si>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</si>
  <si>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</si>
  <si>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</si>
  <si>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</si>
  <si>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</si>
  <si>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</si>
  <si>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</si>
  <si>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</si>
  <si>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</si>
  <si>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</si>
  <si>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</si>
  <si>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</si>
  <si>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</si>
  <si>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</si>
  <si>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</si>
  <si>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</si>
  <si>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</si>
  <si>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</si>
  <si>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</si>
  <si>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</si>
  <si>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</si>
  <si>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</si>
  <si>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</si>
  <si>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</si>
  <si>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</si>
  <si>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</si>
  <si>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</si>
  <si>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</si>
  <si>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</si>
  <si>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</si>
  <si>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</si>
  <si>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</si>
  <si>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</si>
  <si>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</si>
  <si>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</si>
  <si>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</si>
  <si>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</si>
  <si>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</si>
  <si>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</si>
  <si>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</si>
  <si>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</si>
  <si>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</si>
  <si>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</si>
  <si>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</si>
  <si>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</si>
  <si>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</si>
  <si>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</si>
  <si>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</si>
  <si>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</si>
  <si>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</si>
  <si>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</si>
  <si>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</si>
  <si>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</si>
  <si>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</si>
  <si>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</si>
  <si>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</si>
  <si>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</si>
  <si>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</si>
  <si>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</si>
  <si>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</si>
  <si>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</si>
  <si>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</si>
  <si>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</si>
  <si>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</si>
  <si>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</si>
  <si>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</si>
  <si>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</si>
  <si>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</si>
  <si>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</si>
  <si>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</si>
  <si>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</si>
  <si>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</si>
  <si>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</si>
  <si>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</si>
  <si>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</si>
  <si>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</si>
  <si>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</si>
  <si>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</si>
  <si>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</si>
  <si>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</si>
  <si>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</si>
  <si>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</si>
  <si>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</si>
  <si>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</si>
  <si>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</si>
  <si>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</si>
  <si>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</si>
  <si>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</si>
  <si>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</si>
  <si>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</si>
  <si>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</si>
  <si>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</si>
  <si>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</si>
  <si>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</si>
  <si>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</si>
  <si>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</si>
  <si>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</si>
  <si>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</si>
  <si>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</si>
  <si>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</si>
  <si>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</si>
  <si>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</si>
  <si>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</si>
  <si>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</si>
  <si>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</si>
  <si>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</si>
  <si>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</si>
  <si>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</si>
  <si>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</si>
  <si>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</si>
  <si>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</si>
  <si>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</si>
  <si>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</si>
  <si>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</si>
  <si>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</si>
  <si>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</si>
  <si>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</si>
  <si>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</si>
  <si>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</si>
  <si>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</si>
  <si>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</si>
  <si>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</si>
  <si>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</si>
  <si>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</si>
  <si>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</si>
  <si>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</si>
  <si>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</si>
  <si>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</si>
  <si>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</si>
  <si>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</si>
  <si>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</si>
  <si>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</si>
  <si>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</si>
  <si>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</si>
  <si>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</si>
  <si>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</si>
  <si>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</si>
  <si>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</si>
  <si>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</si>
  <si>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</si>
  <si>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</si>
  <si>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</si>
  <si>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</si>
  <si>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</si>
  <si>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</si>
  <si>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</si>
  <si>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</si>
  <si>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</si>
  <si>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</si>
  <si>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</si>
  <si>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</si>
  <si>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</si>
  <si>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</si>
  <si>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</si>
  <si>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</si>
  <si>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</si>
  <si>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</si>
  <si>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</si>
  <si>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</si>
  <si>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</si>
  <si>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</si>
  <si>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</si>
  <si>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</si>
  <si>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</si>
  <si>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</si>
  <si>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</si>
  <si>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</si>
  <si>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</si>
  <si>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</si>
  <si>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</si>
  <si>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</si>
  <si>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</si>
  <si>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</si>
  <si>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</si>
  <si>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</si>
  <si>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</si>
  <si>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</si>
  <si>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</si>
  <si>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</si>
  <si>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</si>
  <si>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</si>
  <si>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</si>
  <si>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</si>
  <si>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</si>
  <si>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</si>
  <si>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</si>
  <si>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</si>
  <si>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</si>
  <si>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</si>
  <si>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</si>
  <si>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</si>
  <si>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</si>
  <si>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</si>
  <si>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</si>
  <si>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</si>
  <si>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</si>
  <si>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</si>
  <si>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</si>
  <si>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</si>
  <si>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</si>
  <si>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</si>
  <si>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</si>
  <si>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</si>
  <si>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</si>
  <si>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</si>
  <si>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</si>
  <si>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</si>
  <si>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</si>
  <si>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</si>
  <si>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</si>
  <si>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</si>
  <si>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</si>
  <si>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</si>
  <si>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</si>
  <si>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</si>
  <si>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</si>
  <si>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</si>
  <si>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</si>
  <si>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</si>
  <si>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</si>
  <si>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</si>
  <si>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</si>
  <si>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</si>
  <si>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</si>
  <si>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</si>
  <si>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</si>
  <si>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</si>
  <si>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</si>
  <si>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</si>
  <si>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</si>
  <si>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</si>
  <si>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</si>
  <si>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</si>
  <si>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</si>
  <si>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</si>
  <si>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</si>
  <si>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</si>
  <si>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</si>
  <si>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</si>
  <si>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</si>
  <si>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</si>
  <si>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</si>
  <si>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</si>
  <si>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</si>
  <si>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</si>
  <si>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</si>
  <si>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</si>
  <si>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</si>
  <si>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</si>
  <si>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</si>
  <si>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</si>
  <si>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</si>
  <si>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</si>
  <si>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</si>
  <si>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</si>
  <si>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</si>
  <si>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</si>
  <si>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</si>
  <si>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</si>
  <si>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</si>
  <si>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</si>
  <si>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</si>
  <si>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</si>
  <si>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</si>
  <si>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</si>
  <si>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</si>
  <si>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</si>
  <si>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</si>
  <si>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</si>
  <si>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</si>
  <si>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</si>
  <si>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</si>
  <si>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</si>
  <si>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</si>
  <si>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</si>
  <si>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</si>
  <si>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</si>
  <si>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</si>
  <si>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</si>
  <si>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</si>
  <si>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</si>
  <si>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</si>
  <si>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</si>
  <si>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</si>
  <si>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</si>
  <si>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</si>
  <si>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</si>
  <si>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</si>
  <si>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</si>
  <si>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</si>
  <si>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</si>
  <si>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</si>
  <si>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</si>
  <si>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</si>
  <si>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</si>
  <si>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</si>
  <si>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</si>
  <si>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</si>
  <si>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</si>
  <si>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</si>
  <si>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</si>
  <si>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</si>
  <si>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</si>
  <si>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</si>
  <si>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</si>
  <si>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</si>
  <si>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</si>
  <si>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</si>
  <si>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</si>
  <si>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</si>
  <si>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</si>
  <si>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</si>
  <si>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</si>
  <si>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</si>
  <si>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</si>
  <si>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</si>
  <si>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</si>
  <si>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</si>
  <si>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</si>
  <si>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</si>
  <si>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</si>
  <si>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</si>
  <si>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</si>
  <si>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</si>
  <si>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</si>
  <si>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</si>
  <si>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</si>
  <si>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</si>
  <si>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</si>
  <si>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</si>
  <si>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</si>
  <si>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</si>
  <si>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</si>
  <si>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</si>
  <si>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</si>
  <si>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</si>
  <si>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</si>
  <si>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</si>
  <si>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</si>
  <si>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</si>
  <si>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</si>
  <si>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</si>
  <si>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</si>
  <si>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</si>
  <si>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</si>
  <si>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</si>
  <si>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</si>
  <si>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</si>
  <si>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</si>
  <si>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</si>
  <si>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</si>
  <si>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</si>
  <si>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</si>
  <si>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</si>
  <si>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</si>
  <si>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</si>
  <si>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</si>
  <si>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</si>
  <si>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</si>
  <si>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</si>
  <si>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</si>
  <si>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</si>
  <si>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</si>
  <si>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</si>
  <si>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</si>
  <si>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</si>
  <si>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</si>
  <si>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</si>
  <si>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</si>
  <si>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</si>
  <si>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</si>
  <si>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</si>
  <si>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</si>
  <si>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</si>
  <si>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</si>
  <si>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</si>
  <si>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</si>
  <si>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</si>
  <si>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</si>
  <si>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</si>
  <si>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</si>
  <si>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</si>
  <si>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</si>
  <si>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</si>
  <si>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</si>
  <si>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</si>
  <si>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</si>
  <si>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</si>
  <si>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</si>
  <si>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</si>
  <si>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</si>
  <si>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</si>
  <si>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</si>
  <si>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</si>
  <si>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</si>
  <si>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</si>
  <si>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</si>
  <si>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</si>
  <si>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</si>
  <si>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</si>
  <si>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</si>
  <si>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</si>
  <si>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</si>
  <si>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</si>
  <si>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</si>
  <si>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</si>
  <si>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</si>
  <si>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</si>
  <si>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</si>
  <si>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</si>
  <si>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</si>
  <si>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</si>
  <si>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</si>
  <si>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</si>
  <si>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</si>
  <si>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</si>
  <si>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</si>
  <si>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</si>
  <si>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</si>
  <si>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</si>
  <si>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</si>
  <si>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</si>
  <si>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</si>
  <si>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</si>
  <si>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</si>
  <si>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</si>
  <si>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</si>
  <si>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</si>
  <si>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</si>
  <si>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</si>
  <si>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</si>
  <si>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</si>
  <si>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</si>
  <si>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</si>
  <si>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</si>
  <si>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</si>
  <si>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</si>
  <si>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</si>
  <si>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</si>
  <si>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</si>
  <si>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</si>
  <si>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</si>
  <si>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</si>
  <si>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</si>
  <si>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</si>
  <si>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</si>
  <si>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</si>
  <si>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</si>
  <si>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</si>
  <si>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</si>
  <si>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</si>
  <si>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</si>
  <si>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</si>
  <si>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</si>
  <si>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</si>
  <si>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</si>
  <si>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</si>
  <si>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</si>
  <si>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</si>
  <si>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</si>
  <si>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</si>
  <si>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</si>
  <si>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</si>
  <si>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</si>
  <si>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</si>
  <si>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</si>
  <si>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</si>
  <si>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</si>
  <si>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</si>
  <si>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</si>
  <si>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</si>
  <si>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</si>
  <si>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</si>
  <si>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</si>
  <si>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</si>
  <si>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</si>
  <si>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</si>
  <si>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</si>
  <si>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</si>
  <si>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</si>
  <si>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</si>
  <si>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</si>
  <si>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</si>
  <si>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</si>
  <si>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</si>
  <si>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</si>
  <si>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</si>
  <si>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</si>
  <si>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</si>
  <si>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</si>
  <si>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</si>
  <si>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</si>
  <si>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</si>
  <si>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</si>
  <si>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</si>
  <si>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</si>
  <si>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</si>
  <si>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</si>
  <si>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</si>
  <si>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</si>
  <si>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</si>
  <si>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</si>
  <si>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</si>
  <si>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</si>
  <si>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</si>
  <si>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</si>
  <si>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</si>
  <si>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</si>
  <si>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</si>
  <si>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</si>
  <si>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</si>
  <si>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</si>
  <si>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</si>
  <si>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</si>
  <si>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</si>
  <si>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</si>
  <si>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</si>
  <si>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</si>
  <si>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</si>
  <si>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</si>
  <si>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</si>
  <si>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</si>
  <si>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</si>
  <si>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</si>
  <si>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</si>
  <si>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</si>
  <si>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</si>
  <si>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</si>
  <si>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</si>
  <si>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</si>
  <si>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</si>
  <si>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</si>
  <si>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</si>
  <si>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</si>
  <si>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</si>
  <si>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</si>
  <si>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</si>
  <si>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</si>
  <si>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</si>
  <si>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</si>
  <si>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</si>
  <si>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</si>
  <si>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</si>
  <si>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</si>
  <si>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</si>
  <si>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</si>
  <si>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</si>
  <si>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</si>
  <si>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</si>
  <si>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</si>
  <si>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</si>
  <si>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</si>
  <si>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</si>
  <si>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</si>
  <si>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</si>
  <si>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</si>
  <si>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</si>
  <si>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</si>
  <si>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</si>
  <si>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</si>
  <si>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</si>
  <si>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</si>
  <si>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</si>
  <si>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</si>
  <si>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</si>
  <si>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</si>
  <si>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</si>
  <si>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</si>
  <si>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</si>
  <si>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</si>
  <si>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</si>
  <si>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</si>
  <si>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</si>
  <si>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</si>
  <si>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</si>
  <si>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</si>
  <si>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</si>
  <si>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</si>
  <si>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</si>
  <si>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</si>
  <si>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</si>
  <si>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</si>
  <si>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</si>
  <si>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</si>
  <si>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</si>
  <si>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</si>
  <si>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</si>
  <si>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</si>
  <si>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</si>
  <si>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</si>
  <si>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</si>
  <si>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</si>
  <si>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</si>
  <si>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</si>
  <si>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</si>
  <si>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</si>
  <si>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</si>
  <si>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</si>
  <si>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</si>
  <si>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</si>
  <si>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</si>
  <si>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</si>
  <si>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</si>
  <si>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</si>
  <si>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</si>
  <si>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</si>
  <si>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</si>
  <si>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</si>
  <si>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</si>
  <si>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</si>
  <si>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</si>
  <si>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</si>
  <si>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</si>
  <si>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</si>
  <si>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</si>
  <si>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</si>
  <si>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</si>
  <si>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</si>
  <si>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</si>
  <si>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</si>
  <si>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</si>
  <si>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</si>
  <si>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</si>
  <si>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</si>
  <si>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</si>
  <si>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</si>
  <si>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</si>
  <si>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</si>
  <si>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</si>
  <si>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</si>
  <si>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</si>
  <si>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</si>
  <si>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</si>
  <si>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</si>
  <si>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</si>
  <si>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</si>
  <si>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</si>
  <si>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</si>
  <si>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</si>
  <si>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</si>
  <si>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</si>
  <si>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</si>
  <si>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</si>
  <si>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</si>
  <si>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</si>
  <si>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</si>
  <si>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</si>
  <si>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</si>
  <si>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</si>
  <si>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</si>
  <si>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</si>
  <si>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</si>
  <si>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</si>
  <si>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</si>
  <si>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</si>
  <si>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</si>
  <si>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</si>
  <si>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</si>
  <si>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</si>
  <si>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</si>
  <si>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</si>
  <si>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</si>
  <si>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</si>
  <si>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</si>
  <si>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</si>
  <si>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</si>
  <si>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</si>
  <si>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</si>
  <si>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</si>
  <si>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</si>
  <si>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</si>
  <si>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</si>
  <si>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</si>
  <si>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</si>
  <si>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</si>
  <si>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</si>
  <si>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</si>
  <si>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</si>
  <si>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</si>
  <si>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</si>
  <si>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</si>
  <si>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</si>
  <si>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</si>
  <si>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</si>
  <si>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</si>
  <si>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</si>
  <si>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</si>
  <si>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</si>
  <si>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</si>
  <si>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</si>
  <si>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</si>
  <si>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</si>
  <si>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</si>
  <si>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</si>
  <si>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</si>
  <si>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</si>
  <si>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</si>
  <si>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</si>
  <si>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</si>
  <si>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</si>
  <si>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</si>
  <si>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</si>
  <si>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</si>
  <si>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</si>
  <si>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</si>
  <si>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</si>
  <si>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</si>
  <si>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</si>
  <si>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</si>
  <si>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</si>
  <si>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</si>
  <si>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</si>
  <si>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</si>
  <si>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</si>
  <si>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</si>
  <si>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</si>
  <si>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</si>
  <si>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</si>
  <si>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</si>
  <si>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</si>
  <si>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</si>
  <si>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</si>
  <si>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</si>
  <si>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</si>
  <si>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</si>
  <si>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</si>
  <si>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</si>
  <si>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</si>
  <si>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</si>
  <si>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</si>
  <si>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</si>
  <si>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</si>
  <si>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</si>
  <si>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</si>
  <si>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</si>
  <si>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</si>
  <si>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</si>
  <si>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</si>
  <si>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</si>
  <si>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</si>
  <si>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</si>
  <si>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</si>
  <si>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</si>
  <si>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</si>
  <si>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</si>
  <si>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</si>
  <si>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</si>
  <si>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</si>
  <si>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</si>
  <si>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</si>
  <si>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</si>
  <si>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</si>
  <si>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</si>
  <si>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</si>
  <si>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</si>
  <si>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</si>
  <si>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</si>
  <si>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</si>
  <si>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</si>
  <si>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</si>
  <si>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</si>
  <si>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</si>
  <si>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</si>
  <si>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</si>
  <si>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</si>
  <si>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</si>
  <si>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</si>
  <si>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</si>
  <si>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</si>
  <si>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</si>
  <si>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</si>
  <si>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</si>
  <si>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</si>
  <si>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</si>
  <si>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</si>
  <si>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</si>
  <si>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</si>
  <si>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</si>
  <si>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</si>
  <si>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</si>
  <si>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</si>
  <si>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</si>
  <si>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</si>
  <si>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</si>
  <si>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</si>
  <si>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</si>
  <si>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</si>
  <si>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</si>
  <si>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</si>
  <si>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</si>
  <si>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</si>
  <si>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</si>
  <si>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</si>
  <si>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</si>
  <si>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</si>
  <si>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</si>
  <si>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</si>
  <si>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</si>
  <si>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</si>
  <si>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</si>
  <si>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</si>
  <si>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</si>
  <si>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</si>
  <si>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</si>
  <si>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</si>
  <si>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</si>
  <si>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</si>
  <si>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</si>
  <si>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</si>
  <si>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</si>
  <si>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</si>
  <si>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</si>
  <si>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</si>
  <si>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</si>
  <si>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</si>
  <si>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</si>
  <si>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</si>
  <si>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</si>
  <si>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</si>
  <si>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</si>
  <si>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</si>
  <si>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</si>
  <si>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</si>
  <si>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</si>
  <si>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</si>
  <si>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</si>
  <si>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</si>
  <si>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</si>
  <si>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</si>
  <si>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</si>
  <si>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</si>
  <si>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</si>
  <si>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</si>
  <si>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</si>
  <si>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</si>
  <si>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</si>
  <si>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</si>
  <si>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</si>
  <si>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</si>
  <si>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</si>
  <si>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</si>
  <si>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</si>
  <si>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</si>
  <si>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</si>
  <si>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</si>
  <si>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</si>
  <si>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</si>
  <si>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</si>
  <si>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</si>
  <si>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</si>
  <si>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</si>
  <si>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</si>
  <si>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</si>
  <si>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</si>
  <si>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</si>
  <si>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</si>
  <si>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</si>
  <si>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</si>
  <si>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</si>
  <si>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</si>
  <si>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</si>
  <si>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</si>
  <si>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</si>
  <si>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</si>
  <si>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</si>
  <si>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</si>
  <si>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</si>
  <si>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</si>
  <si>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</si>
  <si>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</si>
  <si>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</si>
  <si>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</si>
  <si>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</si>
  <si>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</si>
  <si>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</si>
  <si>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</si>
  <si>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</si>
  <si>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</si>
  <si>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</si>
  <si>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</si>
  <si>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</si>
  <si>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</si>
  <si>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</si>
  <si>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</si>
  <si>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</si>
  <si>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</si>
  <si>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</si>
  <si>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</si>
  <si>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</si>
  <si>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</si>
  <si>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</si>
  <si>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</si>
  <si>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</si>
  <si>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</si>
  <si>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</si>
  <si>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</si>
  <si>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</si>
  <si>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</si>
  <si>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</si>
  <si>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</si>
  <si>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</si>
  <si>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</si>
  <si>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</si>
  <si>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</si>
  <si>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</si>
  <si>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</si>
  <si>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</si>
  <si>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</si>
  <si>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</si>
  <si>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</si>
  <si>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</si>
  <si>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</si>
  <si>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</si>
  <si>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</si>
  <si>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</si>
  <si>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</si>
  <si>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</si>
  <si>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</si>
  <si>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</si>
  <si>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</si>
  <si>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</si>
  <si>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</si>
  <si>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</si>
  <si>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</si>
  <si>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</si>
  <si>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</si>
  <si>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</si>
  <si>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</si>
  <si>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</si>
  <si>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</si>
  <si>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</si>
  <si>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</si>
  <si>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</si>
  <si>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</si>
  <si>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</si>
  <si>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</si>
  <si>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</si>
  <si>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</si>
  <si>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</si>
  <si>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</si>
  <si>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</si>
  <si>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</si>
  <si>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</si>
  <si>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</si>
  <si>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</si>
  <si>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</si>
  <si>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</si>
  <si>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</si>
  <si>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Medicare ID</t>
  </si>
  <si>
    <t>Facility Name</t>
  </si>
  <si>
    <t>City</t>
  </si>
  <si>
    <t>State</t>
  </si>
  <si>
    <t>Wage Index</t>
  </si>
  <si>
    <t>240001</t>
  </si>
  <si>
    <t>MN</t>
  </si>
  <si>
    <t>240002</t>
  </si>
  <si>
    <t>240004</t>
  </si>
  <si>
    <t>240006</t>
  </si>
  <si>
    <t>240014</t>
  </si>
  <si>
    <t>240018</t>
  </si>
  <si>
    <t>240019</t>
  </si>
  <si>
    <t>240020</t>
  </si>
  <si>
    <t>240022</t>
  </si>
  <si>
    <t>240030</t>
  </si>
  <si>
    <t>240036</t>
  </si>
  <si>
    <t>240038</t>
  </si>
  <si>
    <t>240040</t>
  </si>
  <si>
    <t>240043</t>
  </si>
  <si>
    <t>240044</t>
  </si>
  <si>
    <t>240047</t>
  </si>
  <si>
    <t>240050</t>
  </si>
  <si>
    <t>240052</t>
  </si>
  <si>
    <t>240053</t>
  </si>
  <si>
    <t>240056</t>
  </si>
  <si>
    <t>240057</t>
  </si>
  <si>
    <t>240059</t>
  </si>
  <si>
    <t>240063</t>
  </si>
  <si>
    <t>240064</t>
  </si>
  <si>
    <t>240066</t>
  </si>
  <si>
    <t>240069</t>
  </si>
  <si>
    <t>240071</t>
  </si>
  <si>
    <t>240075</t>
  </si>
  <si>
    <t>240076</t>
  </si>
  <si>
    <t>240078</t>
  </si>
  <si>
    <t>240080</t>
  </si>
  <si>
    <t>240084</t>
  </si>
  <si>
    <t>240088</t>
  </si>
  <si>
    <t>240093</t>
  </si>
  <si>
    <t>240100</t>
  </si>
  <si>
    <t>240101</t>
  </si>
  <si>
    <t>240104</t>
  </si>
  <si>
    <t>240106</t>
  </si>
  <si>
    <t>240115</t>
  </si>
  <si>
    <t>240141</t>
  </si>
  <si>
    <t>240166</t>
  </si>
  <si>
    <t>240187</t>
  </si>
  <si>
    <t>240196</t>
  </si>
  <si>
    <t>240207</t>
  </si>
  <si>
    <t>240210</t>
  </si>
  <si>
    <t>240213</t>
  </si>
  <si>
    <t>240214</t>
  </si>
  <si>
    <t>243300</t>
  </si>
  <si>
    <t>243302</t>
  </si>
  <si>
    <t>350011</t>
  </si>
  <si>
    <t>ND</t>
  </si>
  <si>
    <t>350019</t>
  </si>
  <si>
    <t>350070</t>
  </si>
  <si>
    <t>354004</t>
  </si>
  <si>
    <t>354005</t>
  </si>
  <si>
    <t>430016</t>
  </si>
  <si>
    <t>SD</t>
  </si>
  <si>
    <t>430027</t>
  </si>
  <si>
    <t>430090</t>
  </si>
  <si>
    <t>430095</t>
  </si>
  <si>
    <t>520004</t>
  </si>
  <si>
    <t>WI</t>
  </si>
  <si>
    <t>520087</t>
  </si>
  <si>
    <t>From separate APR-DRG grouping software</t>
  </si>
  <si>
    <t>Provider Reference</t>
  </si>
  <si>
    <t>Policy Adjuster</t>
  </si>
  <si>
    <t>Wage index labor portion</t>
  </si>
  <si>
    <t>Pediatric Age Cap</t>
  </si>
  <si>
    <t>POLICY ADJUSTMENT FACTORS</t>
  </si>
  <si>
    <t>Minnesota Department of Human Services</t>
  </si>
  <si>
    <t>National Weight</t>
  </si>
  <si>
    <t>Freestanding Children Provider Policy Adjuster</t>
  </si>
  <si>
    <t>001</t>
  </si>
  <si>
    <t>N/A</t>
  </si>
  <si>
    <t>002</t>
  </si>
  <si>
    <t>004</t>
  </si>
  <si>
    <t>005</t>
  </si>
  <si>
    <t>006</t>
  </si>
  <si>
    <t>020</t>
  </si>
  <si>
    <t>021</t>
  </si>
  <si>
    <t>022</t>
  </si>
  <si>
    <t>023</t>
  </si>
  <si>
    <t>024</t>
  </si>
  <si>
    <t>026</t>
  </si>
  <si>
    <t>040</t>
  </si>
  <si>
    <t>041</t>
  </si>
  <si>
    <t>042</t>
  </si>
  <si>
    <t>043</t>
  </si>
  <si>
    <t>044</t>
  </si>
  <si>
    <t>045</t>
  </si>
  <si>
    <t>046</t>
  </si>
  <si>
    <t>047</t>
  </si>
  <si>
    <t>048</t>
  </si>
  <si>
    <t>049</t>
  </si>
  <si>
    <t>050</t>
  </si>
  <si>
    <t>051</t>
  </si>
  <si>
    <t>052</t>
  </si>
  <si>
    <t>053</t>
  </si>
  <si>
    <t>054</t>
  </si>
  <si>
    <t>055</t>
  </si>
  <si>
    <t>056</t>
  </si>
  <si>
    <t>057</t>
  </si>
  <si>
    <t>058</t>
  </si>
  <si>
    <t>073</t>
  </si>
  <si>
    <t>082</t>
  </si>
  <si>
    <t>089</t>
  </si>
  <si>
    <t>091</t>
  </si>
  <si>
    <t>092</t>
  </si>
  <si>
    <t>095</t>
  </si>
  <si>
    <t>097</t>
  </si>
  <si>
    <t>098</t>
  </si>
  <si>
    <t>Children</t>
  </si>
  <si>
    <t>Rural</t>
  </si>
  <si>
    <t>Other</t>
  </si>
  <si>
    <t>244016</t>
  </si>
  <si>
    <t>Adjuster Type</t>
  </si>
  <si>
    <t>Provider Type</t>
  </si>
  <si>
    <t>APR-DRG code</t>
  </si>
  <si>
    <t>TPL Payment</t>
  </si>
  <si>
    <t>DSH Factor</t>
  </si>
  <si>
    <t>Provider tax payment</t>
  </si>
  <si>
    <t>Final allowed amount</t>
  </si>
  <si>
    <t>Wage adjusted base rate</t>
  </si>
  <si>
    <t>Newborn addon</t>
  </si>
  <si>
    <t>Children, Rural or "Other" provider</t>
  </si>
  <si>
    <t>Policy adjuster type</t>
  </si>
  <si>
    <t>APR-DRG information</t>
  </si>
  <si>
    <t>Policy adjustment factors</t>
  </si>
  <si>
    <t>Hospital information</t>
  </si>
  <si>
    <t>DRG base payment</t>
  </si>
  <si>
    <t>Transfer payment adjustment</t>
  </si>
  <si>
    <t>Cost outlier</t>
  </si>
  <si>
    <t>DRG Pricing Calculation</t>
  </si>
  <si>
    <t>Third Party Liability Payment amount</t>
  </si>
  <si>
    <t>DRG relative weight</t>
  </si>
  <si>
    <t>Used for look ups to the provider reference table</t>
  </si>
  <si>
    <t>Provider Name</t>
  </si>
  <si>
    <t>Used for Other Pediatric DRG policy adjuster</t>
  </si>
  <si>
    <t>All Other Provider Policy Adjuster - Adult</t>
  </si>
  <si>
    <t>All Other Provider Policy Adjuster - Pediatric</t>
  </si>
  <si>
    <t>Admission date</t>
  </si>
  <si>
    <t>Date of Birth</t>
  </si>
  <si>
    <t>Birth of newborn at this hospital</t>
  </si>
  <si>
    <t>Date of admission on claim - used only to calculate newborn addon</t>
  </si>
  <si>
    <t>Yes/No field indicating birth of newborn</t>
  </si>
  <si>
    <t>E14</t>
  </si>
  <si>
    <t>E15</t>
  </si>
  <si>
    <t>E16</t>
  </si>
  <si>
    <t>This is a "Yes/No" field indicating whether or not the claim is for the birth of a newborn.</t>
  </si>
  <si>
    <t>Yes/No field used for transfer pricing adjustment</t>
  </si>
  <si>
    <t>Payment policy parameters set by Medicaid</t>
  </si>
  <si>
    <t>Initial DRG base payment</t>
  </si>
  <si>
    <t>Used for transfer pricing</t>
  </si>
  <si>
    <t>Category of Service</t>
  </si>
  <si>
    <t>Category of Service indicator on claim</t>
  </si>
  <si>
    <t>Payment Method</t>
  </si>
  <si>
    <t>Based on provider / COS combination</t>
  </si>
  <si>
    <t>PER DIEM BASE PAYMENT</t>
  </si>
  <si>
    <t>Hospital Per Diem Rate</t>
  </si>
  <si>
    <t>Full stay per diem base payment</t>
  </si>
  <si>
    <t>Applicable per diem rate based on Provider Reference Table</t>
  </si>
  <si>
    <t>Look up from Provider Reference table</t>
  </si>
  <si>
    <t>E17</t>
  </si>
  <si>
    <t>Per Diem Base Payment</t>
  </si>
  <si>
    <t>241345</t>
  </si>
  <si>
    <t>241336</t>
  </si>
  <si>
    <t>241335</t>
  </si>
  <si>
    <t>241365</t>
  </si>
  <si>
    <t>241378</t>
  </si>
  <si>
    <t>241381</t>
  </si>
  <si>
    <t>241318</t>
  </si>
  <si>
    <t>241302</t>
  </si>
  <si>
    <t>241344</t>
  </si>
  <si>
    <t>241357</t>
  </si>
  <si>
    <t>241359</t>
  </si>
  <si>
    <t>241340</t>
  </si>
  <si>
    <t>241320</t>
  </si>
  <si>
    <t>241354</t>
  </si>
  <si>
    <t>241374</t>
  </si>
  <si>
    <t>241367</t>
  </si>
  <si>
    <t>241337</t>
  </si>
  <si>
    <t>241327</t>
  </si>
  <si>
    <t>241353</t>
  </si>
  <si>
    <t>241329</t>
  </si>
  <si>
    <t>241380</t>
  </si>
  <si>
    <t>241366</t>
  </si>
  <si>
    <t>241343</t>
  </si>
  <si>
    <t>241316</t>
  </si>
  <si>
    <t>241362</t>
  </si>
  <si>
    <t>241319</t>
  </si>
  <si>
    <t>241376</t>
  </si>
  <si>
    <t>241334</t>
  </si>
  <si>
    <t>241314</t>
  </si>
  <si>
    <t>241330</t>
  </si>
  <si>
    <t>241349</t>
  </si>
  <si>
    <t>241363</t>
  </si>
  <si>
    <t>241373</t>
  </si>
  <si>
    <t>241326</t>
  </si>
  <si>
    <t>241369</t>
  </si>
  <si>
    <t>241351</t>
  </si>
  <si>
    <t>241338</t>
  </si>
  <si>
    <t>241306</t>
  </si>
  <si>
    <t>241360</t>
  </si>
  <si>
    <t>241377</t>
  </si>
  <si>
    <t>241350</t>
  </si>
  <si>
    <t>241303</t>
  </si>
  <si>
    <t>241355</t>
  </si>
  <si>
    <t>241332</t>
  </si>
  <si>
    <t>241368</t>
  </si>
  <si>
    <t>241342</t>
  </si>
  <si>
    <t>241371</t>
  </si>
  <si>
    <t>241370</t>
  </si>
  <si>
    <t>241346</t>
  </si>
  <si>
    <t>241364</t>
  </si>
  <si>
    <t>241347</t>
  </si>
  <si>
    <t>241361</t>
  </si>
  <si>
    <t>241325</t>
  </si>
  <si>
    <t>241356</t>
  </si>
  <si>
    <t>241309</t>
  </si>
  <si>
    <t>241300</t>
  </si>
  <si>
    <t>241322</t>
  </si>
  <si>
    <t>241308</t>
  </si>
  <si>
    <t>241305</t>
  </si>
  <si>
    <t>241333</t>
  </si>
  <si>
    <t>241341</t>
  </si>
  <si>
    <t>241312</t>
  </si>
  <si>
    <t>241352</t>
  </si>
  <si>
    <t>241317</t>
  </si>
  <si>
    <t>241372</t>
  </si>
  <si>
    <t>241323</t>
  </si>
  <si>
    <t>241311</t>
  </si>
  <si>
    <t>241301</t>
  </si>
  <si>
    <t>241348</t>
  </si>
  <si>
    <t>241315</t>
  </si>
  <si>
    <t>241313</t>
  </si>
  <si>
    <t>241379</t>
  </si>
  <si>
    <t>241321</t>
  </si>
  <si>
    <t>Charge cap applied</t>
  </si>
  <si>
    <t>Payment with Charge cap applied</t>
  </si>
  <si>
    <t>Charge cap applied for claims with TPL payments</t>
  </si>
  <si>
    <t>Allowed amount after application of charge cap</t>
  </si>
  <si>
    <t>LOOKUP</t>
  </si>
  <si>
    <t>Final Rate</t>
  </si>
  <si>
    <t>Labor Portion</t>
  </si>
  <si>
    <t>241328</t>
  </si>
  <si>
    <t>Payment parameters including the cost outlier threshold, marginal cost percentage and DSH factors.</t>
  </si>
  <si>
    <t xml:space="preserve"> </t>
  </si>
  <si>
    <t>240010</t>
  </si>
  <si>
    <t>Total Outlier Payment</t>
  </si>
  <si>
    <t>Transfer Base Payment Calculation</t>
  </si>
  <si>
    <t>DRG base payment with policy adjustment</t>
  </si>
  <si>
    <t>Allowed amount before adjustment, DSH and tax</t>
  </si>
  <si>
    <t>Allowed amount plus DSH payment</t>
  </si>
  <si>
    <t>Allowed amount before provider tax</t>
  </si>
  <si>
    <t>Allowed amount before adjustment and DSH</t>
  </si>
  <si>
    <t>Claim specific outlier threshold</t>
  </si>
  <si>
    <t>Allowed amount before adjustment, DSH and tax are applied.</t>
  </si>
  <si>
    <t>E60</t>
  </si>
  <si>
    <t>E61</t>
  </si>
  <si>
    <t>Final paid amount</t>
  </si>
  <si>
    <t>CALCULATION OF PAID AMOUNT</t>
  </si>
  <si>
    <t>Final Paid amount</t>
  </si>
  <si>
    <t>243303</t>
  </si>
  <si>
    <t>521349</t>
  </si>
  <si>
    <t>521345</t>
  </si>
  <si>
    <t>521335</t>
  </si>
  <si>
    <t>Estimated cost of the stay</t>
  </si>
  <si>
    <t>Submitted charges</t>
  </si>
  <si>
    <t>UB-04 Field Locator 47 minus FL 48</t>
  </si>
  <si>
    <t>Values in this section are retrieved from the worksheet called "DRG Table" based on the DRG code entered in cell E16.</t>
  </si>
  <si>
    <t>Standardized Amount</t>
  </si>
  <si>
    <t>E63</t>
  </si>
  <si>
    <t>Non Metro Provider Policy Adjuster (DRG 560 only)</t>
  </si>
  <si>
    <t>Out of State Non LTA CAH Providers</t>
  </si>
  <si>
    <t>Out of State Non LTA Non-CAH Providers</t>
  </si>
  <si>
    <t>Hospitals do not need to submit APR-DRG codes on their claims when billing Minnesota Medicaid. However, users of this DRG Calculator must have a way to identify the appropriate APR-DRG code for a hospital stay and enter the DRG code as one of the data fields needed for calculating a Medicaid payment amount. Many hospitals purchase APR-DRG grouping software from 3M Health Information Systems which allows them to determine the APR-DRG for individual admissions. If a hospital in Minnesota does not license this software, 3M makes available a website in which information for an individual admission can be entered and the website will return the APR-DRG.</t>
  </si>
  <si>
    <t>Also referred to as "covered charges." Generally this equals hospital billed amount because there are rarely non-covered charges on a claim. Field equals Field Locator 47 minus Field Locator 48 on the UB-04 paper claim form for charges incurred during patient stay.</t>
  </si>
  <si>
    <t>This is the date of admission indicated on the claim. This field is used when calculating the newborn addon amount.</t>
  </si>
  <si>
    <t xml:space="preserve">The length of stay equals discharge date minus admit date, unless discharge date equals admit date, in which case length of stay is 1. A DRG payment is intended as payment for a complete hospital stay. All stays priced through the DRG calculator are assumed to be complete hospital stays. Also, the day of discharge is not a covered day.  </t>
  </si>
  <si>
    <t>This is a numerical value. If the patient is less than one year old, a value of zero should be entered. This field is used to determine whether or not a pediatric age adjustor is applicable to the claim.</t>
  </si>
  <si>
    <t>A Transfer Base Payment is only calculated if the value in cell E13 is "Yes". This indicates the discharge status is one included in the transfer policy. The Transfer Base Payment is a per-diem type of calculation in which the per diem amount is determined using the Pre-Transfer DRG Base Payment and the DRG national average length of stay.</t>
  </si>
  <si>
    <t xml:space="preserve">Outlier payments are made on admissions in which the estimated cost to the hospital far exceeds the Full Stay DRG Base Payment. Outlier payments are based on estimated hospital cost, not on length of stay. When applicable, an outlier payment is made in addition to DRG base payment. </t>
  </si>
  <si>
    <t>The "Calculator Instructions" worksheet contains a description of the data that must be entered to estimate the Minnesota Medicaid payment amount for an inpatient hospital stay. The instructions also describe the calculations being made to determine the payment amount.</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</si>
  <si>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Minnesota Medicaid payment for that admission will be displayed at the bottom of the Calculator.</t>
  </si>
  <si>
    <t xml:space="preserve">The "DRG Table" worksheet contains a list of the APR-DRG codes and parameters used in pricing individual hospital inpatient stays. Associated policy adjusters depending on whether the provider is a non-metro, children's or "other" hospital are also included. APR-DRG codes, descriptions, average lengths of stay, and national relative weights are determined by 3M Health Information Systems. </t>
  </si>
  <si>
    <t xml:space="preserve">The "Provider Reference" worksheet contains a list of hospital providers participating in the Minnesota Medicaid program. It also includes each provider's numerical parameters used in the DRG pricing calculation.  </t>
  </si>
  <si>
    <t>Date of birth on claim - used only to calculate newborn addon</t>
  </si>
  <si>
    <t>Transplant</t>
  </si>
  <si>
    <t>PANCREAS TRANSPLANT</t>
  </si>
  <si>
    <t>007-1</t>
  </si>
  <si>
    <t>007</t>
  </si>
  <si>
    <t>ALLOGENEIC BONE MARROW TRANSPLANT</t>
  </si>
  <si>
    <t>007-2</t>
  </si>
  <si>
    <t>007-3</t>
  </si>
  <si>
    <t>007-4</t>
  </si>
  <si>
    <t>008-1</t>
  </si>
  <si>
    <t>008</t>
  </si>
  <si>
    <t>008-2</t>
  </si>
  <si>
    <t>008-3</t>
  </si>
  <si>
    <t>008-4</t>
  </si>
  <si>
    <t>009-1</t>
  </si>
  <si>
    <t>009</t>
  </si>
  <si>
    <t>EXTRACORPOREAL MEMBRANE OXYGENATION (ECMO)</t>
  </si>
  <si>
    <t>009-2</t>
  </si>
  <si>
    <t>009-3</t>
  </si>
  <si>
    <t>009-4</t>
  </si>
  <si>
    <t>VENTRICULAR SHUNT PROCEDURES</t>
  </si>
  <si>
    <t>SPINAL PROCEDURES</t>
  </si>
  <si>
    <t>NERVOUS SYSTEM MALIGNANCY</t>
  </si>
  <si>
    <t>INTRACRANIAL HEMORRHAGE</t>
  </si>
  <si>
    <t>TRANSIENT ISCHEMIA</t>
  </si>
  <si>
    <t>VIRAL MENINGITIS</t>
  </si>
  <si>
    <t>ALTERATION IN CONSCIOUSNESS</t>
  </si>
  <si>
    <t>SEIZURE</t>
  </si>
  <si>
    <t>OTHER DISORDERS OF NERVOUS SYSTEM</t>
  </si>
  <si>
    <t>059-1</t>
  </si>
  <si>
    <t>059</t>
  </si>
  <si>
    <t>059-2</t>
  </si>
  <si>
    <t>059-3</t>
  </si>
  <si>
    <t>059-4</t>
  </si>
  <si>
    <t>ORBIT AND EYE PROCEDURES</t>
  </si>
  <si>
    <t>EYE INFECTIONS AND OTHER EYE DISORDERS</t>
  </si>
  <si>
    <t>INFECTIONS OF UPPER RESPIRATORY TRACT</t>
  </si>
  <si>
    <t>DENTAL DISEASES AND DISORDERS</t>
  </si>
  <si>
    <t>CYSTIC FIBROSIS - PULMONARY DISEASE</t>
  </si>
  <si>
    <t>RESPIRATORY FAILURE</t>
  </si>
  <si>
    <t>PULMONARY EMBOLISM</t>
  </si>
  <si>
    <t>RESPIRATORY MALIGNANCY</t>
  </si>
  <si>
    <t>OTHER PNEUMONIA</t>
  </si>
  <si>
    <t>CHRONIC OBSTRUCTIVE PULMONARY DISEASE</t>
  </si>
  <si>
    <t>ASTHMA</t>
  </si>
  <si>
    <t>145-1</t>
  </si>
  <si>
    <t>ACUTE BRONCHITIS AND RELATED SYMPTOMS</t>
  </si>
  <si>
    <t>145-2</t>
  </si>
  <si>
    <t>145-3</t>
  </si>
  <si>
    <t>145-4</t>
  </si>
  <si>
    <t>MAJOR CARDIOTHORACIC REPAIR OF HEART ANOMALY</t>
  </si>
  <si>
    <t>MAJOR ABDOMINAL VASCULAR PROCEDURES</t>
  </si>
  <si>
    <t>OTHER CIRCULATORY SYSTEM PROCEDURES</t>
  </si>
  <si>
    <t>181-1</t>
  </si>
  <si>
    <t>LOWER EXTREMITY ARTERIAL PROCEDURES</t>
  </si>
  <si>
    <t>181-2</t>
  </si>
  <si>
    <t>181-3</t>
  </si>
  <si>
    <t>181-4</t>
  </si>
  <si>
    <t>182-1</t>
  </si>
  <si>
    <t>OTHER PERIPHERAL VASCULAR PROCEDURES</t>
  </si>
  <si>
    <t>182-2</t>
  </si>
  <si>
    <t>182-3</t>
  </si>
  <si>
    <t>182-4</t>
  </si>
  <si>
    <t>ACUTE MYOCARDIAL INFARCTION</t>
  </si>
  <si>
    <t>CARDIAC CATHETERIZATION FOR CORONARY ARTERY DISEASE</t>
  </si>
  <si>
    <t>CARDIAC CATHETERIZATION FOR OTHER NON-CORONARY CONDITIONS</t>
  </si>
  <si>
    <t>HEART FAILURE</t>
  </si>
  <si>
    <t>HYPERTENSION</t>
  </si>
  <si>
    <t>CHEST PAIN</t>
  </si>
  <si>
    <t>CARDIOMYOPATHY</t>
  </si>
  <si>
    <t>OTHER CIRCULATORY SYSTEM DIAGNOSES</t>
  </si>
  <si>
    <t>PERITONEAL ADHESIOLYSIS</t>
  </si>
  <si>
    <t>ANAL PROCEDURES</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</si>
  <si>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</si>
  <si>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</si>
  <si>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</si>
  <si>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</si>
  <si>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</si>
  <si>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</si>
  <si>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</si>
  <si>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</si>
  <si>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</si>
  <si>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</si>
  <si>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</si>
  <si>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</si>
  <si>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</si>
  <si>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</si>
  <si>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</si>
  <si>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</si>
  <si>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</si>
  <si>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</si>
  <si>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</si>
  <si>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</si>
  <si>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</si>
  <si>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</si>
  <si>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</si>
  <si>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</si>
  <si>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</si>
  <si>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</si>
  <si>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</si>
  <si>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</si>
  <si>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</si>
  <si>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</si>
  <si>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</si>
  <si>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</si>
  <si>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</si>
  <si>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MAJOR BILIARY TRACT PROCEDURES</t>
  </si>
  <si>
    <t>CHOLECYSTECTOMY</t>
  </si>
  <si>
    <t>ALCOHOLIC LIVER DISEASE</t>
  </si>
  <si>
    <t>DISORDERS OF PANCREAS EXCEPT MALIGNANCY</t>
  </si>
  <si>
    <t>OTHER DISORDERS OF THE LIVER</t>
  </si>
  <si>
    <t>AMPUTATION OF LOWER LIMB EXCEPT TOES</t>
  </si>
  <si>
    <t>322-1</t>
  </si>
  <si>
    <t>322-2</t>
  </si>
  <si>
    <t>322-3</t>
  </si>
  <si>
    <t>322-4</t>
  </si>
  <si>
    <t>FRACTURE OF FEMUR</t>
  </si>
  <si>
    <t>FRACTURE OF PELVIS OR DISLOCATION OF HIP</t>
  </si>
  <si>
    <t>CONNECTIVE TISSUE DISORDERS</t>
  </si>
  <si>
    <t>MASTECTOMY PROCEDURES</t>
  </si>
  <si>
    <t>BREAST PROCEDURES EXCEPT MASTECTOMY</t>
  </si>
  <si>
    <t>SKIN ULCERS</t>
  </si>
  <si>
    <t>MAJOR SKIN DISORDERS</t>
  </si>
  <si>
    <t>MALIGNANT BREAST DISORDERS</t>
  </si>
  <si>
    <t>ADRENAL PROCEDURES</t>
  </si>
  <si>
    <t>PROCEDURES FOR OBESITY</t>
  </si>
  <si>
    <t>DIABETES</t>
  </si>
  <si>
    <t>INBORN ERRORS OF METABOLISM</t>
  </si>
  <si>
    <t>OTHER ENDOCRINE DISORDERS</t>
  </si>
  <si>
    <t>OTHER NON-HYPOVOLEMIC ELECTROLYTE DISORDERS</t>
  </si>
  <si>
    <t>426-1</t>
  </si>
  <si>
    <t>NON-HYPOVOLEMIC SODIUM DISORDERS</t>
  </si>
  <si>
    <t>426-2</t>
  </si>
  <si>
    <t>426-3</t>
  </si>
  <si>
    <t>426-4</t>
  </si>
  <si>
    <t>427-1</t>
  </si>
  <si>
    <t>THYROID DISORDERS</t>
  </si>
  <si>
    <t>427-2</t>
  </si>
  <si>
    <t>427-3</t>
  </si>
  <si>
    <t>427-4</t>
  </si>
  <si>
    <t>KIDNEY TRANSPLANT</t>
  </si>
  <si>
    <t>MAJOR BLADDER PROCEDURES</t>
  </si>
  <si>
    <t>OTHER BLADDER PROCEDURES</t>
  </si>
  <si>
    <t>469-1</t>
  </si>
  <si>
    <t>ACUTE KIDNEY INJURY</t>
  </si>
  <si>
    <t>469-2</t>
  </si>
  <si>
    <t>469-3</t>
  </si>
  <si>
    <t>469-4</t>
  </si>
  <si>
    <t>470-1</t>
  </si>
  <si>
    <t>CHRONIC KIDNEY DISEASE</t>
  </si>
  <si>
    <t>470-2</t>
  </si>
  <si>
    <t>470-3</t>
  </si>
  <si>
    <t>470-4</t>
  </si>
  <si>
    <t>MAJOR MALE PELVIC PROCEDURES</t>
  </si>
  <si>
    <t>TRANSURETHRAL PROSTATECTOMY</t>
  </si>
  <si>
    <t>MALIGNANCY, MALE REPRODUCTIVE SYSTEM</t>
  </si>
  <si>
    <t>MALE REPRODUCTIVE SYSTEM DIAGNOSES EXCEPT MALIGNANCY</t>
  </si>
  <si>
    <t>FEMALE REPRODUCTIVE SYSTEM RECONSTRUCTIVE PROCEDURES</t>
  </si>
  <si>
    <t>FEMALE REPRODUCTIVE SYSTEM MALIGNANCY</t>
  </si>
  <si>
    <t>FEMALE REPRODUCTIVE SYSTEM INFECTIONS</t>
  </si>
  <si>
    <t>VAGINAL DELIVERY</t>
  </si>
  <si>
    <t>NEONATE, TRANSFERRED &lt; 5 DAYS OLD, BORN HERE</t>
  </si>
  <si>
    <t>SPLENECTOMY</t>
  </si>
  <si>
    <t>SICKLE CELL ANEMIA CRISIS</t>
  </si>
  <si>
    <t>ACUTE LEUKEMIA</t>
  </si>
  <si>
    <t>RADIOTHERAPY</t>
  </si>
  <si>
    <t>695-1</t>
  </si>
  <si>
    <t>CHEMOTHERAPY FOR ACUTE LEUKEMIA</t>
  </si>
  <si>
    <t>695-2</t>
  </si>
  <si>
    <t>695-3</t>
  </si>
  <si>
    <t>695-4</t>
  </si>
  <si>
    <t>696-1</t>
  </si>
  <si>
    <t>OTHER CHEMOTHERAPY</t>
  </si>
  <si>
    <t>696-2</t>
  </si>
  <si>
    <t>696-3</t>
  </si>
  <si>
    <t>696-4</t>
  </si>
  <si>
    <t>POST-OPERATIVE, POST-TRAUMATIC, OTHER DEVICE INFECTIONS</t>
  </si>
  <si>
    <t>VIRAL ILLNESS</t>
  </si>
  <si>
    <t>SCHIZOPHRENIA</t>
  </si>
  <si>
    <t>BIPOLAR DISORDERS</t>
  </si>
  <si>
    <t>DEPRESSION EXCEPT MAJOR DEPRESSIVE DISORDER</t>
  </si>
  <si>
    <t>ORGANIC MENTAL HEALTH DISTURBANCES</t>
  </si>
  <si>
    <t>BEHAVIORAL DISORDERS</t>
  </si>
  <si>
    <t>EATING DISORDERS</t>
  </si>
  <si>
    <t>OTHER MENTAL HEALTH DISORDERS</t>
  </si>
  <si>
    <t>792-1</t>
  </si>
  <si>
    <t>792-2</t>
  </si>
  <si>
    <t>792-3</t>
  </si>
  <si>
    <t>792-4</t>
  </si>
  <si>
    <t>793-1</t>
  </si>
  <si>
    <t>793-2</t>
  </si>
  <si>
    <t>793-3</t>
  </si>
  <si>
    <t>793-4</t>
  </si>
  <si>
    <t>794-1</t>
  </si>
  <si>
    <t>794-2</t>
  </si>
  <si>
    <t>794-3</t>
  </si>
  <si>
    <t>794-4</t>
  </si>
  <si>
    <t>810-1</t>
  </si>
  <si>
    <t>HEMORRHAGE OR HEMATOMA DUE TO COMPLICATION</t>
  </si>
  <si>
    <t>810-2</t>
  </si>
  <si>
    <t>810-3</t>
  </si>
  <si>
    <t>810-4</t>
  </si>
  <si>
    <t>ALLERGIC REACTIONS</t>
  </si>
  <si>
    <t>POISONING OF MEDICINAL AGENTS</t>
  </si>
  <si>
    <t>OTHER COMPLICATIONS OF TREATMENT</t>
  </si>
  <si>
    <t>TOXIC EFFECTS OF NON-MEDICINAL SUBSTANCES</t>
  </si>
  <si>
    <t>817-1</t>
  </si>
  <si>
    <t>817-2</t>
  </si>
  <si>
    <t>817-3</t>
  </si>
  <si>
    <t>817-4</t>
  </si>
  <si>
    <t>REHABILITATION</t>
  </si>
  <si>
    <t>NEONATAL AFTERCARE</t>
  </si>
  <si>
    <t>CRANIOTOMY FOR MULTIPLE SIGNIFICANT TRAUMA</t>
  </si>
  <si>
    <t>PRINCIPAL DIAGNOSIS INVALID AS DISCHARGE DIAGNOSIS</t>
  </si>
  <si>
    <t>UNGROUPABLE</t>
  </si>
  <si>
    <t>DRG Avg. Rate:</t>
  </si>
  <si>
    <t>Adult Adjuster Type</t>
  </si>
  <si>
    <t>Pediatric Adjuster Type</t>
  </si>
  <si>
    <t>NORTH MEMORIAL HEALTH CARE</t>
  </si>
  <si>
    <t>ESSENTIA HLTH ST MARYS MEDICAL CNTR</t>
  </si>
  <si>
    <t>HENNEPIN COUNTY MEDICAL CENTER</t>
  </si>
  <si>
    <t>OLMSTED MEDICAL CENTER</t>
  </si>
  <si>
    <t>MAYO CLINIC HOSPITAL ROCHESTER</t>
  </si>
  <si>
    <t>NORTHFIELD HOSPITAL</t>
  </si>
  <si>
    <t>MAYO CLINIC HEALTH SYSTEM RED WING</t>
  </si>
  <si>
    <t>ESSENTIA HEALTH DULUTH</t>
  </si>
  <si>
    <t>CAMBRIDGE MEDICAL CENTER</t>
  </si>
  <si>
    <t>SANFORD WORTHINGTON MEDICAL CENTER</t>
  </si>
  <si>
    <t>DOUGLAS COUNTY HOSPITAL</t>
  </si>
  <si>
    <t>ST CLOUD HOSPITAL</t>
  </si>
  <si>
    <t>UNITED HOSPITAL</t>
  </si>
  <si>
    <t>FAIRVIEW UNIV MEDICAL CENTER MESABI</t>
  </si>
  <si>
    <t>MCHS ALBERT LEA &amp; AUSTIN</t>
  </si>
  <si>
    <t>WINONA HEALTH SERVICES</t>
  </si>
  <si>
    <t>ST LUKES HOSPITAL</t>
  </si>
  <si>
    <t>FAIRVIEW LAKES REGIONAL MEDICAL CTR</t>
  </si>
  <si>
    <t>LAKE REGION HEALTHCARE CORP</t>
  </si>
  <si>
    <t>PARK NICOLLET METHODIST HOSP</t>
  </si>
  <si>
    <t>RIDGEVIEW MEDICAL CENTER</t>
  </si>
  <si>
    <t>ABBOTT NORTHWESTERN HOSPITAL</t>
  </si>
  <si>
    <t>REGINA HOSPITAL</t>
  </si>
  <si>
    <t>HEALTHEAST ST JOSEPHS HOSPITAL</t>
  </si>
  <si>
    <t>GRAND ITASCA CLINIC &amp; HOSPITAL</t>
  </si>
  <si>
    <t>LAKEVIEW MEMORIAL HOSPITAL</t>
  </si>
  <si>
    <t>OWATONNA HOSPITAL</t>
  </si>
  <si>
    <t>DISTRICT ONE HOSPITAL</t>
  </si>
  <si>
    <t>ESSENTIA HEALTH-ST JOSEPHS MED CTR</t>
  </si>
  <si>
    <t>BUFFALO HOSPITAL</t>
  </si>
  <si>
    <t>FAIRVIEW SOUTHDALE HOSPITAL</t>
  </si>
  <si>
    <t>UNIVERSITY OF MINNESOTA MED CTR</t>
  </si>
  <si>
    <t>ESSENTIA HEALTH VIRGINIA</t>
  </si>
  <si>
    <t>MAYO CLINIC HEALTH SYSTEM - MANKATO</t>
  </si>
  <si>
    <t>SANFORD BEMIDJI MEDICAL CENTER</t>
  </si>
  <si>
    <t>ST MARYS INNOVIS HEALTH</t>
  </si>
  <si>
    <t>ST FRANCIS REGIONAL MEDICAL CENTER</t>
  </si>
  <si>
    <t>REGIONS HOSPITAL</t>
  </si>
  <si>
    <t>MERCY HOSPITAL (COON RAPIDS)</t>
  </si>
  <si>
    <t>240132</t>
  </si>
  <si>
    <t>FAIRVIEW NORTHLAND REGIONAL HOSP</t>
  </si>
  <si>
    <t>FAIRMONT MED CTR MAYO HEALTH SYSTEM</t>
  </si>
  <si>
    <t>HUTCHINSON COMMUNITY HOSPITAL</t>
  </si>
  <si>
    <t>FAIRVIEW RIDGES HOSPITAL</t>
  </si>
  <si>
    <t>HEALTHEAST ST JOHNS HOSPITAL</t>
  </si>
  <si>
    <t>HEALTHEAST WOODWINDS HOSPITAL</t>
  </si>
  <si>
    <t>MAPLE GROVE HOSPITAL CORP</t>
  </si>
  <si>
    <t>GILLETTE CHILDRENS SPEC HOSP</t>
  </si>
  <si>
    <t>CHILDRENS HOSPITALS AND CLINICS</t>
  </si>
  <si>
    <t>SHRINERS HOSPITALS FOR CHILDREN</t>
  </si>
  <si>
    <t>PRAIRIECARE</t>
  </si>
  <si>
    <t>MAHNOMEN HEALTH CENTER</t>
  </si>
  <si>
    <t>LAKEWOOD HEALTH CENTER</t>
  </si>
  <si>
    <t>SANFORD WESTBROOK HOSPITAL</t>
  </si>
  <si>
    <t>SANFORD TRACY MEDICAL CENTER</t>
  </si>
  <si>
    <t>241304</t>
  </si>
  <si>
    <t>SANFORD WHEATON</t>
  </si>
  <si>
    <t>RIVERWOOD HEALTHCARE CENTER</t>
  </si>
  <si>
    <t>RENVILLE COUNTY HOSPITAL</t>
  </si>
  <si>
    <t>LAKE VIEW MEMORIAL HOSPITAL</t>
  </si>
  <si>
    <t>ESSENTIA HEALTH SANDSTONE</t>
  </si>
  <si>
    <t>RIDGEVIEW SIBLEY MEDICAL CENTER</t>
  </si>
  <si>
    <t>COOK HOSPITAL</t>
  </si>
  <si>
    <t>ESSENTIA HEALTH ADA</t>
  </si>
  <si>
    <t>JOHNSON MEMORIAL HOSPITAL</t>
  </si>
  <si>
    <t>SANFORD JACKSON MEDICAL CENTER</t>
  </si>
  <si>
    <t>BIGFORK VALLEY HOSPITAL</t>
  </si>
  <si>
    <t>NORTH SHORE HEALTH</t>
  </si>
  <si>
    <t>ELY BLOOMENSON COMMUNITY HOSPITAL</t>
  </si>
  <si>
    <t>MURRAY COUNTY MEMORIAL HOSPITAL</t>
  </si>
  <si>
    <t>RIVERVIEW HOSPITAL &amp; NSG HOME</t>
  </si>
  <si>
    <t>GRACEVILLE HEALTH CENTER</t>
  </si>
  <si>
    <t>FALLS MEMORIAL HOSPITAL</t>
  </si>
  <si>
    <t>MADELIA COMMUNITY HOSPITAL</t>
  </si>
  <si>
    <t>CHIPPEWA COUNTY-MONTEVIDEO HOSPITAL</t>
  </si>
  <si>
    <t>CENTRACARE HLTH SYSTEM LONG PRAIRIE</t>
  </si>
  <si>
    <t>SLEEPY EYE MEDICAL CENTER</t>
  </si>
  <si>
    <t>SANFORD BAGLEY MEDICAL CENTER</t>
  </si>
  <si>
    <t>LAKEWOOD HEALTH SYSTEM</t>
  </si>
  <si>
    <t>CENTRACARE HEALTH SYSTEM - MELROSE</t>
  </si>
  <si>
    <t>WINDOM AREA HOSPITAL</t>
  </si>
  <si>
    <t>MCHS - ST JAMES</t>
  </si>
  <si>
    <t>ST PETER COMMUNITY HOSPITAL</t>
  </si>
  <si>
    <t>ST ELIZABETHS MEDICAL CENTER</t>
  </si>
  <si>
    <t>KITTSON MEMORIAL HOSPITAL</t>
  </si>
  <si>
    <t>NORTH VALLEY HEALTH CENTER</t>
  </si>
  <si>
    <t>NAKE CITY MED CTR MAYO HEALTH SYS</t>
  </si>
  <si>
    <t>241339</t>
  </si>
  <si>
    <t>HENDRICKS COMMUNITY HOSPITAL</t>
  </si>
  <si>
    <t>ESSENTIA HEALTH NORTHERN PINES</t>
  </si>
  <si>
    <t>APPLETON MUNICIPAL HOSPITAL</t>
  </si>
  <si>
    <t>ORTONVILLE MUNICIPAL HOSPITAL</t>
  </si>
  <si>
    <t>GRANITE FALLS MUNICIPAL HOSPITAL</t>
  </si>
  <si>
    <t>LIFECARE MEDICAL CENTER</t>
  </si>
  <si>
    <t>MCHS - WASECA MEDICAL CENTER</t>
  </si>
  <si>
    <t>MCHS - CANNON FALLS</t>
  </si>
  <si>
    <t>SANFORD CANBY MEDICAL CENTER</t>
  </si>
  <si>
    <t>AVERA TYLER HOSPITAL</t>
  </si>
  <si>
    <t>CENTRACARE HEALTH-PAYNESVILLE HOSP</t>
  </si>
  <si>
    <t>MERCY HOSPITAL &amp; HEALTH CARE CENTER</t>
  </si>
  <si>
    <t>REDWOOD AREA HOSPITAL</t>
  </si>
  <si>
    <t>MCHS - SPRINGFIELD</t>
  </si>
  <si>
    <t>CUYUNA REGIONAL MEDICAL CENTER</t>
  </si>
  <si>
    <t>TRI COUNTY HOSPITAL</t>
  </si>
  <si>
    <t>GLENCOE REGIONAL HEALTH SERVICES</t>
  </si>
  <si>
    <t>MILLE LACS HEALTH SYSTEM</t>
  </si>
  <si>
    <t>ESSENTIA HEALTH FOSSTON</t>
  </si>
  <si>
    <t>AVERA MARSHALL REG MED CENTER</t>
  </si>
  <si>
    <t>DEER RIVER HEALTHCARE CENTER</t>
  </si>
  <si>
    <t>MAYO CLINIC HLTH SYSTEM NEW PRAGUE</t>
  </si>
  <si>
    <t>CENTRACARE HEALTH MONTICELLO HOSP</t>
  </si>
  <si>
    <t>STEVENS COMMUNITY MEDICAL CENTER</t>
  </si>
  <si>
    <t>COMMUNITY MEMORIAL HOSPITAL</t>
  </si>
  <si>
    <t>SWIFT COUNTY BENSON HOSPITAL</t>
  </si>
  <si>
    <t>MEEKER COUNTY MEMORIAL HOSPITAL</t>
  </si>
  <si>
    <t>FIRSTLIGHT HEALTH SYSTEM</t>
  </si>
  <si>
    <t>CENTRACARE HLTH SYSTEM SAUK CENTRE</t>
  </si>
  <si>
    <t>BLUE EARTH - UNITED HOSPITAL DISTRICT</t>
  </si>
  <si>
    <t>ST GABRIELS HOSPITAL</t>
  </si>
  <si>
    <t>SANFORD HOSPITAL</t>
  </si>
  <si>
    <t>MADISON HOSPITAL</t>
  </si>
  <si>
    <t>PERHAM HEALTH</t>
  </si>
  <si>
    <t>PIPESTONE COUNTY MEDICAL CENTER</t>
  </si>
  <si>
    <t>241375</t>
  </si>
  <si>
    <t>MINNESOTA VALLEY HEALTH CENTER INC</t>
  </si>
  <si>
    <t>GLACIAL RIDGE HOSPITAL</t>
  </si>
  <si>
    <t>ST FRANCIS HEALTHCARE CAMPUS</t>
  </si>
  <si>
    <t>NEW ULM MEDICAL CENTER</t>
  </si>
  <si>
    <t>PRAIRIE RIDGE HOSPITAL &amp; HLTH SVCS</t>
  </si>
  <si>
    <t>ST JOSEPHS AREA HEALTH SERVICES</t>
  </si>
  <si>
    <t>SANFORD THIEF RIVER FALLS</t>
  </si>
  <si>
    <t>SANFORD MEDICAL CENTER FARGO</t>
  </si>
  <si>
    <t>ALTRU HOSPITAL</t>
  </si>
  <si>
    <t>ESSENTIA HEALTH 32ND AVENUE CLINIC</t>
  </si>
  <si>
    <t>PRAIRIE ST JOHNS LLC</t>
  </si>
  <si>
    <t>RED RIVER BEHAVIORAL HEALTH SYSTEM</t>
  </si>
  <si>
    <t>AVERA MCKENNAN HOSP &amp; UNIV HLTH CTR</t>
  </si>
  <si>
    <t>SANFORD USD MEDICAL CENTER</t>
  </si>
  <si>
    <t>SIOUX FALLS SURGICAL HOSPITAL LLP</t>
  </si>
  <si>
    <t>AVERA HEART HOSP OF SOUTH DAKOTA</t>
  </si>
  <si>
    <t>FRANCISCAN SKEMP MEDICAL CENTER INC</t>
  </si>
  <si>
    <t>GUNDERSEN LUTHERAN MEDICAL CENTER</t>
  </si>
  <si>
    <t>521329</t>
  </si>
  <si>
    <t>HUDSON HOSPITAL &amp; CLINICS</t>
  </si>
  <si>
    <t>521337</t>
  </si>
  <si>
    <t>ST CROIX REGIONAL MEDICAL CENTER</t>
  </si>
  <si>
    <t>WESTFIELDS HOSPITAL INC</t>
  </si>
  <si>
    <t>RIVER FALLS AREA HOSPITAL</t>
  </si>
  <si>
    <t>Base APR-DRG</t>
  </si>
  <si>
    <t>955-0</t>
  </si>
  <si>
    <t>2. Average length of stay are the trimmed arithmetic values.</t>
  </si>
  <si>
    <t>DRG Values Including Policy Adjusters for Non-Metro, Freestanding Childrens and All Other Providers</t>
  </si>
  <si>
    <t>Reimbursement from another payer (Third Party Liability)</t>
  </si>
  <si>
    <t>Pre-Transfer DRG Base Payment</t>
  </si>
  <si>
    <t>Statewide Standardized DRG Base Rate</t>
  </si>
  <si>
    <t>IF E45="Yes" then ((E38*E25)/E26)*(E12+1), else "N/A"</t>
  </si>
  <si>
    <t>If paying per diem, then E40 * E12 , Else 0</t>
  </si>
  <si>
    <t>IF E33="Per Diem" then "N/A", else IF wage index &gt; 1, 0.683 else 0.620</t>
  </si>
  <si>
    <t>IF E33="Per Diem" then "N/A", else E38*E25</t>
  </si>
  <si>
    <t>IF E33="Per Diem" then "No", else E13</t>
  </si>
  <si>
    <t>IF E33="Per Diem" then "N/A", else IF E11 = "Yes" and E9=E10 then $20, else 0</t>
  </si>
  <si>
    <t>IF E33="Per Diem" then "N/A", else (DRG base rate*E37*E36)+(DRG base rate*(1-E37))</t>
  </si>
  <si>
    <t>IF E33="Per Diem" then "N/A", else E48*E30</t>
  </si>
  <si>
    <t>IF E33="Per Diem" then "N/A", else If E45="Yes", then Lessor of E43 and E46, else E43</t>
  </si>
  <si>
    <t>IF E33="Per Diem" then "N/A", else E49+E19</t>
  </si>
  <si>
    <t>IF E33="Per Diem" then "N/A", else E8 * E35</t>
  </si>
  <si>
    <t>IF E33="Per Diem" then "N/A", else IF (E52-E49) &lt; E19 Then "No" Else "Yes"</t>
  </si>
  <si>
    <t>IF E53= "Yes" Then (E52 - E51) * E20, Else 0</t>
  </si>
  <si>
    <t>IF E33="Per Diem" then E41, else E49+E54</t>
  </si>
  <si>
    <t>IF E33="Per Diem" then E56, else E56 * (1 + E34)</t>
  </si>
  <si>
    <t>IF E33="Per Diem" then E57, else E57+E58</t>
  </si>
  <si>
    <t>IF E57&gt;E8, Then Yes, Else No</t>
  </si>
  <si>
    <t>If E60 = "Yes", Then E8, Else E59</t>
  </si>
  <si>
    <t>E61 + E62</t>
  </si>
  <si>
    <t>Final allowed less TPL (IF E17&gt;=E61 Then 0, else E63-E17). Does not consider copay or spenddown.</t>
  </si>
  <si>
    <t xml:space="preserve">Marginal cost percentage </t>
  </si>
  <si>
    <t>Look up from DRG table depending on Provider Type and Recipient Age</t>
  </si>
  <si>
    <t>IF E17&gt;=E61 or OOS provider then $0, Else IF Admit Date &gt; 12/31/2019 (E61-E17) * 0.018, Else (E61-E17) * 0.02</t>
  </si>
  <si>
    <t>Targeted policy adjustors applied to specific claims for the purpose of increasing or decreasing payment. They can be applied to individual claims in the form of a multiplier, or through other unique payment calculation parameters.</t>
  </si>
  <si>
    <t>This value is zero if the TPL payment (E17) is greater than the payment with charge cap applied (E60). Otherwise provider tax payment is equal to (E60-E17) x 0.02 or 0.018 (provider tax percentage).  Starting on January 1, 2020 the Minnesota provider tax percentage is reduced to 1.8 percent.</t>
  </si>
  <si>
    <t>CAH Average Rate:</t>
  </si>
  <si>
    <t>In State Medicare ID</t>
  </si>
  <si>
    <t>Average Rates for OOS non LTA Providers</t>
  </si>
  <si>
    <t>Provider Medicare ID</t>
  </si>
  <si>
    <t>No</t>
  </si>
  <si>
    <t>Six digit national provider identifier for health care providers that participate in the Minnesota Medicaid program. Out of state non-LTA CAH providers can enter a Medicare ID of 888888 and out of state non-LTA non-CAH providers can enter 999999.</t>
  </si>
  <si>
    <t>If the hospital is participating in the Minnesota Medicaid program, and you have its Medicare number then the rate information for that hospital will be in the worksheet called "Provider Reference". Values in this section are retrieved from the worksheet based on the Medicare ID entered in cell E15.</t>
  </si>
  <si>
    <t>244018</t>
  </si>
  <si>
    <t>This the date of birth indicated on the claims. This field is used when calculating the newborn addon amount.</t>
  </si>
  <si>
    <t xml:space="preserve">This spreadsheet is designed to enable interested parties to predict payment under an APR-DRG payment method for inpatient fee-for-service stays covered by Minnesota Medicaid. This calculator spreadsheet is intended to be helpful to users, but it cannot capture all the editing and pricing complexity of the Minnesota  Billing System. If there is ever a difference in payment amounts calculated through this spreadsheet versus the Minnesota Medicaid Billing System, the Minnesota Medicaid Billing System is correct.  </t>
  </si>
  <si>
    <t>Category of Service (COS)</t>
  </si>
  <si>
    <t>The "Cover" worksheet contains an introduction to the Diagnosis Related Group (DRG) Calculator and includes a history of changes made to the Calculator.</t>
  </si>
  <si>
    <t>Third Party Liability (TPL) Payment</t>
  </si>
  <si>
    <t>COS*</t>
  </si>
  <si>
    <t>*Category of Service (COS)</t>
  </si>
  <si>
    <r>
      <rPr>
        <b/>
        <sz val="10"/>
        <color theme="6" tint="-0.249977111117893"/>
        <rFont val="Arial"/>
        <family val="2"/>
      </rPr>
      <t>Only the fields highlighted in green need to be populated by the user.</t>
    </r>
    <r>
      <rPr>
        <sz val="10"/>
        <rFont val="Arial"/>
        <family val="2"/>
      </rPr>
      <t xml:space="preserve"> When that is done, the Calculator will retrieve applicable data elements for the DRG code and for the provider, then calculate the Medicaid allowed amount for the hospital stay.  The final allowed amount is displayed on Line 63. Line 64 will show a final payment amount net of any third-party payment amounts when applicable. </t>
    </r>
  </si>
  <si>
    <t>E64</t>
  </si>
  <si>
    <t>Out of State (OOS) Provider *</t>
  </si>
  <si>
    <t xml:space="preserve">*Out of State Provider </t>
  </si>
  <si>
    <t>E19-E22</t>
  </si>
  <si>
    <t>E24-E26</t>
  </si>
  <si>
    <t>E28-E30</t>
  </si>
  <si>
    <t>E40-E41</t>
  </si>
  <si>
    <t>E45-E46</t>
  </si>
  <si>
    <t>E48-E49</t>
  </si>
  <si>
    <t>E51-E54</t>
  </si>
  <si>
    <t>E56</t>
  </si>
  <si>
    <t>E62</t>
  </si>
  <si>
    <t>Minnesota Medicaid DRG Pricing Calculator - Rates Effective 7/1/21</t>
  </si>
  <si>
    <t>Four digit APR-DRG version 38 classification, consisting of a 3-digit base APR-DRG code followed by a 1-digit severity of illness. A hyphen should be entered between the base APR-DRG and the severity of illness.</t>
  </si>
  <si>
    <t>1. Average length of stay and casemix relative values were calculated by 3M Health Information Systems for APR-DRG Version 38 which was released on 10/1/2020.</t>
  </si>
  <si>
    <t>Effective 7/1/2021</t>
  </si>
  <si>
    <t>1</t>
  </si>
  <si>
    <t>LIVER TRANSPLANT AND/OR INTESTINAL TRANSPLANT</t>
  </si>
  <si>
    <t>2</t>
  </si>
  <si>
    <t>3</t>
  </si>
  <si>
    <t>4</t>
  </si>
  <si>
    <t>HEART AND/OR LUNG TRANSPLANT</t>
  </si>
  <si>
    <t>TRACHEOSTOMY WITH MV &gt;96 HOURS WITH EXTENSIVE PROCEDURE</t>
  </si>
  <si>
    <t>Other Pediatric</t>
  </si>
  <si>
    <t>Other Adult</t>
  </si>
  <si>
    <t>TRACHEOSTOMY WITH MV &gt;96 HOURS WITHOUT EXTENSIVE PROCEDURE</t>
  </si>
  <si>
    <t>AUTOLOGOUS BONE MARROW TRANSPLANT OR T-CELL IMMUNOTHERAPY</t>
  </si>
  <si>
    <t>OPEN CRANIOTOMY FOR TRAUMA</t>
  </si>
  <si>
    <t>OPEN CRANIOTOMY EXCEPT TRAUMA</t>
  </si>
  <si>
    <t>OPEN EXTRACRANIAL VASCULAR PROCEDURES</t>
  </si>
  <si>
    <t>OTHER NERVOUS SYSTEM AND RELATED PROCEDURES</t>
  </si>
  <si>
    <t>027-1</t>
  </si>
  <si>
    <t>027</t>
  </si>
  <si>
    <t>OTHER OPEN CRANIOTOMY</t>
  </si>
  <si>
    <t>027-2</t>
  </si>
  <si>
    <t>027-3</t>
  </si>
  <si>
    <t>027-4</t>
  </si>
  <si>
    <t>029-1</t>
  </si>
  <si>
    <t>029</t>
  </si>
  <si>
    <t>OTHER PERCUTANEOUS INTRACRANIAL PROCEDURES</t>
  </si>
  <si>
    <t>029-2</t>
  </si>
  <si>
    <t>029-3</t>
  </si>
  <si>
    <t>029-4</t>
  </si>
  <si>
    <t>030-1</t>
  </si>
  <si>
    <t>030</t>
  </si>
  <si>
    <t>PERCUTANEOUS INTRACRANIAL AND EXTRACRANIAL VASCULAR PROCEDURES</t>
  </si>
  <si>
    <t>030-2</t>
  </si>
  <si>
    <t>030-3</t>
  </si>
  <si>
    <t>030-4</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</si>
  <si>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</si>
  <si>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</si>
  <si>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</si>
  <si>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</si>
  <si>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</si>
  <si>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</si>
  <si>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</si>
  <si>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</si>
  <si>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</si>
  <si>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</si>
  <si>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</si>
  <si>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</si>
  <si>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</si>
  <si>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</si>
  <si>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</si>
  <si>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</si>
  <si>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</si>
  <si>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</si>
  <si>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</si>
  <si>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110</t>
  </si>
  <si>
    <t>EAR, NOSE, MOUTH, THROAT AND CRANIAL OR FACIAL MALIGNANCIES</t>
  </si>
  <si>
    <t>111</t>
  </si>
  <si>
    <t>VERTIGO AND OTHER LABYRINTH DISORDERS</t>
  </si>
  <si>
    <t>113</t>
  </si>
  <si>
    <t>114</t>
  </si>
  <si>
    <t>115</t>
  </si>
  <si>
    <t>OTHER EAR, NOSE, MOUTH, THROAT AND CRANIAL OR FACIAL DIAGNOSES</t>
  </si>
  <si>
    <t>120</t>
  </si>
  <si>
    <t>MAJOR RESPIRATORY AND CHEST PROCEDURES</t>
  </si>
  <si>
    <t>121</t>
  </si>
  <si>
    <t>OTHER RESPIRATORY AND CHEST PROCEDURES</t>
  </si>
  <si>
    <t>130</t>
  </si>
  <si>
    <t>RESPIRATORY SYSTEM DIAGNOSIS WITH VENTILATOR SUPPORT &gt; 96 HOURS</t>
  </si>
  <si>
    <t>131</t>
  </si>
  <si>
    <t>132</t>
  </si>
  <si>
    <t>BPD AND OTHER CHRONIC RESPIRATORY DISEASES ARISING IN PERINATAL PERIOD</t>
  </si>
  <si>
    <t>133</t>
  </si>
  <si>
    <t>134</t>
  </si>
  <si>
    <t>135</t>
  </si>
  <si>
    <t>MAJOR CHEST AND RESPIRATORY TRAUMA</t>
  </si>
  <si>
    <t>136</t>
  </si>
  <si>
    <t>137</t>
  </si>
  <si>
    <t>MAJOR RESPIRATORY INFECTIONS AND INFLAMMATIONS</t>
  </si>
  <si>
    <t>138</t>
  </si>
  <si>
    <t>BRONCHIOLITIS AND RSV PNEUMONIA</t>
  </si>
  <si>
    <t>139</t>
  </si>
  <si>
    <t>140</t>
  </si>
  <si>
    <t>141</t>
  </si>
  <si>
    <t>142</t>
  </si>
  <si>
    <t>INTERSTITIAL AND ALVEOLAR LUNG DISEASES</t>
  </si>
  <si>
    <t>143</t>
  </si>
  <si>
    <t>OTHER RESPIRATORY DIAGNOSES EXCEPT SIGNS, SYMPTOMS AND MISCELLANEOUS DIAGNOSES</t>
  </si>
  <si>
    <t>144</t>
  </si>
  <si>
    <t>RESPIRATORY SIGNS, SYMPTOMS AND MISCELLANEOUS DIAGNOSES</t>
  </si>
  <si>
    <t>145</t>
  </si>
  <si>
    <t>160</t>
  </si>
  <si>
    <t>161</t>
  </si>
  <si>
    <t>IMPLANTABLE HEART ASSIST SYSTEMS</t>
  </si>
  <si>
    <t>162</t>
  </si>
  <si>
    <t>CARDIAC VALVE PROCEDURES WITH AMI OR COMPLEX PRINCIPAL DIAGNOSIS</t>
  </si>
  <si>
    <t>163</t>
  </si>
  <si>
    <t>CARDIAC VALVE PROCEDURES WITHOUT AMI OR COMPLEX PRINCIPAL DIAGNOSIS</t>
  </si>
  <si>
    <t>165</t>
  </si>
  <si>
    <t>CORONARY BYPASS WITH AMI OR COMPLEX PRINCIPAL DIAGNOSIS</t>
  </si>
  <si>
    <t>166</t>
  </si>
  <si>
    <t>CORONARY BYPASS WITHOUT AMI OR COMPLEX PRINCIPAL DIAGNOSIS</t>
  </si>
  <si>
    <t>167</t>
  </si>
  <si>
    <t>OTHER CARDIOTHORACIC AND THORACIC VASCULAR PROCEDURES</t>
  </si>
  <si>
    <t>169</t>
  </si>
  <si>
    <t>170</t>
  </si>
  <si>
    <t>PERMANENT CARDIAC PACEMAKER IMPLANT WITH AMI, HEART FAILURE OR SHOCK</t>
  </si>
  <si>
    <t>171</t>
  </si>
  <si>
    <t>PERMANENT CARDIAC PACEMAKER IMPLANT WITHOUT AMI, HEART FAILURE OR SHOCK</t>
  </si>
  <si>
    <t>174</t>
  </si>
  <si>
    <t>PERCUTANEOUS CARDIAC INTERVENTION WITH AMI</t>
  </si>
  <si>
    <t>175</t>
  </si>
  <si>
    <t>PERCUTANEOUS CARDIAC INTERVENTION WITHOUT AMI</t>
  </si>
  <si>
    <t>176</t>
  </si>
  <si>
    <t>INSERTION, REVISION AND REPLACEMENTS OF PACEMAKER AND OTHER CARDIAC DEVICES</t>
  </si>
  <si>
    <t>177</t>
  </si>
  <si>
    <t>CARDIAC PACEMAKER AND DEFIBRILLATOR REVISION EXCEPT DEVICE REPLACEMENT</t>
  </si>
  <si>
    <t>178-1</t>
  </si>
  <si>
    <t>178</t>
  </si>
  <si>
    <t>EXTERNAL HEART ASSIST SYSTEMS</t>
  </si>
  <si>
    <t>178-2</t>
  </si>
  <si>
    <t>178-3</t>
  </si>
  <si>
    <t>178-4</t>
  </si>
  <si>
    <t>179-1</t>
  </si>
  <si>
    <t>179</t>
  </si>
  <si>
    <t>DEFIBRILLATOR IMPLANTS</t>
  </si>
  <si>
    <t>179-2</t>
  </si>
  <si>
    <t>179-3</t>
  </si>
  <si>
    <t>179-4</t>
  </si>
  <si>
    <t>180</t>
  </si>
  <si>
    <t>181</t>
  </si>
  <si>
    <t>182</t>
  </si>
  <si>
    <t>183-1</t>
  </si>
  <si>
    <t>183</t>
  </si>
  <si>
    <t>PERCUTANEOUS STRUCTURAL CARDIAC PROCEDURES</t>
  </si>
  <si>
    <t>183-2</t>
  </si>
  <si>
    <t>183-3</t>
  </si>
  <si>
    <t>183-4</t>
  </si>
  <si>
    <t>190</t>
  </si>
  <si>
    <t>191</t>
  </si>
  <si>
    <t>192</t>
  </si>
  <si>
    <t>193</t>
  </si>
  <si>
    <t>ACUTE AND SUBACUTE ENDOCARDITIS</t>
  </si>
  <si>
    <t>194</t>
  </si>
  <si>
    <t>196</t>
  </si>
  <si>
    <t>CARDIAC ARREST AND SHOCK</t>
  </si>
  <si>
    <t>197</t>
  </si>
  <si>
    <t>PERIPHERAL AND OTHER VASCULAR DISORDERS</t>
  </si>
  <si>
    <t>198</t>
  </si>
  <si>
    <t>ANGINA PECTORIS AND CORONARY ATHEROSCLEROSIS</t>
  </si>
  <si>
    <t>199</t>
  </si>
  <si>
    <t>200</t>
  </si>
  <si>
    <t>CARDIAC STRUCTURAL AND VALVULAR DISORDERS</t>
  </si>
  <si>
    <t>201</t>
  </si>
  <si>
    <t>CARDIAC ARRHYTHMIA AND CONDUCTION DISORDERS</t>
  </si>
  <si>
    <t>203</t>
  </si>
  <si>
    <t>204</t>
  </si>
  <si>
    <t>SYNCOPE AND COLLAPSE</t>
  </si>
  <si>
    <t>205</t>
  </si>
  <si>
    <t>206</t>
  </si>
  <si>
    <t>MALFUNCTION, REACTION, COMPLICATION OF CARDIAC OR VASCULAR DEVICE OR PROCEDURE</t>
  </si>
  <si>
    <t>207</t>
  </si>
  <si>
    <t>220</t>
  </si>
  <si>
    <t>MAJOR STOMACH, ESOPHAGEAL AND DUODENAL PROCEDURES</t>
  </si>
  <si>
    <t>222</t>
  </si>
  <si>
    <t>OTHER STOMACH, ESOPHAGEAL AND DUODENAL PROCEDURES</t>
  </si>
  <si>
    <t>223</t>
  </si>
  <si>
    <t>OTHER SMALL AND LARGE BOWEL PROCEDURES</t>
  </si>
  <si>
    <t>224</t>
  </si>
  <si>
    <t>226</t>
  </si>
  <si>
    <t>227</t>
  </si>
  <si>
    <t>HERNIA PROCEDURES EXCEPT INGUINAL, FEMORAL AND UMBILICAL</t>
  </si>
  <si>
    <t>228</t>
  </si>
  <si>
    <t>INGUINAL, FEMORAL AND UMBILICAL HERNIA PROCEDURES</t>
  </si>
  <si>
    <t>229</t>
  </si>
  <si>
    <t>OTHER DIGESTIVE SYSTEM AND ABDOMINAL PROCEDURES</t>
  </si>
  <si>
    <t>230</t>
  </si>
  <si>
    <t>231</t>
  </si>
  <si>
    <t>232</t>
  </si>
  <si>
    <t>233</t>
  </si>
  <si>
    <t>234</t>
  </si>
  <si>
    <t>240</t>
  </si>
  <si>
    <t>241</t>
  </si>
  <si>
    <t>PEPTIC ULCER AND GASTRITIS</t>
  </si>
  <si>
    <t>242</t>
  </si>
  <si>
    <t>243</t>
  </si>
  <si>
    <t>244</t>
  </si>
  <si>
    <t>DIVERTICULITIS AND DIVERTICULOSIS</t>
  </si>
  <si>
    <t>245</t>
  </si>
  <si>
    <t>246</t>
  </si>
  <si>
    <t>247</t>
  </si>
  <si>
    <t>248</t>
  </si>
  <si>
    <t>MAJOR GASTROINTESTINAL AND PERITONEAL INFECTIONS</t>
  </si>
  <si>
    <t>249</t>
  </si>
  <si>
    <t>OTHER GASTROENTERITIS, NAUSEA AND VOMITING</t>
  </si>
  <si>
    <t>251</t>
  </si>
  <si>
    <t>252</t>
  </si>
  <si>
    <t>MALFUNCTION, REACTION AND COMPLICATION OF GASTROINTESTINAL DEVICE OR PROCEDURE</t>
  </si>
  <si>
    <t>253</t>
  </si>
  <si>
    <t>OTHER AND UNSPECIFIED GASTROINTESTINAL HEMORRHAGE</t>
  </si>
  <si>
    <t>254</t>
  </si>
  <si>
    <t>260</t>
  </si>
  <si>
    <t>MAJOR PANCREAS, LIVER AND SHUNT PROCEDURES</t>
  </si>
  <si>
    <t>261</t>
  </si>
  <si>
    <t>263</t>
  </si>
  <si>
    <t>264</t>
  </si>
  <si>
    <t>OTHER HEPATOBILIARY, PANCREAS AND ABDOMINAL PROCEDURES</t>
  </si>
  <si>
    <t>279</t>
  </si>
  <si>
    <t>HEPATIC COMA AND OTHER MAJOR ACUTE LIVER DISORDERS</t>
  </si>
  <si>
    <t>280</t>
  </si>
  <si>
    <t>281</t>
  </si>
  <si>
    <t>MALIGNANCY OF HEPATOBILIARY SYSTEM AND PANCREAS</t>
  </si>
  <si>
    <t>282</t>
  </si>
  <si>
    <t>283</t>
  </si>
  <si>
    <t>284</t>
  </si>
  <si>
    <t>DISORDERS OF GALLBLADDER AND BILIARY TRACT</t>
  </si>
  <si>
    <t>303</t>
  </si>
  <si>
    <t>DORSAL AND LUMBAR FUSION PROCEDURE FOR CURVATURE OF BACK</t>
  </si>
  <si>
    <t>304</t>
  </si>
  <si>
    <t>DORSAL AND LUMBAR FUSION PROCEDURE EXCEPT FOR CURVATURE OF BACK</t>
  </si>
  <si>
    <t>305</t>
  </si>
  <si>
    <t>308</t>
  </si>
  <si>
    <t>HIP AND FEMUR FRACTURE REPAIR</t>
  </si>
  <si>
    <t>309</t>
  </si>
  <si>
    <t>OTHER SIGNIFICANT HIP AND FEMUR SURGERY</t>
  </si>
  <si>
    <t>310</t>
  </si>
  <si>
    <t>INTERVERTEBRAL DISC EXCISION AND DECOMPRESSION</t>
  </si>
  <si>
    <t>312</t>
  </si>
  <si>
    <t>SKIN GRAFT, EXCEPT HAND, FOR MUSCULOSKELETAL AND CONNECTIVE TISSUE DIAGNOSES</t>
  </si>
  <si>
    <t>313</t>
  </si>
  <si>
    <t>KNEE AND LOWER LEG PROCEDURES EXCEPT FOOT</t>
  </si>
  <si>
    <t>314</t>
  </si>
  <si>
    <t>FOOT AND TOE PROCEDURES</t>
  </si>
  <si>
    <t>315</t>
  </si>
  <si>
    <t>SHOULDER, UPPER ARM AND FOREARM PROCEDURES EXCEPT JOINT REPLACEMENT</t>
  </si>
  <si>
    <t>316</t>
  </si>
  <si>
    <t>HAND AND WRIST PROCEDURES</t>
  </si>
  <si>
    <t>317</t>
  </si>
  <si>
    <t>TENDON, MUSCLE AND OTHER SOFT TISSUE PROCEDURES</t>
  </si>
  <si>
    <t>320</t>
  </si>
  <si>
    <t>OTHER MUSCULOSKELETAL SYSTEM AND CONNECTIVE TISSUE PROCEDURES</t>
  </si>
  <si>
    <t>321</t>
  </si>
  <si>
    <t>CERVICAL SPINAL FUSION AND OTHER BACK OR NECK PROCEDURES EXCEPT DISC EXCISION OR DECOMPRESSION</t>
  </si>
  <si>
    <t>322</t>
  </si>
  <si>
    <t>SHOULDER AND ELBOW JOINT REPLACEMENT</t>
  </si>
  <si>
    <t>323-1</t>
  </si>
  <si>
    <t>323</t>
  </si>
  <si>
    <t>NON-ELECTIVE OR COMPLEX HIP JOINT REPLACEMENT</t>
  </si>
  <si>
    <t>323-2</t>
  </si>
  <si>
    <t>323-3</t>
  </si>
  <si>
    <t>323-4</t>
  </si>
  <si>
    <t>324-1</t>
  </si>
  <si>
    <t>324</t>
  </si>
  <si>
    <t>ELECTIVE HIP JOINT REPLACEMENT</t>
  </si>
  <si>
    <t>324-2</t>
  </si>
  <si>
    <t>324-3</t>
  </si>
  <si>
    <t>324-4</t>
  </si>
  <si>
    <t>325-1</t>
  </si>
  <si>
    <t>325</t>
  </si>
  <si>
    <t>NON-ELECTIVE OR COMPLEX KNEE JOINT REPLACEMENT</t>
  </si>
  <si>
    <t>325-2</t>
  </si>
  <si>
    <t>325-3</t>
  </si>
  <si>
    <t>325-4</t>
  </si>
  <si>
    <t>326-1</t>
  </si>
  <si>
    <t>326</t>
  </si>
  <si>
    <t>ELECTIVE KNEE JOINT REPLACEMENT</t>
  </si>
  <si>
    <t>326-2</t>
  </si>
  <si>
    <t>326-3</t>
  </si>
  <si>
    <t>326-4</t>
  </si>
  <si>
    <t>340</t>
  </si>
  <si>
    <t>341</t>
  </si>
  <si>
    <t>342</t>
  </si>
  <si>
    <t>FRACTURES AND DISLOCATIONS EXCEPT FEMUR, PELVIS AND BACK</t>
  </si>
  <si>
    <t>343</t>
  </si>
  <si>
    <t>MUSCULOSKELETAL MALIGNANCY AND PATHOLOGICAL FRACTURE DUE TO MUSCULOSKELETAL MALIGNANCY</t>
  </si>
  <si>
    <t>344</t>
  </si>
  <si>
    <t>OSTEOMYELITIS, SEPTIC ARTHRITIS AND OTHER MUSCULOSKELETAL INFECTIONS</t>
  </si>
  <si>
    <t>346</t>
  </si>
  <si>
    <t>347</t>
  </si>
  <si>
    <t>OTHER BACK AND NECK DISORDERS, FRACTURES AND INJURIES</t>
  </si>
  <si>
    <t>349</t>
  </si>
  <si>
    <t>MALFUNCTION, REACTION, COMPLICATION OF ORTHOPEDIC DEVICE OR PROCEDURE</t>
  </si>
  <si>
    <t>351</t>
  </si>
  <si>
    <t>OTHER MUSCULOSKELETAL SYSTEM AND CONNECTIVE TISSUE DIAGNOSES</t>
  </si>
  <si>
    <t>361</t>
  </si>
  <si>
    <t>SKIN GRAFT FOR SKIN AND SUBCUTANEOUS TISSUE DIAGNOSES</t>
  </si>
  <si>
    <t>362</t>
  </si>
  <si>
    <t>363</t>
  </si>
  <si>
    <t>364</t>
  </si>
  <si>
    <t>OTHER SKIN, SUBCUTANEOUS TISSUE AND RELATED PROCEDURES</t>
  </si>
  <si>
    <t>380</t>
  </si>
  <si>
    <t>381</t>
  </si>
  <si>
    <t>382</t>
  </si>
  <si>
    <t>383</t>
  </si>
  <si>
    <t>CELLULITIS AND OTHER SKIN INFECTIONS</t>
  </si>
  <si>
    <t>384</t>
  </si>
  <si>
    <t>CONTUSION, OPEN WOUND AND OTHER TRAUMA TO SKIN AND SUBCUTANEOUS TISSUE</t>
  </si>
  <si>
    <t>385</t>
  </si>
  <si>
    <t>OTHER SKIN, SUBCUTANEOUS TISSUE AND BREAST DISORDERS</t>
  </si>
  <si>
    <t>401</t>
  </si>
  <si>
    <t>403</t>
  </si>
  <si>
    <t>404</t>
  </si>
  <si>
    <t>THYROID, PARATHYROID AND THYROGLOSSAL PROCEDURES</t>
  </si>
  <si>
    <t>405</t>
  </si>
  <si>
    <t>OTHER PROCEDURES FOR ENDOCRINE, NUTRITIONAL AND METABOLIC DISORDERS</t>
  </si>
  <si>
    <t>420</t>
  </si>
  <si>
    <t>421</t>
  </si>
  <si>
    <t>MALNUTRITION, FAILURE TO THRIVE AND OTHER NUTRITIONAL DISORDERS</t>
  </si>
  <si>
    <t>422</t>
  </si>
  <si>
    <t>HYPOVOLEMIA AND RELATED ELECTROLYTE DISORDERS</t>
  </si>
  <si>
    <t>423</t>
  </si>
  <si>
    <t>424</t>
  </si>
  <si>
    <t>425</t>
  </si>
  <si>
    <t>426</t>
  </si>
  <si>
    <t>427</t>
  </si>
  <si>
    <t>440</t>
  </si>
  <si>
    <t>441</t>
  </si>
  <si>
    <t>442</t>
  </si>
  <si>
    <t>KIDNEY AND URINARY TRACT PROCEDURES FOR MALIGNANCY</t>
  </si>
  <si>
    <t>443</t>
  </si>
  <si>
    <t>KIDNEY AND URINARY TRACT PROCEDURES FOR NON-MALIGNANCY</t>
  </si>
  <si>
    <t>444</t>
  </si>
  <si>
    <t>RENAL DIALYSIS ACCESS DEVICE PROCEDURES AND VESSEL REPAIR</t>
  </si>
  <si>
    <t>445</t>
  </si>
  <si>
    <t>446</t>
  </si>
  <si>
    <t>URETHRAL AND TRANSURETHRAL PROCEDURES</t>
  </si>
  <si>
    <t>447</t>
  </si>
  <si>
    <t>OTHER KIDNEY, URINARY TRACT AND RELATED PROCEDURES</t>
  </si>
  <si>
    <t>461</t>
  </si>
  <si>
    <t>KIDNEY AND URINARY TRACT MALIGNANCY</t>
  </si>
  <si>
    <t>462</t>
  </si>
  <si>
    <t>NEPHRITIS AND NEPHROSIS</t>
  </si>
  <si>
    <t>463</t>
  </si>
  <si>
    <t>KIDNEY AND URINARY TRACT INFECTIONS</t>
  </si>
  <si>
    <t>465</t>
  </si>
  <si>
    <t>URINARY STONES AND ACQUIRED UPPER URINARY TRACT OBSTRUCTION</t>
  </si>
  <si>
    <t>466</t>
  </si>
  <si>
    <t>MALFUNCTION, REACTION, COMPLICATION OF GENITOURINARY DEVICE OR PROCEDURE</t>
  </si>
  <si>
    <t>468</t>
  </si>
  <si>
    <t>OTHER KIDNEY AND URINARY TRACT DIAGNOSES, SIGNS AND SYMPTOMS</t>
  </si>
  <si>
    <t>469</t>
  </si>
  <si>
    <t>470</t>
  </si>
  <si>
    <t>480</t>
  </si>
  <si>
    <t>482</t>
  </si>
  <si>
    <t>483</t>
  </si>
  <si>
    <t>PENIS, TESTES AND SCROTAL PROCEDURES</t>
  </si>
  <si>
    <t>484</t>
  </si>
  <si>
    <t>OTHER MALE REPRODUCTIVE SYSTEM AND RELATED PROCEDURES</t>
  </si>
  <si>
    <t>500</t>
  </si>
  <si>
    <t>501</t>
  </si>
  <si>
    <t>510</t>
  </si>
  <si>
    <t>PELVIC EVISCERATION, RADICAL HYSTERECTOMY AND OTHER RADICAL GYNECOLOGICAL PROCEDURES</t>
  </si>
  <si>
    <t>511</t>
  </si>
  <si>
    <t>UTERINE AND ADNEXA PROCEDURES FOR OVARIAN AND ADNEXAL MALIGNANCY</t>
  </si>
  <si>
    <t>512</t>
  </si>
  <si>
    <t>UTERINE AND ADNEXA PROCEDURES FOR NON-OVARIAN AND NON-ADNEXAL MALIGNANCY</t>
  </si>
  <si>
    <t>513</t>
  </si>
  <si>
    <t>UTERINE AND ADNEXA PROCEDURES FOR NON-MALIGNANCY EXCEPT LEIOMYOMA</t>
  </si>
  <si>
    <t>514</t>
  </si>
  <si>
    <t>517</t>
  </si>
  <si>
    <t>DILATION AND CURETTAGE FOR NON-OBSTETRIC DIAGNOSES</t>
  </si>
  <si>
    <t>518</t>
  </si>
  <si>
    <t>OTHER FEMALE REPRODUCTIVE SYSTEM AND RELATED PROCEDURES</t>
  </si>
  <si>
    <t>519</t>
  </si>
  <si>
    <t>UTERINE AND ADNEXA PROCEDURES FOR LEIOMYOMA</t>
  </si>
  <si>
    <t>530</t>
  </si>
  <si>
    <t>531</t>
  </si>
  <si>
    <t>532</t>
  </si>
  <si>
    <t>MENSTRUAL AND OTHER FEMALE REPRODUCTIVE SYSTEM DISORDERS</t>
  </si>
  <si>
    <t>539-1</t>
  </si>
  <si>
    <t>539</t>
  </si>
  <si>
    <t>CESAREAN SECTION WITH STERILIZATION</t>
  </si>
  <si>
    <t>539-2</t>
  </si>
  <si>
    <t>539-3</t>
  </si>
  <si>
    <t>539-4</t>
  </si>
  <si>
    <t>540</t>
  </si>
  <si>
    <t>CESAREAN SECTION WITHOUT STERILIZATION</t>
  </si>
  <si>
    <t>All Other Obstetric Services</t>
  </si>
  <si>
    <t>541</t>
  </si>
  <si>
    <t>VAGINAL DELIVERY WITH STERILIZATION AND/OR D&amp;C</t>
  </si>
  <si>
    <t>542</t>
  </si>
  <si>
    <t>VAGINAL DELIVERY WITH O.R. PROCEDURE EXCEPT STERILIZATION AND/OR D&amp;C</t>
  </si>
  <si>
    <t>543-1</t>
  </si>
  <si>
    <t>543</t>
  </si>
  <si>
    <t>ABORTION WITH D&amp;C, ASPIRATION CURETTAGE OR HYSTEROTOMY</t>
  </si>
  <si>
    <t>543-2</t>
  </si>
  <si>
    <t>543-3</t>
  </si>
  <si>
    <t>543-4</t>
  </si>
  <si>
    <t>547-1</t>
  </si>
  <si>
    <t>547</t>
  </si>
  <si>
    <t>ANTEPARTUM WITH O.R. PROCEDURE</t>
  </si>
  <si>
    <t>547-2</t>
  </si>
  <si>
    <t>547-3</t>
  </si>
  <si>
    <t>547-4</t>
  </si>
  <si>
    <t>548-1</t>
  </si>
  <si>
    <t>548</t>
  </si>
  <si>
    <t>POSTPARTUM AND POST ABORTION DIAGNOSIS WITH O.R. PROCEDURE</t>
  </si>
  <si>
    <t>548-2</t>
  </si>
  <si>
    <t>548-3</t>
  </si>
  <si>
    <t>548-4</t>
  </si>
  <si>
    <t>560</t>
  </si>
  <si>
    <t>561</t>
  </si>
  <si>
    <t>POSTPARTUM AND POST ABORTION DIAGNOSES WITHOUT PROCEDURE</t>
  </si>
  <si>
    <t>564</t>
  </si>
  <si>
    <t>ABORTION WITHOUT D&amp;C, ASPIRATION CURETTAGE OR HYSTEROTOMY</t>
  </si>
  <si>
    <t>566</t>
  </si>
  <si>
    <t>ANTEPARTUM WITHOUT O.R. PROCEDURE</t>
  </si>
  <si>
    <t>580</t>
  </si>
  <si>
    <t>NEONATE, TRANSFERRED &lt; 5 DAYS OLD, NOT BORN HERE</t>
  </si>
  <si>
    <t>Neonate</t>
  </si>
  <si>
    <t>581</t>
  </si>
  <si>
    <t>583</t>
  </si>
  <si>
    <t>NEONATE WITH ECMO</t>
  </si>
  <si>
    <t>588</t>
  </si>
  <si>
    <t>NEONATE BIRTH WEIGHT &lt; 1500 GRAMS WITH MAJOR PROCEDURE</t>
  </si>
  <si>
    <t>589</t>
  </si>
  <si>
    <t>NEONATE BIRTH WEIGHT &lt; 500 GRAMS, OR BIRTH WEIGHT 500-999 GRAMS AND GESTATIONAL AGE &lt;24 WEEKS, OR BIRTH WEIGHT 500-749 GRAMS WITH MAJOR ANOMALY OR WITHOUT LIFE SUSTAINING INTERVENTION</t>
  </si>
  <si>
    <t>591</t>
  </si>
  <si>
    <t>NEONATE BIRTH WEIGHT 500-749 GRAMS WITHOUT MAJOR PROCEDURE</t>
  </si>
  <si>
    <t>593</t>
  </si>
  <si>
    <t>NEONATE BIRTH WEIGHT 750-999 GRAMS WITHOUT MAJOR PROCEDURE</t>
  </si>
  <si>
    <t>602</t>
  </si>
  <si>
    <t>NEONATE BIRTH WEIGHT 1000-1249 GRAMS WITH RESPIRATORY DISTRESS SYNDROME OR OTHER MAJOR RESPIRATORY CONDITION OR MAJOR ANOMALY</t>
  </si>
  <si>
    <t>603</t>
  </si>
  <si>
    <t>NEONATE BIRTH WEIGHT 1000-1249 GRAMS WITH OR WITHOUT SIGNIFICANT CONDITION</t>
  </si>
  <si>
    <t>607</t>
  </si>
  <si>
    <t>NEONATE BIRTH WEIGHT 1250-1499 GRAMS WITH RESPIRATORY DISTRESS SYNDROME OR OTHER MAJOR RESPIRATORY CONDITION OR MAJOR ANOMALY</t>
  </si>
  <si>
    <t>608</t>
  </si>
  <si>
    <t>NEONATE BIRTH WEIGHT 1250-1499 GRAMS WITH OR WITHOUT SIGNIFICANT CONDITION</t>
  </si>
  <si>
    <t>609</t>
  </si>
  <si>
    <t>NEONATE BIRTH WEIGHT 1500-2499 GRAMS WITH MAJOR PROCEDURE</t>
  </si>
  <si>
    <t>611</t>
  </si>
  <si>
    <t>NEONATE BIRTH WEIGHT 1500-1999 GRAMS WITH MAJOR ANOMALY</t>
  </si>
  <si>
    <t>612</t>
  </si>
  <si>
    <t>NEONATE BIRTH WEIGHT 1500-1999 GRAMS WITH RESPIRATORY DISTRESS SYNDROME OR OTHER MAJOR RESPIRATORY CONDITION</t>
  </si>
  <si>
    <t>613</t>
  </si>
  <si>
    <t>NEONATE BIRTH WEIGHT 1500-1999 GRAMS WITH CONGENITAL OR PERINATAL INFECTION</t>
  </si>
  <si>
    <t>614</t>
  </si>
  <si>
    <t>NEONATE BIRTH WEIGHT 1500-1999 GRAMS WITH OR WITHOUT OTHER SIGNIFICANT CONDITION</t>
  </si>
  <si>
    <t>621</t>
  </si>
  <si>
    <t>NEONATE BIRTH WEIGHT 2000-2499 GRAMS WITH MAJOR ANOMALY</t>
  </si>
  <si>
    <t>622</t>
  </si>
  <si>
    <t>NEONATE BIRTH WEIGHT 2000-2499 GRAMS WITH RESPIRATORY DISTRESS SYNDROME OR OTHER MAJOR RESPIRATORY CONDITION</t>
  </si>
  <si>
    <t>623</t>
  </si>
  <si>
    <t>NEONATE BIRTH WEIGHT 2000-2499 GRAMS WITH CONGENITAL OR PERINATAL INFECTION</t>
  </si>
  <si>
    <t>625</t>
  </si>
  <si>
    <t>NEONATE BIRTH WEIGHT 2000-2499 GRAMS WITH OTHER SIGNIFICANT CONDITION</t>
  </si>
  <si>
    <t>626</t>
  </si>
  <si>
    <t>NEONATE BIRTH WEIGHT 2000-2499 GRAMS, NORMAL NEWBORN OR NEONATE WITH OTHER PROBLEM</t>
  </si>
  <si>
    <t>Normal Newborn</t>
  </si>
  <si>
    <t>630</t>
  </si>
  <si>
    <t>NEONATE BIRTH WEIGHT &gt; 2499 GRAMS WITH MAJOR CARDIOVASCULAR PROCEDURE</t>
  </si>
  <si>
    <t>631</t>
  </si>
  <si>
    <t>NEONATE BIRTH WEIGHT &gt; 2499 GRAMS WITH OTHER MAJOR PROCEDURE</t>
  </si>
  <si>
    <t>633</t>
  </si>
  <si>
    <t>NEONATE BIRTH WEIGHT &gt; 2499 GRAMS WITH MAJOR ANOMALY</t>
  </si>
  <si>
    <t>634</t>
  </si>
  <si>
    <t>NEONATE BIRTH WEIGHT &gt; 2499 GRAMS WITH RESPIRATORY DISTRESS SYNDROME OR OTHER MAJOR RESPIRATORY CONDITION</t>
  </si>
  <si>
    <t>636</t>
  </si>
  <si>
    <t>NEONATE BIRTH WEIGHT &gt; 2499 GRAMS WITH CONGENITAL OR PERINATAL INFECTION</t>
  </si>
  <si>
    <t>639</t>
  </si>
  <si>
    <t>NEONATE BIRTH WEIGHT &gt; 2499 GRAMS WITH OTHER SIGNIFICANT CONDITION</t>
  </si>
  <si>
    <t>640</t>
  </si>
  <si>
    <t>NEONATE BIRTH WEIGHT &gt; 2499 GRAMS, NORMAL NEWBORN OR NEONATE WITH OTHER PROBLEM</t>
  </si>
  <si>
    <t>650</t>
  </si>
  <si>
    <t>651</t>
  </si>
  <si>
    <t>OTHER PROCEDURES OF BLOOD AND BLOOD-FORMING ORGANS</t>
  </si>
  <si>
    <t>660</t>
  </si>
  <si>
    <t>MAJOR HEMATOLOGIC OR IMMUNOLOGIC DIAGNOSES EXCEPT SICKLE CELL CRISIS AND COAGULATION</t>
  </si>
  <si>
    <t>661</t>
  </si>
  <si>
    <t>COAGULATION AND PLATELET DISORDERS</t>
  </si>
  <si>
    <t>662</t>
  </si>
  <si>
    <t>663</t>
  </si>
  <si>
    <t>OTHER ANEMIA AND DISORDERS OF BLOOD AND BLOOD-FORMING ORGANS</t>
  </si>
  <si>
    <t>680</t>
  </si>
  <si>
    <t>MAJOR O.R. PROCEDURES FOR LYMPHATIC, HEMATOPOIETIC OR OTHER NEOPLASMS</t>
  </si>
  <si>
    <t>681</t>
  </si>
  <si>
    <t>OTHER  O.R. PROCEDURES FOR LYMPHATIC, HEMATOPOIETIC OR OTHER NEOPLASMS</t>
  </si>
  <si>
    <t>690</t>
  </si>
  <si>
    <t>691</t>
  </si>
  <si>
    <t>LYMPHOMA, MYELOMA AND NON-ACUTE LEUKEMIA</t>
  </si>
  <si>
    <t>692</t>
  </si>
  <si>
    <t>694</t>
  </si>
  <si>
    <t>LYMPHATIC AND OTHER MALIGNANCIES AND NEOPLASMS OF UNCERTAIN BEHAVIOR</t>
  </si>
  <si>
    <t>695</t>
  </si>
  <si>
    <t>696</t>
  </si>
  <si>
    <t>710</t>
  </si>
  <si>
    <t>INFECTIOUS AND PARASITIC DISEASES INCLUDING HIV WITH O.R. PROCEDURE</t>
  </si>
  <si>
    <t>711</t>
  </si>
  <si>
    <t>POST-OPERATIVE, POST-TRAUMA, OTHER DEVICE INFECTIONS WITH O.R. PROCEDURE</t>
  </si>
  <si>
    <t>720</t>
  </si>
  <si>
    <t>SEPTICEMIA AND DISSEMINATED INFECTIONS</t>
  </si>
  <si>
    <t>721</t>
  </si>
  <si>
    <t>722</t>
  </si>
  <si>
    <t>FEVER AND INFLAMMATORY CONDITIONS</t>
  </si>
  <si>
    <t>723</t>
  </si>
  <si>
    <t>724</t>
  </si>
  <si>
    <t>OTHER INFECTIOUS AND PARASITIC DISEASES</t>
  </si>
  <si>
    <t>740</t>
  </si>
  <si>
    <t>MENTAL ILLNESS DIAGNOSIS WITH O.R. PROCEDURE</t>
  </si>
  <si>
    <t>MH DRG SOI 1</t>
  </si>
  <si>
    <t>MH DRG SOI 2</t>
  </si>
  <si>
    <t>MH DRG SOI 3</t>
  </si>
  <si>
    <t>MH DRG SOI 4</t>
  </si>
  <si>
    <t>750</t>
  </si>
  <si>
    <t>751</t>
  </si>
  <si>
    <t>MAJOR DEPRESSIVE DISORDERS AND OTHER OR UNSPECIFIED PSYCHOSES</t>
  </si>
  <si>
    <t>752</t>
  </si>
  <si>
    <t>DISORDERS OF PERSONALITY AND IMPULSE CONTROL</t>
  </si>
  <si>
    <t>753</t>
  </si>
  <si>
    <t>754</t>
  </si>
  <si>
    <t>755</t>
  </si>
  <si>
    <t>ADJUSTMENT DISORDERS AND NEUROSES EXCEPT DEPRESSIVE DIAGNOSES</t>
  </si>
  <si>
    <t>756</t>
  </si>
  <si>
    <t>ACUTE ANXIETY AND DELIRIUM STATES</t>
  </si>
  <si>
    <t>757</t>
  </si>
  <si>
    <t>758</t>
  </si>
  <si>
    <t>759</t>
  </si>
  <si>
    <t>760</t>
  </si>
  <si>
    <t>770</t>
  </si>
  <si>
    <t>DRUG AND ALCOHOL ABUSE OR DEPENDENCE, LEFT AGAINST MEDICAL ADVICE</t>
  </si>
  <si>
    <t>772</t>
  </si>
  <si>
    <t>ALCOHOL AND DRUG DEPENDENCE WITH REHABILITATION AND/OR DETOXIFICATION THERAPY</t>
  </si>
  <si>
    <t>773</t>
  </si>
  <si>
    <t>OPIOID ABUSE AND DEPENDENCE</t>
  </si>
  <si>
    <t>774</t>
  </si>
  <si>
    <t>COCAINE ABUSE AND DEPENDENCE</t>
  </si>
  <si>
    <t>775</t>
  </si>
  <si>
    <t>ALCOHOL ABUSE AND DEPENDENCE</t>
  </si>
  <si>
    <t>776</t>
  </si>
  <si>
    <t>OTHER DRUG ABUSE AND DEPENDENCE</t>
  </si>
  <si>
    <t>792</t>
  </si>
  <si>
    <t>EXTENSIVE O.R. PROCEDURES FOR OTHER COMPLICATIONS OF TREATMENT</t>
  </si>
  <si>
    <t>793</t>
  </si>
  <si>
    <t>MODERATELY EXTENSIVE O.R. PROCEDURES FOR OTHER COMPLICATIONS OF TREATMENT</t>
  </si>
  <si>
    <t>794</t>
  </si>
  <si>
    <t>NON-EXTENSIVE O.R. PROCEDURES FOR OTHER COMPLICATIONS OF TREATMENT</t>
  </si>
  <si>
    <t>810</t>
  </si>
  <si>
    <t>811</t>
  </si>
  <si>
    <t>812</t>
  </si>
  <si>
    <t>813</t>
  </si>
  <si>
    <t>815</t>
  </si>
  <si>
    <t>OTHER INJURY, POISONING AND TOXIC EFFECT DIAGNOSES</t>
  </si>
  <si>
    <t>816</t>
  </si>
  <si>
    <t>817</t>
  </si>
  <si>
    <t>INTENTIONAL SELF-HARM AND ATTEMPTED SUICIDE</t>
  </si>
  <si>
    <t>841</t>
  </si>
  <si>
    <t>EXTENSIVE THIRD DEGREE BURNS WITH SKIN GRAFT</t>
  </si>
  <si>
    <t>842</t>
  </si>
  <si>
    <t>BURNS WITH SKIN GRAFT EXCEPT EXTENSIVE THIRD DEGREE BURNS</t>
  </si>
  <si>
    <t>843</t>
  </si>
  <si>
    <t>EXTENSIVE THIRD DEGREE BURNS WITHOUT SKIN GRAFT</t>
  </si>
  <si>
    <t>844</t>
  </si>
  <si>
    <t>PARTIAL THICKNESS BURNS WITHOUT SKIN GRAFT</t>
  </si>
  <si>
    <t>850</t>
  </si>
  <si>
    <t>PROCEDURE WITH DIAGNOSIS OF REHABILITATION, AFTERCARE OR OTHER CONTACT WITH HEALTH SERVICES</t>
  </si>
  <si>
    <t>860</t>
  </si>
  <si>
    <t>Rehab</t>
  </si>
  <si>
    <t>861</t>
  </si>
  <si>
    <t>SIGNS, SYMPTOMS AND OTHER FACTORS INFLUENCING HEALTH STATUS</t>
  </si>
  <si>
    <t>862</t>
  </si>
  <si>
    <t>OTHER AFTERCARE AND CONVALESCENCE</t>
  </si>
  <si>
    <t>863</t>
  </si>
  <si>
    <t>890</t>
  </si>
  <si>
    <t>HIV WITH MULTIPLE MAJOR HIV RELATED CONDITIONS</t>
  </si>
  <si>
    <t>892</t>
  </si>
  <si>
    <t>HIV WITH MAJOR HIV RELATED CONDITION</t>
  </si>
  <si>
    <t>893</t>
  </si>
  <si>
    <t>HIV WITH MULTIPLE SIGNIFICANT HIV RELATED CONDITIONS</t>
  </si>
  <si>
    <t>894</t>
  </si>
  <si>
    <t>HIV WITH ONE SIGNIFICANT HIV CONDITION OR WITHOUT SIGNIFICANT RELATED CONDITIONS</t>
  </si>
  <si>
    <t>910</t>
  </si>
  <si>
    <t>911</t>
  </si>
  <si>
    <t>EXTENSIVE ABDOMINAL OR THORACIC PROCEDURES FOR MULTIPLE SIGNIFICANT TRAUMA</t>
  </si>
  <si>
    <t>912</t>
  </si>
  <si>
    <t>MUSCULOSKELETAL AND OTHER PROCEDURES FOR MULTIPLE SIGNIFICANT TRAUMA</t>
  </si>
  <si>
    <t>930</t>
  </si>
  <si>
    <t>MULTIPLE SIGNIFICANT TRAUMA WITHOUT O.R. PROCEDURE</t>
  </si>
  <si>
    <t>950</t>
  </si>
  <si>
    <t>EXTENSIVE O.R. PROCEDURE UNRELATED TO PRINCIPAL DIAGNOSIS</t>
  </si>
  <si>
    <t>951</t>
  </si>
  <si>
    <t>MODERATELY EXTENSIVE O.R. PROCEDURE UNRELATED TO PRINCIPAL DIAGNOSIS</t>
  </si>
  <si>
    <t>952</t>
  </si>
  <si>
    <t>NON-EXTENSIVE O.R. PROCEDURE UNRELATED TO PRINCIPAL DIAGNOSIS</t>
  </si>
  <si>
    <t>955</t>
  </si>
  <si>
    <t>956</t>
  </si>
  <si>
    <t>240057001</t>
  </si>
  <si>
    <t>PPS</t>
  </si>
  <si>
    <t>240057006</t>
  </si>
  <si>
    <t>350019001</t>
  </si>
  <si>
    <t>350019006</t>
  </si>
  <si>
    <t>521308001</t>
  </si>
  <si>
    <t>521308</t>
  </si>
  <si>
    <t>AMERY REGIONAL MEDICAL CENTER</t>
  </si>
  <si>
    <t>CAH</t>
  </si>
  <si>
    <t>241341001</t>
  </si>
  <si>
    <t>430095001</t>
  </si>
  <si>
    <t>161351001</t>
  </si>
  <si>
    <t>161351</t>
  </si>
  <si>
    <t>AVERA HOLY FAMILY HOSPITAL</t>
  </si>
  <si>
    <t>IA</t>
  </si>
  <si>
    <t>241359001</t>
  </si>
  <si>
    <t>430016001</t>
  </si>
  <si>
    <t>430016006</t>
  </si>
  <si>
    <t>241348001</t>
  </si>
  <si>
    <t>241316001</t>
  </si>
  <si>
    <t>241369001</t>
  </si>
  <si>
    <t>430008001</t>
  </si>
  <si>
    <t>430008</t>
  </si>
  <si>
    <t>BROOKINGS HOSPITAL</t>
  </si>
  <si>
    <t>240076001</t>
  </si>
  <si>
    <t>521331001</t>
  </si>
  <si>
    <t>521331</t>
  </si>
  <si>
    <t>BURNETT MEDICAL CENTER</t>
  </si>
  <si>
    <t>240020001</t>
  </si>
  <si>
    <t>240088001</t>
  </si>
  <si>
    <t>CARRIS HEALTH LLC</t>
  </si>
  <si>
    <t>241362001</t>
  </si>
  <si>
    <t>241362006</t>
  </si>
  <si>
    <t>241330001</t>
  </si>
  <si>
    <t>241349001</t>
  </si>
  <si>
    <t>241326001</t>
  </si>
  <si>
    <t>241368001</t>
  </si>
  <si>
    <t>433300001</t>
  </si>
  <si>
    <t>433300</t>
  </si>
  <si>
    <t>CHILDRENS CARE HOSPITAL AND SCHOOL</t>
  </si>
  <si>
    <t>243302001</t>
  </si>
  <si>
    <t>241325001</t>
  </si>
  <si>
    <t>241364001</t>
  </si>
  <si>
    <t>241312001</t>
  </si>
  <si>
    <t>431339001</t>
  </si>
  <si>
    <t>431339</t>
  </si>
  <si>
    <t>COTEAU DES PRAIRIES HOSPITAL</t>
  </si>
  <si>
    <t>241353001</t>
  </si>
  <si>
    <t>241360001</t>
  </si>
  <si>
    <t>240071001</t>
  </si>
  <si>
    <t>240030001</t>
  </si>
  <si>
    <t>241318001</t>
  </si>
  <si>
    <t>350070001</t>
  </si>
  <si>
    <t>241313001</t>
  </si>
  <si>
    <t>240019001</t>
  </si>
  <si>
    <t>240019006</t>
  </si>
  <si>
    <t>241357001</t>
  </si>
  <si>
    <t>241340001</t>
  </si>
  <si>
    <t>241309001</t>
  </si>
  <si>
    <t>240084001</t>
  </si>
  <si>
    <t>240084006</t>
  </si>
  <si>
    <t>240075001</t>
  </si>
  <si>
    <t>521329001</t>
  </si>
  <si>
    <t>ESSENTIA HLTH ST MARYS HOSP-SUPERIO</t>
  </si>
  <si>
    <t>240002001</t>
  </si>
  <si>
    <t>240166001</t>
  </si>
  <si>
    <t>240050001</t>
  </si>
  <si>
    <t>240141001</t>
  </si>
  <si>
    <t>240207001</t>
  </si>
  <si>
    <t>240078001</t>
  </si>
  <si>
    <t>240040001</t>
  </si>
  <si>
    <t>241322001</t>
  </si>
  <si>
    <t>241367001</t>
  </si>
  <si>
    <t>520004001</t>
  </si>
  <si>
    <t>243300001</t>
  </si>
  <si>
    <t>241376001</t>
  </si>
  <si>
    <t>241355001</t>
  </si>
  <si>
    <t>241321001</t>
  </si>
  <si>
    <t>240064001</t>
  </si>
  <si>
    <t>241343001</t>
  </si>
  <si>
    <t>520087001</t>
  </si>
  <si>
    <t>240210001</t>
  </si>
  <si>
    <t>240063001</t>
  </si>
  <si>
    <t>240213001</t>
  </si>
  <si>
    <t>241339001</t>
  </si>
  <si>
    <t>240004001</t>
  </si>
  <si>
    <t>240004006</t>
  </si>
  <si>
    <t>521335001</t>
  </si>
  <si>
    <t>240187001</t>
  </si>
  <si>
    <t>241314001</t>
  </si>
  <si>
    <t>241336001</t>
  </si>
  <si>
    <t>240052001</t>
  </si>
  <si>
    <t>240052006</t>
  </si>
  <si>
    <t>241308001</t>
  </si>
  <si>
    <t>160124001</t>
  </si>
  <si>
    <t>160124</t>
  </si>
  <si>
    <t>LAKES REGIONAL HEALTHCARE</t>
  </si>
  <si>
    <t>240066001</t>
  </si>
  <si>
    <t>241301001</t>
  </si>
  <si>
    <t>241329001</t>
  </si>
  <si>
    <t>241344001</t>
  </si>
  <si>
    <t>241323001</t>
  </si>
  <si>
    <t>241372001</t>
  </si>
  <si>
    <t>241300001</t>
  </si>
  <si>
    <t>240214001</t>
  </si>
  <si>
    <t>240093001</t>
  </si>
  <si>
    <t>240018001</t>
  </si>
  <si>
    <t>241361001</t>
  </si>
  <si>
    <t>240010001</t>
  </si>
  <si>
    <t>240010006</t>
  </si>
  <si>
    <t>241346001</t>
  </si>
  <si>
    <t>241352001</t>
  </si>
  <si>
    <t>241333001</t>
  </si>
  <si>
    <t>241345001</t>
  </si>
  <si>
    <t>240043001</t>
  </si>
  <si>
    <t>241366001</t>
  </si>
  <si>
    <t>241350001</t>
  </si>
  <si>
    <t>240115001</t>
  </si>
  <si>
    <t>241356001</t>
  </si>
  <si>
    <t>241375001</t>
  </si>
  <si>
    <t>241319001</t>
  </si>
  <si>
    <t>241338001</t>
  </si>
  <si>
    <t>241378001</t>
  </si>
  <si>
    <t>240001001</t>
  </si>
  <si>
    <t>240001006</t>
  </si>
  <si>
    <t>241317001</t>
  </si>
  <si>
    <t>241337001</t>
  </si>
  <si>
    <t>240014001</t>
  </si>
  <si>
    <t>240006001</t>
  </si>
  <si>
    <t>241342001</t>
  </si>
  <si>
    <t>161345001</t>
  </si>
  <si>
    <t>161345</t>
  </si>
  <si>
    <t>OSCEOLA COMMUNITY HOSP INC</t>
  </si>
  <si>
    <t>521318001</t>
  </si>
  <si>
    <t>521318</t>
  </si>
  <si>
    <t>OSCEOLA MEDICAL CENTER</t>
  </si>
  <si>
    <t>240069001</t>
  </si>
  <si>
    <t>240053001</t>
  </si>
  <si>
    <t>241373001</t>
  </si>
  <si>
    <t>241374001</t>
  </si>
  <si>
    <t>241379001</t>
  </si>
  <si>
    <t>354004014</t>
  </si>
  <si>
    <t>014</t>
  </si>
  <si>
    <t>244016014</t>
  </si>
  <si>
    <t>354005014</t>
  </si>
  <si>
    <t>241351001</t>
  </si>
  <si>
    <t>240059001</t>
  </si>
  <si>
    <t>161328001</t>
  </si>
  <si>
    <t>161328</t>
  </si>
  <si>
    <t>REGIONAL HEALTH SVCS OF HOWARD CO</t>
  </si>
  <si>
    <t>240106001</t>
  </si>
  <si>
    <t>240106006</t>
  </si>
  <si>
    <t>241306001</t>
  </si>
  <si>
    <t>240056001</t>
  </si>
  <si>
    <t>241311001</t>
  </si>
  <si>
    <t>521349001</t>
  </si>
  <si>
    <t>241320001</t>
  </si>
  <si>
    <t>241305001</t>
  </si>
  <si>
    <t>241328001</t>
  </si>
  <si>
    <t>240100001</t>
  </si>
  <si>
    <t>240100006</t>
  </si>
  <si>
    <t>241347001</t>
  </si>
  <si>
    <t>241371001</t>
  </si>
  <si>
    <t>241315001</t>
  </si>
  <si>
    <t>350011001</t>
  </si>
  <si>
    <t>350011006</t>
  </si>
  <si>
    <t>351329001</t>
  </si>
  <si>
    <t>351329</t>
  </si>
  <si>
    <t>SANFORD MEDICAL CENTER HILLSBORO</t>
  </si>
  <si>
    <t>161321001</t>
  </si>
  <si>
    <t>161321</t>
  </si>
  <si>
    <t>SANFORD ROCK RAPIDS MEDICAL CENTER</t>
  </si>
  <si>
    <t>241381001</t>
  </si>
  <si>
    <t>241303001</t>
  </si>
  <si>
    <t>244018001</t>
  </si>
  <si>
    <t>SANFORD TRF BEHAVIORAL HEALTH</t>
  </si>
  <si>
    <t>430027001</t>
  </si>
  <si>
    <t>430027006</t>
  </si>
  <si>
    <t>241302001</t>
  </si>
  <si>
    <t>241304001</t>
  </si>
  <si>
    <t>240022001</t>
  </si>
  <si>
    <t>243303001</t>
  </si>
  <si>
    <t>430090001</t>
  </si>
  <si>
    <t>241327001</t>
  </si>
  <si>
    <t>240036001</t>
  </si>
  <si>
    <t>240036006</t>
  </si>
  <si>
    <t>521337001</t>
  </si>
  <si>
    <t>241335001</t>
  </si>
  <si>
    <t>241377001</t>
  </si>
  <si>
    <t>240104001</t>
  </si>
  <si>
    <t>241370001</t>
  </si>
  <si>
    <t>241380001</t>
  </si>
  <si>
    <t>240047001</t>
  </si>
  <si>
    <t>240047006</t>
  </si>
  <si>
    <t>240101001</t>
  </si>
  <si>
    <t>241334001</t>
  </si>
  <si>
    <t>241363001</t>
  </si>
  <si>
    <t>241365001</t>
  </si>
  <si>
    <t>241354001</t>
  </si>
  <si>
    <t>240038001</t>
  </si>
  <si>
    <t>240038006</t>
  </si>
  <si>
    <t>240080001</t>
  </si>
  <si>
    <t>240080006</t>
  </si>
  <si>
    <t>521347001</t>
  </si>
  <si>
    <t>521347</t>
  </si>
  <si>
    <t>WESTERN WISCONSIN HEALTH</t>
  </si>
  <si>
    <t>521345001</t>
  </si>
  <si>
    <t>241332001</t>
  </si>
  <si>
    <t>161371001</t>
  </si>
  <si>
    <t>161371</t>
  </si>
  <si>
    <t>WINNESHIEK MEDICAL CENTER</t>
  </si>
  <si>
    <t>240044001</t>
  </si>
  <si>
    <t>Payment Type</t>
  </si>
  <si>
    <t>DSH Adjustment</t>
  </si>
  <si>
    <t>Federal Fiscal Year (FFY) 2021 Wage Index</t>
  </si>
  <si>
    <t>Agg Cost-to-charge (CCR) Ratio FFY21</t>
  </si>
  <si>
    <t>Minnesota Medicaid DRG Pricing Calculator - Rates Effective 7/1/2021</t>
  </si>
  <si>
    <t>This DRG Pricing calculator will provide an estimated payment for inpatient hospital services for Minnesota Medicaid recipients.</t>
  </si>
  <si>
    <t>956-0</t>
  </si>
  <si>
    <t>E32-E38</t>
  </si>
  <si>
    <t>This Calculator is intended to mimic the actual DRG pricing calculations within the Minnesota Medicaid Billing System, Minnesota Medicaid Billing Systems rates effective 7/1/2021. However, if there is ever a difference in payment amounts calculated through this spreadsheet versus the Minnesota Medicaid Billing System, the Minnesota Medicaid Billing System is correct.</t>
  </si>
  <si>
    <t>This is the Critical Access Hospital (CAH) cost based Per Diem Rate</t>
  </si>
  <si>
    <t xml:space="preserve">E48 is the base DRG payment, before applicable transfer adjustments. E49 is the rate adjusted DRG base payment adjusted by the policy adjuster in E30.  </t>
  </si>
  <si>
    <t xml:space="preserve">Sum of payment with charge cap applied (E61) and provider tax payment (E62). </t>
  </si>
  <si>
    <t>This is the final amount paid on the claim. It is equal to the final allowed amount (E63) less TPL (E17). The final paid amount does not consider copay or spenddown.</t>
  </si>
  <si>
    <t>Yes</t>
  </si>
  <si>
    <t xml:space="preserve"> SOI </t>
  </si>
  <si>
    <t>COS 014 - Psych</t>
  </si>
  <si>
    <t>This is a drop down option where the user selects the category of service indicated on the claim. Three options are available:  "COS 001 - Acute", "COS 006 - Rehab", and "COS 014 - Psych".</t>
  </si>
  <si>
    <t>Was patient transferred - discharge status = 02, 05, 65, 82, 85, 93</t>
  </si>
  <si>
    <t>E43</t>
  </si>
  <si>
    <t>For DRG pricing, a value equal DRG Base Rate times DRG Relative Weight.  This is the DRG Base Payment before considering the transfer policy.</t>
  </si>
  <si>
    <t>E57</t>
  </si>
  <si>
    <t>E58</t>
  </si>
  <si>
    <t>E59</t>
  </si>
  <si>
    <t>For DRG pricing, equals E56 times (1 plus Provider DSH Factor). For Per Diem pricing, equals E56.</t>
  </si>
  <si>
    <t>For DRG pricing, equals small add-on payment for a claim for the birth of a baby.  For per diem pricing equals $0.</t>
  </si>
  <si>
    <t>Equals E57 + E58</t>
  </si>
  <si>
    <t xml:space="preserve">The spreadsheet allows calculation of payment for a single claim with the input of only a few data elements. One of those data elements is the All patient Refined Diagnosis Related Group or APR-DRG. The APR-DRG for the hospital stay must be determined outside of this calculator and entered as a data element by the user. For more information on APR-DRGs, contact 3M Health Information Systems, which developed and maintains the software.  </t>
  </si>
  <si>
    <t>This Diagnosis-Related Group (DRG) pricing calculator spreadsheet was prepared by Guidehouse, a consultant for the Minnesota Department of Human Services (DHS). The basic format of the DRG calculator was copied from a similar product created by Xerox State Healthcare and was modified by Guidehouse.</t>
  </si>
  <si>
    <r>
      <t>This spreadsheet includes data obtained through the use of proprietary computer software created, owned, and licensed by the 3M Company. All copyrights in and to the 3M</t>
    </r>
    <r>
      <rPr>
        <b/>
        <i/>
        <vertAlign val="superscript"/>
        <sz val="10"/>
        <color indexed="8"/>
        <rFont val="Arial"/>
        <family val="2"/>
      </rPr>
      <t>TM</t>
    </r>
    <r>
      <rPr>
        <b/>
        <i/>
        <sz val="10"/>
        <color indexed="8"/>
        <rFont val="Arial"/>
        <family val="2"/>
      </rPr>
      <t xml:space="preserve"> Software are owned by 3M.  All rights reserved.</t>
    </r>
  </si>
  <si>
    <t>This is a "Yes/No" field indicating whether or not the patient was transferred from one acute care hospital to another. Acute-to-acute transfers are identified by patient discharge status values  "02", "05", "65", "82", "85", "93"</t>
  </si>
  <si>
    <t>Minneapolis</t>
  </si>
  <si>
    <t>Grand Forks</t>
  </si>
  <si>
    <t>Amery</t>
  </si>
  <si>
    <t>Appleton</t>
  </si>
  <si>
    <t>Sioux Falls</t>
  </si>
  <si>
    <t>Estherville</t>
  </si>
  <si>
    <t>Marshall</t>
  </si>
  <si>
    <t>Tyler</t>
  </si>
  <si>
    <t>Big Fork</t>
  </si>
  <si>
    <t>Blue Earth</t>
  </si>
  <si>
    <t>Brookings</t>
  </si>
  <si>
    <t>Buffalo</t>
  </si>
  <si>
    <t>Grantsburg</t>
  </si>
  <si>
    <t>Cambridge</t>
  </si>
  <si>
    <t>Willmar</t>
  </si>
  <si>
    <t>Monticello</t>
  </si>
  <si>
    <t>Melrose</t>
  </si>
  <si>
    <t>Paynesville</t>
  </si>
  <si>
    <t>Long Prairie</t>
  </si>
  <si>
    <t>Sauk Centre</t>
  </si>
  <si>
    <t>Minneapolis/ St. Paul</t>
  </si>
  <si>
    <t>Montevideo</t>
  </si>
  <si>
    <t>Cloquet</t>
  </si>
  <si>
    <t>Cook</t>
  </si>
  <si>
    <t>Sisseton</t>
  </si>
  <si>
    <t>Crosby</t>
  </si>
  <si>
    <t>Deer River</t>
  </si>
  <si>
    <t>Faribault</t>
  </si>
  <si>
    <t>Alexandria</t>
  </si>
  <si>
    <t>Ely</t>
  </si>
  <si>
    <t>Fargo</t>
  </si>
  <si>
    <t>Ada</t>
  </si>
  <si>
    <t>Duluth</t>
  </si>
  <si>
    <t>Fosston</t>
  </si>
  <si>
    <t>Aurora</t>
  </si>
  <si>
    <t>Sandstone</t>
  </si>
  <si>
    <t>Virginia</t>
  </si>
  <si>
    <t>Brainerd</t>
  </si>
  <si>
    <t>Superior</t>
  </si>
  <si>
    <t>Fairmont</t>
  </si>
  <si>
    <t>Wyoming</t>
  </si>
  <si>
    <t>Princeton</t>
  </si>
  <si>
    <t>Burnsville</t>
  </si>
  <si>
    <t>Hibbing</t>
  </si>
  <si>
    <t>International Falls</t>
  </si>
  <si>
    <t>Mora</t>
  </si>
  <si>
    <t>LaCrosse</t>
  </si>
  <si>
    <t>St. Paul</t>
  </si>
  <si>
    <t>Glenwood</t>
  </si>
  <si>
    <t>Glencoe</t>
  </si>
  <si>
    <t>Graceville</t>
  </si>
  <si>
    <t>Grand Rapids</t>
  </si>
  <si>
    <t>Granite Falls</t>
  </si>
  <si>
    <t>Maplewood</t>
  </si>
  <si>
    <t>Woodbury</t>
  </si>
  <si>
    <t>Hendricks</t>
  </si>
  <si>
    <t>Hudson</t>
  </si>
  <si>
    <t>Hutchinson</t>
  </si>
  <si>
    <t>Dawson</t>
  </si>
  <si>
    <t>Hallock</t>
  </si>
  <si>
    <t>Fergus Falls</t>
  </si>
  <si>
    <t>Two Harbors</t>
  </si>
  <si>
    <t>Spirit Lake</t>
  </si>
  <si>
    <t>Stillwater</t>
  </si>
  <si>
    <t>Baudette</t>
  </si>
  <si>
    <t>Staples</t>
  </si>
  <si>
    <t>Roseau</t>
  </si>
  <si>
    <t>Madelia</t>
  </si>
  <si>
    <t>Madison</t>
  </si>
  <si>
    <t>Mahnomen</t>
  </si>
  <si>
    <t>Maple Grove</t>
  </si>
  <si>
    <t>Mankato</t>
  </si>
  <si>
    <t>Red Wing</t>
  </si>
  <si>
    <t>New Prague</t>
  </si>
  <si>
    <t>Rochester</t>
  </si>
  <si>
    <t>Cannon Falls</t>
  </si>
  <si>
    <t>Springfield</t>
  </si>
  <si>
    <t>St. James</t>
  </si>
  <si>
    <t>Waseca</t>
  </si>
  <si>
    <t>Albert Lea</t>
  </si>
  <si>
    <t>Litchfield</t>
  </si>
  <si>
    <t>Moose Lake</t>
  </si>
  <si>
    <t>Coon Rapids</t>
  </si>
  <si>
    <t>Onamia</t>
  </si>
  <si>
    <t>Le Sueur</t>
  </si>
  <si>
    <t>Slayton</t>
  </si>
  <si>
    <t>Lake City</t>
  </si>
  <si>
    <t>New Ulm</t>
  </si>
  <si>
    <t>Robbinsdale</t>
  </si>
  <si>
    <t>Grand Marais</t>
  </si>
  <si>
    <t>Warren</t>
  </si>
  <si>
    <t>Northfield</t>
  </si>
  <si>
    <t>Ortonville</t>
  </si>
  <si>
    <t>Sibley</t>
  </si>
  <si>
    <t>Osceola</t>
  </si>
  <si>
    <t>Owatonna</t>
  </si>
  <si>
    <t>St. Louis Park</t>
  </si>
  <si>
    <t>Perham</t>
  </si>
  <si>
    <t>Pipestone</t>
  </si>
  <si>
    <t>Elbow Lake</t>
  </si>
  <si>
    <t>Redwood Falls</t>
  </si>
  <si>
    <t>Hastings</t>
  </si>
  <si>
    <t>Cresco</t>
  </si>
  <si>
    <t>Olivia</t>
  </si>
  <si>
    <t>Waconia</t>
  </si>
  <si>
    <t>Arlington</t>
  </si>
  <si>
    <t>River Falls</t>
  </si>
  <si>
    <t>Crookston</t>
  </si>
  <si>
    <t>Aitkin</t>
  </si>
  <si>
    <t>Bagley</t>
  </si>
  <si>
    <t>Bemidji</t>
  </si>
  <si>
    <t>Canby</t>
  </si>
  <si>
    <t>Luverne</t>
  </si>
  <si>
    <t>Jackson</t>
  </si>
  <si>
    <t>Hillsboro</t>
  </si>
  <si>
    <t>Rock Rapids</t>
  </si>
  <si>
    <t>Thief River Falls</t>
  </si>
  <si>
    <t>Tracy</t>
  </si>
  <si>
    <t>Westbrook</t>
  </si>
  <si>
    <t>Wheaton</t>
  </si>
  <si>
    <t>Worthington</t>
  </si>
  <si>
    <t>Sleepy Eye</t>
  </si>
  <si>
    <t>St. Cloud</t>
  </si>
  <si>
    <t>St. Croix Falls</t>
  </si>
  <si>
    <t>Wabasha</t>
  </si>
  <si>
    <t>Breckenridge</t>
  </si>
  <si>
    <t>Shakopee</t>
  </si>
  <si>
    <t>Little Falls</t>
  </si>
  <si>
    <t>Park Rapids</t>
  </si>
  <si>
    <t>Detroit Lakes</t>
  </si>
  <si>
    <t>St. Peter</t>
  </si>
  <si>
    <t>Morris</t>
  </si>
  <si>
    <t>Benson</t>
  </si>
  <si>
    <t>Wadena</t>
  </si>
  <si>
    <t>Baldwin</t>
  </si>
  <si>
    <t>New Richmond</t>
  </si>
  <si>
    <t>Windom</t>
  </si>
  <si>
    <t>Decorah</t>
  </si>
  <si>
    <t>Winona</t>
  </si>
  <si>
    <t>Calculator Version: December 27, 2021</t>
  </si>
  <si>
    <t xml:space="preserve">   12/27/2021: Initial version effective 7/1/2021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</si>
</sst>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_);\(#,##0.0000\)"/>
    <numFmt numFmtId="170" formatCode="_(* #,##0.000_);_(* \(#,##0.000\);_(* &quot;-&quot;??_);_(@_)"/>
    <numFmt numFmtId="171" formatCode="0.0000"/>
    <numFmt numFmtId="172" formatCode="###,###,###,##0"/>
    <numFmt numFmtId="173" formatCode="_(* #,##0.0000_);_(* \(#,##0.0000\);_(* &quot;-&quot;????_);_(@_)"/>
    <numFmt numFmtId="174" formatCode="_(* #,##0.000_);_(* \(#,##0.000\);_(* &quot;-&quot;???_);_(@_)"/>
    <numFmt numFmtId="175" formatCode="0.0%"/>
  </numFmts>
  <fonts count="1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0"/>
      <name val="Arial"/>
      <family val="2"/>
    </font>
    <font>
      <sz val="11"/>
      <color indexed="8"/>
      <name val="Arial Narrow"/>
      <family val="2"/>
    </font>
    <font>
      <b/>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sz val="11"/>
      <color indexed="8"/>
      <name val="Palatino Linotype"/>
      <family val="2"/>
    </font>
    <font>
      <sz val="10"/>
      <color indexed="8"/>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sz val="8"/>
      <color theme="1"/>
      <name val="Arial"/>
      <family val="2"/>
    </font>
    <font>
      <sz val="8"/>
      <color indexed="8"/>
      <name val="Arial"/>
      <family val="2"/>
    </font>
    <font>
      <sz val="8"/>
      <color theme="0"/>
      <name val="Arial"/>
      <family val="2"/>
    </font>
    <font>
      <sz val="8"/>
      <color indexed="9"/>
      <name val="Arial"/>
      <family val="2"/>
    </font>
    <font>
      <sz val="8"/>
      <color rgb="FF9C0006"/>
      <name val="Arial"/>
      <family val="2"/>
    </font>
    <font>
      <sz val="8"/>
      <color indexed="20"/>
      <name val="Arial"/>
      <family val="2"/>
    </font>
    <font>
      <b/>
      <sz val="8"/>
      <color rgb="FFFA7D00"/>
      <name val="Arial"/>
      <family val="2"/>
    </font>
    <font>
      <b/>
      <sz val="8"/>
      <color indexed="52"/>
      <name val="Arial"/>
      <family val="2"/>
    </font>
    <font>
      <b/>
      <sz val="8"/>
      <color theme="0"/>
      <name val="Arial"/>
      <family val="2"/>
    </font>
    <font>
      <b/>
      <sz val="8"/>
      <color indexed="9"/>
      <name val="Arial"/>
      <family val="2"/>
    </font>
    <font>
      <sz val="8"/>
      <name val="Arial"/>
      <family val="2"/>
    </font>
    <font>
      <sz val="10"/>
      <color theme="1"/>
      <name val="Palatino Linotype"/>
      <family val="2"/>
    </font>
    <font>
      <sz val="10"/>
      <name val="Palatino Linotype"/>
      <family val="1"/>
    </font>
    <font>
      <sz val="10"/>
      <color theme="1"/>
      <name val="Times New Roman"/>
      <family val="2"/>
    </font>
    <font>
      <sz val="9"/>
      <color theme="1"/>
      <name val="Palatino Linotype"/>
      <family val="2"/>
    </font>
    <font>
      <sz val="10"/>
      <name val="Helv"/>
    </font>
    <font>
      <sz val="10"/>
      <name val="Arial "/>
    </font>
    <font>
      <sz val="10"/>
      <name val="System"/>
      <family val="2"/>
    </font>
    <font>
      <i/>
      <sz val="8"/>
      <color rgb="FF7F7F7F"/>
      <name val="Arial"/>
      <family val="2"/>
    </font>
    <font>
      <i/>
      <sz val="8"/>
      <color indexed="23"/>
      <name val="Arial"/>
      <family val="2"/>
    </font>
    <font>
      <sz val="8"/>
      <color rgb="FF006100"/>
      <name val="Arial"/>
      <family val="2"/>
    </font>
    <font>
      <sz val="8"/>
      <color indexed="17"/>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indexed="62"/>
      <name val="Arial"/>
      <family val="2"/>
    </font>
    <font>
      <sz val="8"/>
      <color rgb="FFFA7D00"/>
      <name val="Arial"/>
      <family val="2"/>
    </font>
    <font>
      <sz val="8"/>
      <color indexed="52"/>
      <name val="Arial"/>
      <family val="2"/>
    </font>
    <font>
      <sz val="8"/>
      <color rgb="FF9C6500"/>
      <name val="Arial"/>
      <family val="2"/>
    </font>
    <font>
      <sz val="8"/>
      <color indexed="60"/>
      <name val="Arial"/>
      <family val="2"/>
    </font>
    <font>
      <sz val="11"/>
      <color theme="1"/>
      <name val="Times New Roman"/>
      <family val="1"/>
    </font>
    <font>
      <sz val="10"/>
      <name val="Courier"/>
      <family val="3"/>
    </font>
    <font>
      <sz val="12"/>
      <name val="Times New Roman"/>
      <family val="1"/>
    </font>
    <font>
      <sz val="12"/>
      <name val="Arial"/>
      <family val="2"/>
    </font>
    <font>
      <b/>
      <sz val="8"/>
      <color rgb="FF3F3F3F"/>
      <name val="Arial"/>
      <family val="2"/>
    </font>
    <font>
      <b/>
      <sz val="8"/>
      <color indexed="63"/>
      <name val="Arial"/>
      <family val="2"/>
    </font>
    <font>
      <b/>
      <sz val="8"/>
      <color theme="1"/>
      <name val="Arial"/>
      <family val="2"/>
    </font>
    <font>
      <b/>
      <sz val="8"/>
      <color indexed="8"/>
      <name val="Arial"/>
      <family val="2"/>
    </font>
    <font>
      <sz val="8"/>
      <color rgb="FFFF0000"/>
      <name val="Arial"/>
      <family val="2"/>
    </font>
    <font>
      <sz val="8"/>
      <color indexed="10"/>
      <name val="Arial"/>
      <family val="2"/>
    </font>
    <font>
      <b/>
      <sz val="11"/>
      <color theme="1"/>
      <name val="Arial"/>
      <family val="2"/>
    </font>
    <font>
      <sz val="11"/>
      <name val="Arial"/>
      <family val="2"/>
    </font>
    <font>
      <b/>
      <sz val="20"/>
      <color indexed="9"/>
      <name val="Arial"/>
      <family val="2"/>
    </font>
    <font>
      <b/>
      <sz val="12"/>
      <color indexed="9"/>
      <name val="Arial"/>
      <family val="2"/>
    </font>
    <font>
      <b/>
      <sz val="10"/>
      <name val="Arial"/>
      <family val="2"/>
    </font>
    <font>
      <b/>
      <sz val="10"/>
      <color theme="6" tint="-0.249977111117893"/>
      <name val="Arial"/>
      <family val="2"/>
    </font>
    <font>
      <b/>
      <sz val="10"/>
      <color theme="3" tint="0.39997558519241921"/>
      <name val="Arial"/>
      <family val="2"/>
    </font>
    <font>
      <b/>
      <i/>
      <sz val="10"/>
      <color indexed="8"/>
      <name val="Arial"/>
      <family val="2"/>
    </font>
    <font>
      <b/>
      <i/>
      <vertAlign val="superscript"/>
      <sz val="10"/>
      <color indexed="8"/>
      <name val="Arial"/>
      <family val="2"/>
    </font>
    <font>
      <b/>
      <sz val="22"/>
      <color indexed="9"/>
      <name val="Arial"/>
      <family val="2"/>
    </font>
    <font>
      <b/>
      <sz val="11"/>
      <color theme="0"/>
      <name val="Arial"/>
      <family val="2"/>
    </font>
    <font>
      <b/>
      <i/>
      <sz val="11"/>
      <color rgb="FFFF0000"/>
      <name val="Arial"/>
      <family val="2"/>
    </font>
    <font>
      <b/>
      <i/>
      <sz val="11"/>
      <color theme="0"/>
      <name val="Arial"/>
      <family val="2"/>
    </font>
    <font>
      <b/>
      <i/>
      <sz val="11"/>
      <color theme="1"/>
      <name val="Arial"/>
      <family val="2"/>
    </font>
    <font>
      <sz val="11"/>
      <color theme="0"/>
      <name val="Arial"/>
      <family val="2"/>
    </font>
    <font>
      <b/>
      <sz val="11"/>
      <color indexed="9"/>
      <name val="Arial"/>
      <family val="2"/>
    </font>
    <font>
      <sz val="11"/>
      <color indexed="9"/>
      <name val="Arial"/>
      <family val="2"/>
    </font>
    <font>
      <b/>
      <sz val="11"/>
      <name val="Arial"/>
      <family val="2"/>
    </font>
    <font>
      <sz val="11"/>
      <color rgb="FFFF0000"/>
      <name val="Arial"/>
      <family val="2"/>
    </font>
    <font>
      <b/>
      <sz val="10"/>
      <color theme="0"/>
      <name val="Arial"/>
      <family val="2"/>
    </font>
  </fonts>
  <fills count="6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16365C"/>
        <bgColor indexed="64"/>
      </patternFill>
    </fill>
    <fill>
      <patternFill patternType="solid">
        <fgColor theme="4" tint="-0.499984740745262"/>
        <bgColor indexed="64"/>
      </patternFill>
    </fill>
  </fills>
  <borders count="77">
    <border>
      <left/>
      <right/>
      <top/>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style="thin">
        <color auto="1"/>
      </left>
      <right style="thin">
        <color theme="0"/>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auto="1"/>
      </right>
      <top style="thin">
        <color theme="0"/>
      </top>
      <bottom/>
      <diagonal/>
    </border>
    <border>
      <left style="thin">
        <color theme="0"/>
      </left>
      <right/>
      <top/>
      <bottom/>
      <diagonal/>
    </border>
  </borders>
  <cellStyleXfs count="28178">
    <xf numFmtId="0" fontId="0" fillId="0" borderId="0"/>
    <xf numFmtId="43" fontId="9"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4" fontId="9"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9" fillId="0" borderId="0" applyFont="0" applyFill="0" applyBorder="0" applyAlignment="0" applyProtection="0"/>
    <xf numFmtId="0" fontId="16" fillId="0" borderId="0"/>
    <xf numFmtId="0" fontId="11" fillId="0" borderId="0"/>
    <xf numFmtId="0" fontId="17"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43" fontId="19"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22" fillId="0" borderId="0"/>
    <xf numFmtId="9" fontId="9" fillId="0" borderId="0" applyFont="0" applyFill="0" applyBorder="0" applyAlignment="0" applyProtection="0"/>
    <xf numFmtId="0" fontId="7" fillId="0" borderId="0"/>
    <xf numFmtId="0" fontId="43" fillId="39" borderId="0" applyNumberFormat="0" applyBorder="0" applyAlignment="0" applyProtection="0"/>
    <xf numFmtId="0" fontId="6" fillId="16" borderId="0" applyNumberFormat="0" applyBorder="0" applyAlignment="0" applyProtection="0"/>
    <xf numFmtId="0" fontId="43" fillId="39" borderId="0" applyNumberFormat="0" applyBorder="0" applyAlignment="0" applyProtection="0"/>
    <xf numFmtId="0" fontId="10" fillId="39" borderId="0" applyNumberFormat="0" applyBorder="0" applyAlignment="0" applyProtection="0"/>
    <xf numFmtId="0" fontId="43" fillId="40" borderId="0" applyNumberFormat="0" applyBorder="0" applyAlignment="0" applyProtection="0"/>
    <xf numFmtId="0" fontId="6" fillId="20" borderId="0" applyNumberFormat="0" applyBorder="0" applyAlignment="0" applyProtection="0"/>
    <xf numFmtId="0" fontId="43" fillId="40" borderId="0" applyNumberFormat="0" applyBorder="0" applyAlignment="0" applyProtection="0"/>
    <xf numFmtId="0" fontId="10" fillId="40" borderId="0" applyNumberFormat="0" applyBorder="0" applyAlignment="0" applyProtection="0"/>
    <xf numFmtId="0" fontId="43" fillId="41" borderId="0" applyNumberFormat="0" applyBorder="0" applyAlignment="0" applyProtection="0"/>
    <xf numFmtId="0" fontId="6" fillId="24" borderId="0" applyNumberFormat="0" applyBorder="0" applyAlignment="0" applyProtection="0"/>
    <xf numFmtId="0" fontId="43" fillId="41" borderId="0" applyNumberFormat="0" applyBorder="0" applyAlignment="0" applyProtection="0"/>
    <xf numFmtId="0" fontId="10" fillId="41" borderId="0" applyNumberFormat="0" applyBorder="0" applyAlignment="0" applyProtection="0"/>
    <xf numFmtId="0" fontId="43" fillId="42" borderId="0" applyNumberFormat="0" applyBorder="0" applyAlignment="0" applyProtection="0"/>
    <xf numFmtId="0" fontId="6" fillId="28" borderId="0" applyNumberFormat="0" applyBorder="0" applyAlignment="0" applyProtection="0"/>
    <xf numFmtId="0" fontId="43" fillId="42" borderId="0" applyNumberFormat="0" applyBorder="0" applyAlignment="0" applyProtection="0"/>
    <xf numFmtId="0" fontId="10" fillId="42" borderId="0" applyNumberFormat="0" applyBorder="0" applyAlignment="0" applyProtection="0"/>
    <xf numFmtId="0" fontId="6" fillId="28" borderId="0" applyNumberFormat="0" applyBorder="0" applyAlignment="0" applyProtection="0"/>
    <xf numFmtId="0" fontId="43" fillId="43" borderId="0" applyNumberFormat="0" applyBorder="0" applyAlignment="0" applyProtection="0"/>
    <xf numFmtId="0" fontId="6" fillId="32" borderId="0" applyNumberFormat="0" applyBorder="0" applyAlignment="0" applyProtection="0"/>
    <xf numFmtId="0" fontId="43" fillId="43" borderId="0" applyNumberFormat="0" applyBorder="0" applyAlignment="0" applyProtection="0"/>
    <xf numFmtId="0" fontId="10" fillId="43" borderId="0" applyNumberFormat="0" applyBorder="0" applyAlignment="0" applyProtection="0"/>
    <xf numFmtId="0" fontId="43" fillId="44" borderId="0" applyNumberFormat="0" applyBorder="0" applyAlignment="0" applyProtection="0"/>
    <xf numFmtId="0" fontId="6" fillId="36" borderId="0" applyNumberFormat="0" applyBorder="0" applyAlignment="0" applyProtection="0"/>
    <xf numFmtId="0" fontId="43" fillId="44" borderId="0" applyNumberFormat="0" applyBorder="0" applyAlignment="0" applyProtection="0"/>
    <xf numFmtId="0" fontId="10" fillId="44" borderId="0" applyNumberFormat="0" applyBorder="0" applyAlignment="0" applyProtection="0"/>
    <xf numFmtId="0" fontId="43" fillId="45" borderId="0" applyNumberFormat="0" applyBorder="0" applyAlignment="0" applyProtection="0"/>
    <xf numFmtId="0" fontId="6" fillId="17" borderId="0" applyNumberFormat="0" applyBorder="0" applyAlignment="0" applyProtection="0"/>
    <xf numFmtId="0" fontId="43" fillId="45" borderId="0" applyNumberFormat="0" applyBorder="0" applyAlignment="0" applyProtection="0"/>
    <xf numFmtId="0" fontId="10" fillId="45" borderId="0" applyNumberFormat="0" applyBorder="0" applyAlignment="0" applyProtection="0"/>
    <xf numFmtId="0" fontId="43" fillId="46" borderId="0" applyNumberFormat="0" applyBorder="0" applyAlignment="0" applyProtection="0"/>
    <xf numFmtId="0" fontId="6" fillId="21" borderId="0" applyNumberFormat="0" applyBorder="0" applyAlignment="0" applyProtection="0"/>
    <xf numFmtId="0" fontId="43" fillId="46" borderId="0" applyNumberFormat="0" applyBorder="0" applyAlignment="0" applyProtection="0"/>
    <xf numFmtId="0" fontId="10" fillId="46" borderId="0" applyNumberFormat="0" applyBorder="0" applyAlignment="0" applyProtection="0"/>
    <xf numFmtId="0" fontId="43" fillId="47" borderId="0" applyNumberFormat="0" applyBorder="0" applyAlignment="0" applyProtection="0"/>
    <xf numFmtId="0" fontId="6" fillId="25" borderId="0" applyNumberFormat="0" applyBorder="0" applyAlignment="0" applyProtection="0"/>
    <xf numFmtId="0" fontId="43" fillId="47" borderId="0" applyNumberFormat="0" applyBorder="0" applyAlignment="0" applyProtection="0"/>
    <xf numFmtId="0" fontId="10" fillId="47" borderId="0" applyNumberFormat="0" applyBorder="0" applyAlignment="0" applyProtection="0"/>
    <xf numFmtId="0" fontId="43" fillId="42" borderId="0" applyNumberFormat="0" applyBorder="0" applyAlignment="0" applyProtection="0"/>
    <xf numFmtId="0" fontId="6" fillId="29" borderId="0" applyNumberFormat="0" applyBorder="0" applyAlignment="0" applyProtection="0"/>
    <xf numFmtId="0" fontId="43" fillId="42" borderId="0" applyNumberFormat="0" applyBorder="0" applyAlignment="0" applyProtection="0"/>
    <xf numFmtId="0" fontId="10" fillId="42" borderId="0" applyNumberFormat="0" applyBorder="0" applyAlignment="0" applyProtection="0"/>
    <xf numFmtId="0" fontId="43" fillId="45" borderId="0" applyNumberFormat="0" applyBorder="0" applyAlignment="0" applyProtection="0"/>
    <xf numFmtId="0" fontId="6" fillId="33" borderId="0" applyNumberFormat="0" applyBorder="0" applyAlignment="0" applyProtection="0"/>
    <xf numFmtId="0" fontId="43" fillId="45" borderId="0" applyNumberFormat="0" applyBorder="0" applyAlignment="0" applyProtection="0"/>
    <xf numFmtId="0" fontId="10" fillId="45" borderId="0" applyNumberFormat="0" applyBorder="0" applyAlignment="0" applyProtection="0"/>
    <xf numFmtId="0" fontId="43" fillId="48" borderId="0" applyNumberFormat="0" applyBorder="0" applyAlignment="0" applyProtection="0"/>
    <xf numFmtId="0" fontId="6" fillId="37" borderId="0" applyNumberFormat="0" applyBorder="0" applyAlignment="0" applyProtection="0"/>
    <xf numFmtId="0" fontId="43" fillId="48" borderId="0" applyNumberFormat="0" applyBorder="0" applyAlignment="0" applyProtection="0"/>
    <xf numFmtId="0" fontId="10" fillId="48" borderId="0" applyNumberFormat="0" applyBorder="0" applyAlignment="0" applyProtection="0"/>
    <xf numFmtId="0" fontId="46" fillId="49" borderId="0" applyNumberFormat="0" applyBorder="0" applyAlignment="0" applyProtection="0"/>
    <xf numFmtId="0" fontId="38" fillId="1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46" fillId="46" borderId="0" applyNumberFormat="0" applyBorder="0" applyAlignment="0" applyProtection="0"/>
    <xf numFmtId="0" fontId="38" fillId="22" borderId="0" applyNumberFormat="0" applyBorder="0" applyAlignment="0" applyProtection="0"/>
    <xf numFmtId="0" fontId="46" fillId="46" borderId="0" applyNumberFormat="0" applyBorder="0" applyAlignment="0" applyProtection="0"/>
    <xf numFmtId="0" fontId="15" fillId="46" borderId="0" applyNumberFormat="0" applyBorder="0" applyAlignment="0" applyProtection="0"/>
    <xf numFmtId="0" fontId="46" fillId="47" borderId="0" applyNumberFormat="0" applyBorder="0" applyAlignment="0" applyProtection="0"/>
    <xf numFmtId="0" fontId="38" fillId="26" borderId="0" applyNumberFormat="0" applyBorder="0" applyAlignment="0" applyProtection="0"/>
    <xf numFmtId="0" fontId="46" fillId="47" borderId="0" applyNumberFormat="0" applyBorder="0" applyAlignment="0" applyProtection="0"/>
    <xf numFmtId="0" fontId="15" fillId="47" borderId="0" applyNumberFormat="0" applyBorder="0" applyAlignment="0" applyProtection="0"/>
    <xf numFmtId="0" fontId="46" fillId="50" borderId="0" applyNumberFormat="0" applyBorder="0" applyAlignment="0" applyProtection="0"/>
    <xf numFmtId="0" fontId="38" fillId="30" borderId="0" applyNumberFormat="0" applyBorder="0" applyAlignment="0" applyProtection="0"/>
    <xf numFmtId="0" fontId="46" fillId="50" borderId="0" applyNumberFormat="0" applyBorder="0" applyAlignment="0" applyProtection="0"/>
    <xf numFmtId="0" fontId="15" fillId="50" borderId="0" applyNumberFormat="0" applyBorder="0" applyAlignment="0" applyProtection="0"/>
    <xf numFmtId="0" fontId="46" fillId="51" borderId="0" applyNumberFormat="0" applyBorder="0" applyAlignment="0" applyProtection="0"/>
    <xf numFmtId="0" fontId="38" fillId="34" borderId="0" applyNumberFormat="0" applyBorder="0" applyAlignment="0" applyProtection="0"/>
    <xf numFmtId="0" fontId="46" fillId="51" borderId="0" applyNumberFormat="0" applyBorder="0" applyAlignment="0" applyProtection="0"/>
    <xf numFmtId="0" fontId="15" fillId="51" borderId="0" applyNumberFormat="0" applyBorder="0" applyAlignment="0" applyProtection="0"/>
    <xf numFmtId="0" fontId="46" fillId="52" borderId="0" applyNumberFormat="0" applyBorder="0" applyAlignment="0" applyProtection="0"/>
    <xf numFmtId="0" fontId="38" fillId="38" borderId="0" applyNumberFormat="0" applyBorder="0" applyAlignment="0" applyProtection="0"/>
    <xf numFmtId="0" fontId="46" fillId="52" borderId="0" applyNumberFormat="0" applyBorder="0" applyAlignment="0" applyProtection="0"/>
    <xf numFmtId="0" fontId="15" fillId="52" borderId="0" applyNumberFormat="0" applyBorder="0" applyAlignment="0" applyProtection="0"/>
    <xf numFmtId="0" fontId="46" fillId="53" borderId="0" applyNumberFormat="0" applyBorder="0" applyAlignment="0" applyProtection="0"/>
    <xf numFmtId="0" fontId="38" fillId="15" borderId="0" applyNumberFormat="0" applyBorder="0" applyAlignment="0" applyProtection="0"/>
    <xf numFmtId="0" fontId="46" fillId="53" borderId="0" applyNumberFormat="0" applyBorder="0" applyAlignment="0" applyProtection="0"/>
    <xf numFmtId="0" fontId="15" fillId="53" borderId="0" applyNumberFormat="0" applyBorder="0" applyAlignment="0" applyProtection="0"/>
    <xf numFmtId="0" fontId="46" fillId="54" borderId="0" applyNumberFormat="0" applyBorder="0" applyAlignment="0" applyProtection="0"/>
    <xf numFmtId="0" fontId="38" fillId="19" borderId="0" applyNumberFormat="0" applyBorder="0" applyAlignment="0" applyProtection="0"/>
    <xf numFmtId="0" fontId="46" fillId="54" borderId="0" applyNumberFormat="0" applyBorder="0" applyAlignment="0" applyProtection="0"/>
    <xf numFmtId="0" fontId="15" fillId="54" borderId="0" applyNumberFormat="0" applyBorder="0" applyAlignment="0" applyProtection="0"/>
    <xf numFmtId="0" fontId="46" fillId="55" borderId="0" applyNumberFormat="0" applyBorder="0" applyAlignment="0" applyProtection="0"/>
    <xf numFmtId="0" fontId="38" fillId="23" borderId="0" applyNumberFormat="0" applyBorder="0" applyAlignment="0" applyProtection="0"/>
    <xf numFmtId="0" fontId="46" fillId="55" borderId="0" applyNumberFormat="0" applyBorder="0" applyAlignment="0" applyProtection="0"/>
    <xf numFmtId="0" fontId="15" fillId="55" borderId="0" applyNumberFormat="0" applyBorder="0" applyAlignment="0" applyProtection="0"/>
    <xf numFmtId="0" fontId="46" fillId="50" borderId="0" applyNumberFormat="0" applyBorder="0" applyAlignment="0" applyProtection="0"/>
    <xf numFmtId="0" fontId="38" fillId="27" borderId="0" applyNumberFormat="0" applyBorder="0" applyAlignment="0" applyProtection="0"/>
    <xf numFmtId="0" fontId="46" fillId="50" borderId="0" applyNumberFormat="0" applyBorder="0" applyAlignment="0" applyProtection="0"/>
    <xf numFmtId="0" fontId="15" fillId="50" borderId="0" applyNumberFormat="0" applyBorder="0" applyAlignment="0" applyProtection="0"/>
    <xf numFmtId="0" fontId="38" fillId="27" borderId="0" applyNumberFormat="0" applyBorder="0" applyAlignment="0" applyProtection="0"/>
    <xf numFmtId="0" fontId="46" fillId="51" borderId="0" applyNumberFormat="0" applyBorder="0" applyAlignment="0" applyProtection="0"/>
    <xf numFmtId="0" fontId="38" fillId="31" borderId="0" applyNumberFormat="0" applyBorder="0" applyAlignment="0" applyProtection="0"/>
    <xf numFmtId="0" fontId="46" fillId="51" borderId="0" applyNumberFormat="0" applyBorder="0" applyAlignment="0" applyProtection="0"/>
    <xf numFmtId="0" fontId="15" fillId="51" borderId="0" applyNumberFormat="0" applyBorder="0" applyAlignment="0" applyProtection="0"/>
    <xf numFmtId="0" fontId="46" fillId="56" borderId="0" applyNumberFormat="0" applyBorder="0" applyAlignment="0" applyProtection="0"/>
    <xf numFmtId="0" fontId="38" fillId="35" borderId="0" applyNumberFormat="0" applyBorder="0" applyAlignment="0" applyProtection="0"/>
    <xf numFmtId="0" fontId="46" fillId="56" borderId="0" applyNumberFormat="0" applyBorder="0" applyAlignment="0" applyProtection="0"/>
    <xf numFmtId="0" fontId="15" fillId="56" borderId="0" applyNumberFormat="0" applyBorder="0" applyAlignment="0" applyProtection="0"/>
    <xf numFmtId="0" fontId="47" fillId="40" borderId="0" applyNumberFormat="0" applyBorder="0" applyAlignment="0" applyProtection="0"/>
    <xf numFmtId="0" fontId="28" fillId="9" borderId="0" applyNumberFormat="0" applyBorder="0" applyAlignment="0" applyProtection="0"/>
    <xf numFmtId="0" fontId="47" fillId="40" borderId="0" applyNumberFormat="0" applyBorder="0" applyAlignment="0" applyProtection="0"/>
    <xf numFmtId="0" fontId="60" fillId="40" borderId="0" applyNumberFormat="0" applyBorder="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32" fillId="12" borderId="23"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61" fillId="57" borderId="29" applyNumberFormat="0" applyAlignment="0" applyProtection="0"/>
    <xf numFmtId="0" fontId="61" fillId="57" borderId="29" applyNumberFormat="0" applyAlignment="0" applyProtection="0"/>
    <xf numFmtId="0" fontId="61" fillId="57" borderId="29" applyNumberFormat="0" applyAlignment="0" applyProtection="0"/>
    <xf numFmtId="0" fontId="49" fillId="58" borderId="30" applyNumberFormat="0" applyAlignment="0" applyProtection="0"/>
    <xf numFmtId="0" fontId="34" fillId="13" borderId="26" applyNumberFormat="0" applyAlignment="0" applyProtection="0"/>
    <xf numFmtId="0" fontId="49" fillId="58" borderId="30" applyNumberFormat="0" applyAlignment="0" applyProtection="0"/>
    <xf numFmtId="0" fontId="14" fillId="58" borderId="30" applyNumberFormat="0" applyAlignment="0" applyProtection="0"/>
    <xf numFmtId="4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73" fillId="0" borderId="41">
      <alignment horizontal="left"/>
    </xf>
    <xf numFmtId="0" fontId="50" fillId="0" borderId="0" applyNumberFormat="0" applyFill="0" applyBorder="0" applyAlignment="0" applyProtection="0"/>
    <xf numFmtId="0" fontId="36" fillId="0" borderId="0" applyNumberFormat="0" applyFill="0" applyBorder="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74" fillId="0" borderId="0" applyNumberFormat="0" applyFill="0" applyBorder="0" applyAlignment="0" applyProtection="0"/>
    <xf numFmtId="0" fontId="51" fillId="41" borderId="0" applyNumberFormat="0" applyBorder="0" applyAlignment="0" applyProtection="0"/>
    <xf numFmtId="0" fontId="27" fillId="8" borderId="0" applyNumberFormat="0" applyBorder="0" applyAlignment="0" applyProtection="0"/>
    <xf numFmtId="0" fontId="51" fillId="41" borderId="0" applyNumberFormat="0" applyBorder="0" applyAlignment="0" applyProtection="0"/>
    <xf numFmtId="0" fontId="63" fillId="41" borderId="0" applyNumberFormat="0" applyBorder="0" applyAlignment="0" applyProtection="0"/>
    <xf numFmtId="0" fontId="52" fillId="0" borderId="31" applyNumberFormat="0" applyFill="0" applyAlignment="0" applyProtection="0"/>
    <xf numFmtId="0" fontId="24" fillId="0" borderId="20" applyNumberFormat="0" applyFill="0" applyAlignment="0" applyProtection="0"/>
    <xf numFmtId="0" fontId="52" fillId="0" borderId="31" applyNumberFormat="0" applyFill="0" applyAlignment="0" applyProtection="0"/>
    <xf numFmtId="0" fontId="64" fillId="0" borderId="31" applyNumberFormat="0" applyFill="0" applyAlignment="0" applyProtection="0"/>
    <xf numFmtId="0" fontId="53" fillId="0" borderId="32" applyNumberFormat="0" applyFill="0" applyAlignment="0" applyProtection="0"/>
    <xf numFmtId="0" fontId="25" fillId="0" borderId="21" applyNumberFormat="0" applyFill="0" applyAlignment="0" applyProtection="0"/>
    <xf numFmtId="0" fontId="53" fillId="0" borderId="32" applyNumberFormat="0" applyFill="0" applyAlignment="0" applyProtection="0"/>
    <xf numFmtId="0" fontId="65" fillId="0" borderId="32" applyNumberFormat="0" applyFill="0" applyAlignment="0" applyProtection="0"/>
    <xf numFmtId="0" fontId="54" fillId="0" borderId="33" applyNumberFormat="0" applyFill="0" applyAlignment="0" applyProtection="0"/>
    <xf numFmtId="0" fontId="26" fillId="0" borderId="22" applyNumberFormat="0" applyFill="0" applyAlignment="0" applyProtection="0"/>
    <xf numFmtId="0" fontId="54" fillId="0" borderId="33" applyNumberFormat="0" applyFill="0" applyAlignment="0" applyProtection="0"/>
    <xf numFmtId="0" fontId="66" fillId="0" borderId="33" applyNumberFormat="0" applyFill="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66" fillId="0" borderId="0" applyNumberForma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xf numFmtId="0" fontId="4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30" fillId="11" borderId="23"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67" fillId="44" borderId="29" applyNumberFormat="0" applyAlignment="0" applyProtection="0"/>
    <xf numFmtId="0" fontId="67" fillId="44" borderId="29" applyNumberFormat="0" applyAlignment="0" applyProtection="0"/>
    <xf numFmtId="0" fontId="67" fillId="44" borderId="29" applyNumberFormat="0" applyAlignment="0" applyProtection="0"/>
    <xf numFmtId="0" fontId="56" fillId="0" borderId="34" applyNumberFormat="0" applyFill="0" applyAlignment="0" applyProtection="0"/>
    <xf numFmtId="0" fontId="33" fillId="0" borderId="25" applyNumberFormat="0" applyFill="0" applyAlignment="0" applyProtection="0"/>
    <xf numFmtId="0" fontId="56" fillId="0" borderId="34" applyNumberFormat="0" applyFill="0" applyAlignment="0" applyProtection="0"/>
    <xf numFmtId="0" fontId="68" fillId="0" borderId="34" applyNumberFormat="0" applyFill="0" applyAlignment="0" applyProtection="0"/>
    <xf numFmtId="0" fontId="57" fillId="59" borderId="0" applyNumberFormat="0" applyBorder="0" applyAlignment="0" applyProtection="0"/>
    <xf numFmtId="0" fontId="29" fillId="10" borderId="0" applyNumberFormat="0" applyBorder="0" applyAlignment="0" applyProtection="0"/>
    <xf numFmtId="0" fontId="57" fillId="59" borderId="0" applyNumberFormat="0" applyBorder="0" applyAlignment="0" applyProtection="0"/>
    <xf numFmtId="0" fontId="69" fillId="5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6" fillId="0" borderId="0"/>
    <xf numFmtId="0" fontId="43" fillId="0" borderId="0"/>
    <xf numFmtId="0" fontId="72" fillId="0" borderId="0"/>
    <xf numFmtId="0" fontId="72" fillId="0" borderId="0"/>
    <xf numFmtId="0" fontId="21" fillId="0" borderId="0"/>
    <xf numFmtId="0" fontId="9" fillId="0" borderId="0"/>
    <xf numFmtId="0" fontId="72" fillId="0" borderId="0"/>
    <xf numFmtId="0" fontId="9" fillId="0" borderId="0"/>
    <xf numFmtId="0" fontId="18" fillId="0" borderId="0"/>
    <xf numFmtId="0" fontId="6" fillId="0" borderId="0"/>
    <xf numFmtId="0" fontId="18" fillId="0" borderId="0"/>
    <xf numFmtId="0" fontId="6" fillId="0" borderId="0"/>
    <xf numFmtId="0" fontId="9" fillId="0" borderId="0"/>
    <xf numFmtId="0" fontId="6" fillId="0" borderId="0"/>
    <xf numFmtId="0" fontId="9" fillId="0" borderId="0"/>
    <xf numFmtId="0" fontId="17" fillId="0" borderId="0"/>
    <xf numFmtId="0" fontId="6" fillId="0" borderId="0"/>
    <xf numFmtId="0" fontId="9" fillId="0" borderId="0"/>
    <xf numFmtId="0" fontId="6" fillId="0" borderId="0"/>
    <xf numFmtId="0" fontId="44" fillId="0" borderId="0"/>
    <xf numFmtId="0" fontId="39" fillId="0" borderId="0"/>
    <xf numFmtId="0"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43" fillId="0" borderId="0"/>
    <xf numFmtId="0" fontId="9" fillId="0" borderId="0"/>
    <xf numFmtId="0" fontId="9" fillId="0" borderId="0"/>
    <xf numFmtId="0" fontId="43" fillId="0" borderId="0"/>
    <xf numFmtId="0" fontId="10" fillId="0" borderId="0"/>
    <xf numFmtId="0" fontId="18" fillId="0" borderId="0"/>
    <xf numFmtId="0" fontId="1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14" borderId="27"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9" fillId="60" borderId="35" applyNumberFormat="0" applyFont="0" applyAlignment="0" applyProtection="0"/>
    <xf numFmtId="0" fontId="9" fillId="60" borderId="35" applyNumberFormat="0" applyFont="0" applyAlignment="0" applyProtection="0"/>
    <xf numFmtId="0" fontId="9" fillId="60" borderId="35" applyNumberFormat="0" applyFon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31" fillId="12" borderId="24"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70" fillId="57" borderId="36" applyNumberFormat="0" applyAlignment="0" applyProtection="0"/>
    <xf numFmtId="0" fontId="70" fillId="57" borderId="36" applyNumberFormat="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41" fontId="10" fillId="0" borderId="42">
      <alignment horizontal="left"/>
    </xf>
    <xf numFmtId="0" fontId="41" fillId="0" borderId="0" applyNumberFormat="0" applyFill="0" applyBorder="0" applyAlignment="0" applyProtection="0"/>
    <xf numFmtId="0" fontId="23" fillId="0" borderId="0" applyNumberFormat="0" applyFill="0" applyBorder="0" applyAlignment="0" applyProtection="0"/>
    <xf numFmtId="0" fontId="41" fillId="0" borderId="0" applyNumberFormat="0" applyFill="0" applyBorder="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37" fillId="0" borderId="28"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59" fillId="0" borderId="0" applyNumberFormat="0" applyFill="0" applyBorder="0" applyAlignment="0" applyProtection="0"/>
    <xf numFmtId="0" fontId="35" fillId="0" borderId="0" applyNumberFormat="0" applyFill="0" applyBorder="0" applyAlignment="0" applyProtection="0"/>
    <xf numFmtId="0" fontId="59" fillId="0" borderId="0" applyNumberFormat="0" applyFill="0" applyBorder="0" applyAlignment="0" applyProtection="0"/>
    <xf numFmtId="0" fontId="71" fillId="0" borderId="0" applyNumberFormat="0" applyFill="0" applyBorder="0" applyAlignment="0" applyProtection="0"/>
    <xf numFmtId="0" fontId="5" fillId="0" borderId="0"/>
    <xf numFmtId="0" fontId="5" fillId="0" borderId="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8" fillId="0" borderId="0"/>
    <xf numFmtId="0" fontId="9" fillId="0" borderId="0"/>
    <xf numFmtId="0" fontId="9" fillId="0" borderId="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1" fillId="55" borderId="0" applyNumberFormat="0" applyBorder="0" applyAlignment="0" applyProtection="0"/>
    <xf numFmtId="0" fontId="81" fillId="55"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4" fillId="12" borderId="23" applyNumberFormat="0" applyAlignment="0" applyProtection="0"/>
    <xf numFmtId="0" fontId="84" fillId="12" borderId="23" applyNumberFormat="0" applyAlignment="0" applyProtection="0"/>
    <xf numFmtId="0" fontId="84" fillId="12" borderId="23" applyNumberFormat="0" applyAlignment="0" applyProtection="0"/>
    <xf numFmtId="0" fontId="84" fillId="12" borderId="23" applyNumberFormat="0" applyAlignment="0" applyProtection="0"/>
    <xf numFmtId="0" fontId="84" fillId="12" borderId="23" applyNumberFormat="0" applyAlignment="0" applyProtection="0"/>
    <xf numFmtId="0" fontId="84" fillId="12" borderId="23" applyNumberFormat="0" applyAlignment="0" applyProtection="0"/>
    <xf numFmtId="0" fontId="84" fillId="12" borderId="23"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5" fillId="57" borderId="58" applyNumberFormat="0" applyAlignment="0" applyProtection="0"/>
    <xf numFmtId="0" fontId="86" fillId="13" borderId="26" applyNumberFormat="0" applyAlignment="0" applyProtection="0"/>
    <xf numFmtId="0" fontId="86" fillId="13" borderId="26" applyNumberFormat="0" applyAlignment="0" applyProtection="0"/>
    <xf numFmtId="0" fontId="86" fillId="13" borderId="26" applyNumberFormat="0" applyAlignment="0" applyProtection="0"/>
    <xf numFmtId="0" fontId="86" fillId="13" borderId="26" applyNumberFormat="0" applyAlignment="0" applyProtection="0"/>
    <xf numFmtId="0" fontId="86" fillId="13" borderId="26" applyNumberFormat="0" applyAlignment="0" applyProtection="0"/>
    <xf numFmtId="0" fontId="86" fillId="13" borderId="26" applyNumberFormat="0" applyAlignment="0" applyProtection="0"/>
    <xf numFmtId="0" fontId="86" fillId="13" borderId="26" applyNumberFormat="0" applyAlignment="0" applyProtection="0"/>
    <xf numFmtId="0" fontId="87" fillId="58" borderId="30" applyNumberFormat="0" applyAlignment="0" applyProtection="0"/>
    <xf numFmtId="0" fontId="87" fillId="58" borderId="30" applyNumberFormat="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2" fillId="0" borderId="0" applyFont="0" applyFill="0" applyBorder="0" applyAlignment="0" applyProtection="0"/>
    <xf numFmtId="43" fontId="8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89"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88" fillId="0" borderId="0" applyFont="0" applyFill="0" applyBorder="0" applyAlignment="0" applyProtection="0"/>
    <xf numFmtId="43" fontId="9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92" fillId="0" borderId="0" applyFont="0" applyFill="0" applyBorder="0" applyAlignment="0" applyProtection="0"/>
    <xf numFmtId="3" fontId="9" fillId="0" borderId="0" applyFont="0" applyFill="0" applyBorder="0" applyAlignment="0" applyProtection="0"/>
    <xf numFmtId="0" fontId="93" fillId="0" borderId="0"/>
    <xf numFmtId="44" fontId="90"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78" fillId="0" borderId="0" applyFont="0" applyFill="0" applyBorder="0" applyAlignment="0" applyProtection="0"/>
    <xf numFmtId="44" fontId="94"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72" fillId="0" borderId="0" applyFont="0" applyFill="0" applyBorder="0" applyAlignment="0" applyProtection="0"/>
    <xf numFmtId="44" fontId="2" fillId="0" borderId="0" applyFont="0" applyFill="0" applyBorder="0" applyAlignment="0" applyProtection="0"/>
    <xf numFmtId="44" fontId="7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9" fillId="0" borderId="0" applyFont="0" applyFill="0" applyBorder="0" applyAlignment="0" applyProtection="0"/>
    <xf numFmtId="5" fontId="95" fillId="0" borderId="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3" fillId="0" borderId="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03" fillId="11" borderId="23" applyNumberFormat="0" applyAlignment="0" applyProtection="0"/>
    <xf numFmtId="0" fontId="103" fillId="11" borderId="23" applyNumberFormat="0" applyAlignment="0" applyProtection="0"/>
    <xf numFmtId="0" fontId="103" fillId="11" borderId="23" applyNumberFormat="0" applyAlignment="0" applyProtection="0"/>
    <xf numFmtId="0" fontId="103" fillId="11" borderId="23" applyNumberFormat="0" applyAlignment="0" applyProtection="0"/>
    <xf numFmtId="0" fontId="103" fillId="11" borderId="23" applyNumberFormat="0" applyAlignment="0" applyProtection="0"/>
    <xf numFmtId="0" fontId="103" fillId="11" borderId="23" applyNumberFormat="0" applyAlignment="0" applyProtection="0"/>
    <xf numFmtId="0" fontId="103" fillId="11" borderId="23"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4" fillId="44" borderId="58" applyNumberFormat="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8" fillId="59" borderId="0" applyNumberFormat="0" applyBorder="0" applyAlignment="0" applyProtection="0"/>
    <xf numFmtId="0" fontId="108" fillId="59" borderId="0" applyNumberFormat="0" applyBorder="0" applyAlignment="0" applyProtection="0"/>
    <xf numFmtId="0" fontId="89" fillId="0" borderId="0"/>
    <xf numFmtId="0" fontId="78" fillId="0" borderId="0"/>
    <xf numFmtId="0" fontId="78" fillId="0" borderId="0"/>
    <xf numFmtId="0" fontId="78" fillId="0" borderId="0"/>
    <xf numFmtId="0" fontId="18" fillId="0" borderId="0"/>
    <xf numFmtId="0" fontId="89" fillId="0" borderId="0"/>
    <xf numFmtId="0" fontId="43" fillId="0" borderId="0"/>
    <xf numFmtId="0" fontId="9" fillId="0" borderId="0"/>
    <xf numFmtId="0" fontId="9" fillId="0" borderId="0"/>
    <xf numFmtId="0" fontId="2" fillId="0" borderId="0"/>
    <xf numFmtId="0" fontId="88" fillId="0" borderId="0"/>
    <xf numFmtId="0" fontId="88" fillId="0" borderId="0"/>
    <xf numFmtId="0" fontId="88" fillId="0" borderId="0"/>
    <xf numFmtId="0" fontId="88" fillId="0" borderId="0"/>
    <xf numFmtId="0" fontId="9" fillId="0" borderId="0"/>
    <xf numFmtId="0" fontId="2" fillId="0" borderId="0"/>
    <xf numFmtId="0" fontId="2" fillId="0" borderId="0"/>
    <xf numFmtId="0" fontId="9" fillId="0" borderId="0"/>
    <xf numFmtId="0" fontId="90" fillId="0" borderId="0"/>
    <xf numFmtId="0" fontId="90" fillId="0" borderId="0"/>
    <xf numFmtId="0" fontId="9" fillId="0" borderId="0"/>
    <xf numFmtId="0" fontId="22" fillId="0" borderId="0"/>
    <xf numFmtId="0" fontId="9" fillId="0" borderId="0"/>
    <xf numFmtId="0" fontId="89" fillId="0" borderId="0"/>
    <xf numFmtId="0" fontId="9" fillId="0" borderId="0"/>
    <xf numFmtId="0" fontId="2" fillId="0" borderId="0"/>
    <xf numFmtId="0" fontId="2" fillId="0" borderId="0"/>
    <xf numFmtId="0" fontId="72" fillId="0" borderId="0"/>
    <xf numFmtId="0" fontId="22" fillId="0" borderId="0"/>
    <xf numFmtId="0" fontId="72" fillId="0" borderId="0"/>
    <xf numFmtId="0" fontId="78" fillId="0" borderId="0"/>
    <xf numFmtId="0" fontId="2" fillId="0" borderId="0"/>
    <xf numFmtId="0" fontId="88" fillId="0" borderId="0"/>
    <xf numFmtId="0" fontId="2" fillId="0" borderId="0"/>
    <xf numFmtId="0" fontId="2" fillId="0" borderId="0"/>
    <xf numFmtId="0" fontId="88" fillId="0" borderId="0"/>
    <xf numFmtId="0" fontId="2" fillId="0" borderId="0"/>
    <xf numFmtId="0" fontId="2" fillId="0" borderId="0"/>
    <xf numFmtId="0" fontId="88" fillId="0" borderId="0"/>
    <xf numFmtId="0" fontId="88" fillId="0" borderId="0"/>
    <xf numFmtId="0" fontId="88" fillId="0" borderId="0"/>
    <xf numFmtId="0" fontId="2" fillId="0" borderId="0"/>
    <xf numFmtId="0" fontId="88" fillId="0" borderId="0"/>
    <xf numFmtId="0" fontId="2" fillId="0" borderId="0"/>
    <xf numFmtId="0" fontId="88" fillId="0" borderId="0"/>
    <xf numFmtId="172" fontId="109" fillId="0" borderId="0"/>
    <xf numFmtId="172" fontId="109" fillId="0" borderId="0"/>
    <xf numFmtId="0" fontId="89" fillId="0" borderId="0"/>
    <xf numFmtId="0" fontId="72" fillId="0" borderId="0"/>
    <xf numFmtId="0" fontId="110" fillId="0" borderId="0"/>
    <xf numFmtId="0" fontId="2" fillId="0" borderId="0"/>
    <xf numFmtId="0" fontId="22" fillId="0" borderId="0"/>
    <xf numFmtId="0" fontId="22" fillId="0" borderId="0"/>
    <xf numFmtId="0" fontId="22" fillId="0" borderId="0"/>
    <xf numFmtId="0" fontId="92" fillId="0" borderId="0"/>
    <xf numFmtId="0" fontId="2" fillId="0" borderId="0"/>
    <xf numFmtId="0" fontId="2" fillId="0" borderId="0"/>
    <xf numFmtId="0" fontId="2" fillId="0" borderId="0"/>
    <xf numFmtId="0" fontId="78" fillId="0" borderId="0"/>
    <xf numFmtId="0" fontId="9" fillId="0" borderId="0"/>
    <xf numFmtId="0" fontId="72" fillId="0" borderId="0"/>
    <xf numFmtId="0" fontId="72" fillId="0" borderId="0"/>
    <xf numFmtId="0" fontId="72" fillId="0" borderId="0"/>
    <xf numFmtId="0" fontId="72" fillId="0" borderId="0"/>
    <xf numFmtId="0" fontId="9" fillId="0" borderId="0"/>
    <xf numFmtId="0" fontId="72" fillId="0" borderId="0"/>
    <xf numFmtId="0" fontId="72" fillId="0" borderId="0"/>
    <xf numFmtId="0" fontId="72" fillId="0" borderId="0"/>
    <xf numFmtId="0" fontId="72" fillId="0" borderId="0"/>
    <xf numFmtId="37" fontId="111" fillId="0" borderId="0"/>
    <xf numFmtId="37" fontId="111" fillId="0" borderId="0"/>
    <xf numFmtId="0" fontId="72" fillId="0" borderId="0"/>
    <xf numFmtId="0" fontId="72" fillId="0" borderId="0"/>
    <xf numFmtId="0" fontId="72" fillId="0" borderId="0"/>
    <xf numFmtId="0" fontId="2" fillId="0" borderId="0"/>
    <xf numFmtId="0" fontId="72" fillId="0" borderId="0"/>
    <xf numFmtId="0" fontId="72" fillId="0" borderId="0"/>
    <xf numFmtId="0" fontId="9" fillId="0" borderId="0"/>
    <xf numFmtId="0" fontId="94" fillId="0" borderId="0"/>
    <xf numFmtId="0" fontId="72" fillId="0" borderId="0"/>
    <xf numFmtId="0" fontId="112" fillId="0" borderId="0"/>
    <xf numFmtId="0" fontId="89" fillId="0" borderId="0"/>
    <xf numFmtId="0" fontId="89" fillId="0" borderId="0"/>
    <xf numFmtId="0" fontId="2" fillId="0" borderId="0"/>
    <xf numFmtId="0" fontId="89" fillId="0" borderId="0"/>
    <xf numFmtId="0" fontId="89" fillId="0" borderId="0"/>
    <xf numFmtId="0" fontId="89" fillId="0" borderId="0"/>
    <xf numFmtId="0" fontId="2" fillId="0" borderId="0"/>
    <xf numFmtId="0" fontId="90" fillId="0" borderId="0"/>
    <xf numFmtId="0" fontId="90" fillId="0" borderId="0"/>
    <xf numFmtId="0" fontId="2" fillId="0" borderId="0"/>
    <xf numFmtId="0" fontId="90" fillId="0" borderId="0"/>
    <xf numFmtId="0" fontId="90" fillId="0" borderId="0"/>
    <xf numFmtId="0" fontId="2" fillId="0" borderId="0"/>
    <xf numFmtId="0" fontId="78" fillId="0" borderId="0"/>
    <xf numFmtId="0" fontId="78" fillId="0" borderId="0"/>
    <xf numFmtId="0" fontId="2" fillId="0" borderId="0"/>
    <xf numFmtId="0" fontId="78" fillId="0" borderId="0"/>
    <xf numFmtId="0" fontId="78" fillId="0" borderId="0"/>
    <xf numFmtId="0" fontId="78" fillId="0" borderId="0"/>
    <xf numFmtId="0" fontId="2" fillId="0" borderId="0"/>
    <xf numFmtId="0" fontId="72" fillId="0" borderId="0"/>
    <xf numFmtId="0" fontId="72" fillId="0" borderId="0"/>
    <xf numFmtId="0" fontId="9" fillId="0" borderId="0"/>
    <xf numFmtId="0" fontId="72" fillId="0" borderId="0"/>
    <xf numFmtId="0" fontId="78" fillId="0" borderId="0"/>
    <xf numFmtId="0" fontId="78" fillId="0" borderId="0"/>
    <xf numFmtId="0" fontId="78" fillId="0" borderId="0"/>
    <xf numFmtId="0" fontId="78" fillId="0" borderId="0"/>
    <xf numFmtId="0" fontId="9" fillId="0" borderId="0"/>
    <xf numFmtId="0" fontId="78" fillId="14" borderId="27" applyNumberFormat="0" applyFont="0" applyAlignment="0" applyProtection="0"/>
    <xf numFmtId="0" fontId="78" fillId="14" borderId="27" applyNumberFormat="0" applyFont="0" applyAlignment="0" applyProtection="0"/>
    <xf numFmtId="0" fontId="2" fillId="14" borderId="27" applyNumberFormat="0" applyFont="0" applyAlignment="0" applyProtection="0"/>
    <xf numFmtId="0" fontId="78" fillId="14" borderId="27" applyNumberFormat="0" applyFont="0" applyAlignment="0" applyProtection="0"/>
    <xf numFmtId="0" fontId="78" fillId="14" borderId="27" applyNumberFormat="0" applyFont="0" applyAlignment="0" applyProtection="0"/>
    <xf numFmtId="0" fontId="78" fillId="14" borderId="27" applyNumberFormat="0" applyFont="0" applyAlignment="0" applyProtection="0"/>
    <xf numFmtId="0" fontId="78" fillId="14" borderId="27" applyNumberFormat="0" applyFont="0" applyAlignment="0" applyProtection="0"/>
    <xf numFmtId="0" fontId="78" fillId="14" borderId="27"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79" fillId="60" borderId="59" applyNumberFormat="0" applyFont="0" applyAlignment="0" applyProtection="0"/>
    <xf numFmtId="0" fontId="113" fillId="12" borderId="24" applyNumberFormat="0" applyAlignment="0" applyProtection="0"/>
    <xf numFmtId="0" fontId="113" fillId="12" borderId="24" applyNumberFormat="0" applyAlignment="0" applyProtection="0"/>
    <xf numFmtId="0" fontId="113" fillId="12" borderId="24" applyNumberFormat="0" applyAlignment="0" applyProtection="0"/>
    <xf numFmtId="0" fontId="113" fillId="12" borderId="24" applyNumberFormat="0" applyAlignment="0" applyProtection="0"/>
    <xf numFmtId="0" fontId="113" fillId="12" borderId="24" applyNumberFormat="0" applyAlignment="0" applyProtection="0"/>
    <xf numFmtId="0" fontId="113" fillId="12" borderId="24" applyNumberFormat="0" applyAlignment="0" applyProtection="0"/>
    <xf numFmtId="0" fontId="113" fillId="12" borderId="24"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0" fontId="114" fillId="57" borderId="60" applyNumberFormat="0" applyAlignment="0" applyProtection="0"/>
    <xf numFmtId="9" fontId="90" fillId="0" borderId="0" applyFont="0" applyFill="0" applyBorder="0" applyAlignment="0" applyProtection="0"/>
    <xf numFmtId="9" fontId="9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8"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8"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7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88"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9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43" fillId="0" borderId="0" applyFont="0" applyFill="0" applyBorder="0" applyAlignment="0" applyProtection="0"/>
    <xf numFmtId="0" fontId="115"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9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32">
    <xf numFmtId="0" fontId="0" fillId="0" borderId="0" xfId="0"/>
    <xf numFmtId="0" fontId="16" fillId="0" borderId="0" xfId="0" applyFont="1"/>
    <xf numFmtId="166" fontId="16" fillId="0" borderId="0" xfId="847" applyNumberFormat="1" applyFont="1"/>
    <xf numFmtId="170" fontId="16" fillId="0" borderId="0" xfId="847" applyNumberFormat="1" applyFont="1"/>
    <xf numFmtId="0" fontId="9" fillId="0" borderId="0" xfId="0" applyFont="1"/>
    <xf numFmtId="43" fontId="9" fillId="0" borderId="0" xfId="0" applyNumberFormat="1" applyFont="1"/>
    <xf numFmtId="43" fontId="18" fillId="0" borderId="0" xfId="0" applyNumberFormat="1" applyFont="1"/>
    <xf numFmtId="0" fontId="18" fillId="0" borderId="0" xfId="0" applyFont="1"/>
    <xf numFmtId="0" fontId="119" fillId="0" borderId="0" xfId="0" applyFont="1" applyAlignment="1">
      <alignment horizontal="center" wrapText="1"/>
    </xf>
    <xf numFmtId="0" fontId="16" fillId="0" borderId="0" xfId="0" applyFont="1" applyAlignment="1">
      <alignment horizontal="left"/>
    </xf>
    <xf numFmtId="0" fontId="16" fillId="0" borderId="0" xfId="0" applyFont="1" applyAlignment="1">
      <alignment horizontal="center"/>
    </xf>
    <xf numFmtId="0" fontId="16" fillId="0" borderId="0" xfId="848" applyFont="1"/>
    <xf numFmtId="0" fontId="16" fillId="0" borderId="57" xfId="848" applyFont="1" applyBorder="1" applyAlignment="1">
      <alignment horizontal="center"/>
    </xf>
    <xf numFmtId="0" fontId="16" fillId="0" borderId="0" xfId="848" applyFont="1" applyBorder="1" applyAlignment="1">
      <alignment horizontal="center"/>
    </xf>
    <xf numFmtId="0" fontId="16" fillId="0" borderId="0" xfId="848" applyFont="1" applyBorder="1"/>
    <xf numFmtId="2" fontId="16" fillId="0" borderId="0" xfId="848" applyNumberFormat="1" applyFont="1" applyBorder="1"/>
    <xf numFmtId="0" fontId="9" fillId="0" borderId="0" xfId="0" applyFont="1" applyAlignment="1">
      <alignment horizontal="center"/>
    </xf>
    <xf numFmtId="2" fontId="9" fillId="0" borderId="0" xfId="0" applyNumberFormat="1" applyFont="1"/>
    <xf numFmtId="0" fontId="16" fillId="0" borderId="0" xfId="848" applyFont="1" applyAlignment="1">
      <alignment horizontal="center"/>
    </xf>
    <xf numFmtId="2" fontId="16" fillId="0" borderId="0" xfId="848" applyNumberFormat="1" applyFont="1"/>
    <xf numFmtId="0" fontId="123" fillId="6" borderId="43" xfId="0" applyFont="1" applyFill="1" applyBorder="1" applyAlignment="1">
      <alignment horizontal="center"/>
    </xf>
    <xf numFmtId="0" fontId="123" fillId="6" borderId="44" xfId="0" applyFont="1" applyFill="1" applyBorder="1" applyAlignment="1">
      <alignment horizontal="center"/>
    </xf>
    <xf numFmtId="0" fontId="123" fillId="6" borderId="54" xfId="0" applyFont="1" applyFill="1" applyBorder="1" applyAlignment="1">
      <alignment horizontal="center"/>
    </xf>
    <xf numFmtId="0" fontId="9" fillId="0" borderId="12" xfId="0" applyFont="1" applyBorder="1" applyAlignment="1">
      <alignment horizontal="center" vertical="center"/>
    </xf>
    <xf numFmtId="0" fontId="9" fillId="0" borderId="0" xfId="0" applyFont="1" applyBorder="1" applyAlignment="1">
      <alignment vertical="center"/>
    </xf>
    <xf numFmtId="0" fontId="9" fillId="0" borderId="14" xfId="0" applyFont="1" applyBorder="1" applyAlignment="1">
      <alignment wrapText="1"/>
    </xf>
    <xf numFmtId="0" fontId="9" fillId="0" borderId="14" xfId="0" applyFont="1" applyBorder="1"/>
    <xf numFmtId="0" fontId="9" fillId="0" borderId="12" xfId="0" applyFont="1" applyBorder="1"/>
    <xf numFmtId="0" fontId="9" fillId="0" borderId="14" xfId="0" applyFont="1" applyBorder="1" applyAlignment="1">
      <alignment horizontal="left" wrapText="1"/>
    </xf>
    <xf numFmtId="0" fontId="9" fillId="0" borderId="0" xfId="0" applyFont="1" applyBorder="1" applyAlignment="1">
      <alignment vertical="center" wrapText="1"/>
    </xf>
    <xf numFmtId="0" fontId="9" fillId="0" borderId="14" xfId="0" applyFont="1" applyFill="1" applyBorder="1" applyAlignment="1">
      <alignment wrapText="1"/>
    </xf>
    <xf numFmtId="0" fontId="9" fillId="0" borderId="14" xfId="0" applyFont="1" applyFill="1" applyBorder="1" applyAlignment="1">
      <alignment vertical="center" wrapText="1"/>
    </xf>
    <xf numFmtId="0" fontId="9" fillId="0" borderId="0" xfId="0" applyFont="1" applyFill="1" applyBorder="1" applyAlignment="1" applyProtection="1">
      <alignment horizontal="left" vertical="center"/>
    </xf>
    <xf numFmtId="0" fontId="9" fillId="0" borderId="19"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wrapText="1"/>
    </xf>
    <xf numFmtId="0" fontId="9" fillId="61" borderId="12" xfId="27" applyFont="1" applyFill="1" applyBorder="1" applyAlignment="1">
      <alignment wrapText="1"/>
    </xf>
    <xf numFmtId="0" fontId="9" fillId="61" borderId="0" xfId="27" applyFont="1" applyFill="1" applyBorder="1" applyAlignment="1">
      <alignment wrapText="1"/>
    </xf>
    <xf numFmtId="0" fontId="9" fillId="61" borderId="14" xfId="27" applyFont="1" applyFill="1" applyBorder="1" applyAlignment="1">
      <alignment wrapText="1"/>
    </xf>
    <xf numFmtId="1" fontId="120" fillId="3" borderId="40" xfId="0" applyNumberFormat="1" applyFont="1" applyFill="1" applyBorder="1" applyAlignment="1" applyProtection="1">
      <alignment horizontal="left" vertical="center"/>
    </xf>
    <xf numFmtId="0" fontId="120" fillId="3" borderId="10" xfId="0" applyFont="1" applyFill="1" applyBorder="1" applyAlignment="1" applyProtection="1">
      <alignment horizontal="center" vertical="center"/>
    </xf>
    <xf numFmtId="164" fontId="39" fillId="3" borderId="10" xfId="1" applyNumberFormat="1" applyFont="1" applyFill="1" applyBorder="1" applyAlignment="1" applyProtection="1">
      <alignment horizontal="center" vertical="center"/>
    </xf>
    <xf numFmtId="0" fontId="120" fillId="3" borderId="11" xfId="0" applyFont="1" applyFill="1" applyBorder="1" applyAlignment="1" applyProtection="1">
      <alignment horizontal="center" vertical="center" wrapText="1"/>
    </xf>
    <xf numFmtId="1" fontId="120" fillId="3" borderId="55" xfId="0" applyNumberFormat="1" applyFont="1" applyFill="1" applyBorder="1" applyAlignment="1" applyProtection="1">
      <alignment horizontal="left" vertical="center"/>
    </xf>
    <xf numFmtId="0" fontId="132" fillId="4" borderId="0" xfId="0" applyFont="1" applyFill="1" applyBorder="1" applyAlignment="1" applyProtection="1">
      <alignment vertical="center"/>
    </xf>
    <xf numFmtId="0" fontId="129" fillId="4" borderId="0" xfId="0" applyFont="1" applyFill="1" applyBorder="1" applyAlignment="1" applyProtection="1">
      <alignment horizontal="center" vertical="center"/>
    </xf>
    <xf numFmtId="164" fontId="133" fillId="4" borderId="0" xfId="1" applyNumberFormat="1" applyFont="1" applyFill="1" applyBorder="1" applyAlignment="1" applyProtection="1">
      <alignment horizontal="left" vertical="center"/>
    </xf>
    <xf numFmtId="0" fontId="129" fillId="4" borderId="14" xfId="0" applyFont="1" applyFill="1" applyBorder="1" applyAlignment="1" applyProtection="1">
      <alignment horizontal="center" vertical="center" wrapText="1"/>
    </xf>
    <xf numFmtId="0" fontId="119" fillId="7" borderId="1" xfId="0" applyFont="1" applyFill="1" applyBorder="1" applyAlignment="1" applyProtection="1">
      <alignment horizontal="left" vertical="center"/>
    </xf>
    <xf numFmtId="0" fontId="134" fillId="7" borderId="1" xfId="0" applyFont="1" applyFill="1" applyBorder="1" applyAlignment="1" applyProtection="1">
      <alignment horizontal="left" vertical="center"/>
    </xf>
    <xf numFmtId="0" fontId="120" fillId="7" borderId="4" xfId="0" applyFont="1" applyFill="1" applyBorder="1" applyAlignment="1" applyProtection="1">
      <alignment horizontal="center" vertical="center"/>
    </xf>
    <xf numFmtId="164" fontId="135" fillId="7" borderId="1" xfId="1" applyNumberFormat="1" applyFont="1" applyFill="1" applyBorder="1" applyAlignment="1" applyProtection="1">
      <alignment horizontal="left" vertical="center"/>
    </xf>
    <xf numFmtId="0" fontId="120" fillId="7" borderId="15" xfId="0" applyFont="1" applyFill="1" applyBorder="1" applyAlignment="1" applyProtection="1">
      <alignment horizontal="left" vertical="center" wrapText="1"/>
    </xf>
    <xf numFmtId="0" fontId="120" fillId="2" borderId="0" xfId="0" applyFont="1" applyFill="1" applyBorder="1" applyAlignment="1" applyProtection="1">
      <alignment horizontal="left" vertical="center"/>
    </xf>
    <xf numFmtId="7" fontId="133" fillId="5" borderId="0" xfId="0" applyNumberFormat="1" applyFont="1" applyFill="1" applyBorder="1" applyAlignment="1" applyProtection="1">
      <alignment horizontal="center" vertical="center"/>
      <protection locked="0"/>
    </xf>
    <xf numFmtId="164" fontId="135" fillId="0" borderId="4" xfId="1" applyNumberFormat="1" applyFont="1" applyBorder="1" applyAlignment="1" applyProtection="1">
      <alignment horizontal="left" vertical="center"/>
    </xf>
    <xf numFmtId="0" fontId="16" fillId="2" borderId="14" xfId="0" applyFont="1" applyFill="1" applyBorder="1" applyAlignment="1" applyProtection="1">
      <alignment horizontal="left" vertical="center" wrapText="1"/>
    </xf>
    <xf numFmtId="14" fontId="133" fillId="5" borderId="0" xfId="0" applyNumberFormat="1" applyFont="1" applyFill="1" applyBorder="1" applyAlignment="1" applyProtection="1">
      <alignment horizontal="center" vertical="center"/>
      <protection locked="0"/>
    </xf>
    <xf numFmtId="164" fontId="135" fillId="0" borderId="0" xfId="1" applyNumberFormat="1" applyFont="1" applyBorder="1" applyAlignment="1" applyProtection="1">
      <alignment horizontal="left" vertical="center"/>
    </xf>
    <xf numFmtId="37" fontId="133" fillId="5" borderId="0" xfId="1" applyNumberFormat="1" applyFont="1" applyFill="1" applyBorder="1" applyAlignment="1" applyProtection="1">
      <alignment horizontal="center" vertical="center"/>
      <protection locked="0"/>
    </xf>
    <xf numFmtId="0" fontId="120" fillId="2" borderId="14" xfId="0" applyFont="1" applyFill="1" applyBorder="1" applyAlignment="1" applyProtection="1">
      <alignment horizontal="left" vertical="center" wrapText="1"/>
    </xf>
    <xf numFmtId="0" fontId="120" fillId="2" borderId="0" xfId="0" applyFont="1" applyFill="1" applyBorder="1" applyAlignment="1" applyProtection="1">
      <alignment horizontal="left" vertical="center" wrapText="1"/>
    </xf>
    <xf numFmtId="0" fontId="133" fillId="5" borderId="0" xfId="0" applyFont="1" applyFill="1" applyBorder="1" applyAlignment="1" applyProtection="1">
      <alignment horizontal="center" vertical="center"/>
      <protection locked="0"/>
    </xf>
    <xf numFmtId="49" fontId="133" fillId="5" borderId="0" xfId="5" quotePrefix="1" applyNumberFormat="1" applyFont="1" applyFill="1" applyBorder="1" applyAlignment="1" applyProtection="1">
      <alignment horizontal="center" vertical="center"/>
      <protection locked="0"/>
    </xf>
    <xf numFmtId="49" fontId="133" fillId="5" borderId="0" xfId="0" applyNumberFormat="1" applyFont="1" applyFill="1" applyBorder="1" applyAlignment="1" applyProtection="1">
      <alignment horizontal="center" vertical="center"/>
      <protection locked="0"/>
    </xf>
    <xf numFmtId="164" fontId="135" fillId="2" borderId="2" xfId="1" applyNumberFormat="1" applyFont="1" applyFill="1" applyBorder="1" applyAlignment="1" applyProtection="1">
      <alignment horizontal="left" vertical="center"/>
    </xf>
    <xf numFmtId="165" fontId="133" fillId="5" borderId="0" xfId="0" applyNumberFormat="1" applyFont="1" applyFill="1" applyBorder="1" applyAlignment="1" applyProtection="1">
      <alignment horizontal="center" vertical="center"/>
      <protection locked="0"/>
    </xf>
    <xf numFmtId="0" fontId="119" fillId="7" borderId="2" xfId="0" applyFont="1" applyFill="1" applyBorder="1" applyAlignment="1" applyProtection="1">
      <alignment horizontal="center" vertical="center" wrapText="1"/>
    </xf>
    <xf numFmtId="164" fontId="119" fillId="7" borderId="1" xfId="1" applyNumberFormat="1" applyFont="1" applyFill="1" applyBorder="1" applyAlignment="1" applyProtection="1">
      <alignment horizontal="left" vertical="center"/>
    </xf>
    <xf numFmtId="0" fontId="119" fillId="7" borderId="15" xfId="0" applyFont="1" applyFill="1" applyBorder="1" applyAlignment="1" applyProtection="1">
      <alignment horizontal="left" vertical="center" wrapText="1"/>
    </xf>
    <xf numFmtId="5" fontId="16" fillId="6" borderId="0" xfId="5" applyNumberFormat="1" applyFont="1" applyFill="1" applyBorder="1" applyAlignment="1" applyProtection="1">
      <alignment horizontal="center" vertical="center" wrapText="1"/>
    </xf>
    <xf numFmtId="164" fontId="120" fillId="2" borderId="0" xfId="1" applyNumberFormat="1" applyFont="1" applyFill="1" applyBorder="1" applyAlignment="1" applyProtection="1">
      <alignment horizontal="left" vertical="center"/>
    </xf>
    <xf numFmtId="175" fontId="16" fillId="6" borderId="0" xfId="16" applyNumberFormat="1" applyFont="1" applyFill="1" applyBorder="1" applyAlignment="1" applyProtection="1">
      <alignment horizontal="center" vertical="center" wrapText="1"/>
    </xf>
    <xf numFmtId="0" fontId="120" fillId="0" borderId="14" xfId="0" applyFont="1" applyFill="1" applyBorder="1" applyAlignment="1" applyProtection="1">
      <alignment horizontal="left" vertical="center" wrapText="1"/>
    </xf>
    <xf numFmtId="7" fontId="16" fillId="6" borderId="0" xfId="5" applyNumberFormat="1" applyFont="1" applyFill="1" applyBorder="1" applyAlignment="1" applyProtection="1">
      <alignment horizontal="center" vertical="center" wrapText="1"/>
    </xf>
    <xf numFmtId="0" fontId="134" fillId="7" borderId="1" xfId="0" applyFont="1" applyFill="1" applyBorder="1" applyAlignment="1" applyProtection="1">
      <alignment horizontal="center" vertical="center"/>
    </xf>
    <xf numFmtId="164" fontId="135" fillId="2" borderId="0" xfId="1" applyNumberFormat="1" applyFont="1" applyFill="1" applyBorder="1" applyAlignment="1" applyProtection="1">
      <alignment horizontal="left" vertical="center"/>
    </xf>
    <xf numFmtId="2" fontId="120" fillId="0" borderId="0" xfId="0" applyNumberFormat="1" applyFont="1" applyFill="1" applyBorder="1" applyAlignment="1" applyProtection="1">
      <alignment horizontal="center" vertical="center" wrapText="1"/>
    </xf>
    <xf numFmtId="164" fontId="135" fillId="0" borderId="0" xfId="1" applyNumberFormat="1" applyFont="1" applyFill="1" applyBorder="1" applyAlignment="1" applyProtection="1">
      <alignment horizontal="left" vertical="center"/>
    </xf>
    <xf numFmtId="0" fontId="120" fillId="6" borderId="0" xfId="0" applyFont="1" applyFill="1" applyBorder="1" applyAlignment="1" applyProtection="1">
      <alignment horizontal="center" vertical="center" wrapText="1"/>
    </xf>
    <xf numFmtId="171" fontId="16" fillId="6" borderId="0" xfId="5" applyNumberFormat="1" applyFont="1" applyFill="1" applyBorder="1" applyAlignment="1" applyProtection="1">
      <alignment horizontal="center" vertical="center" wrapText="1"/>
    </xf>
    <xf numFmtId="165" fontId="16" fillId="2" borderId="14" xfId="0" applyNumberFormat="1" applyFont="1" applyFill="1" applyBorder="1" applyAlignment="1" applyProtection="1">
      <alignment horizontal="left" vertical="center" wrapText="1"/>
    </xf>
    <xf numFmtId="168" fontId="120" fillId="6" borderId="0" xfId="0" applyNumberFormat="1" applyFont="1" applyFill="1" applyBorder="1" applyAlignment="1" applyProtection="1">
      <alignment horizontal="center" vertical="center"/>
    </xf>
    <xf numFmtId="164" fontId="135" fillId="0" borderId="1" xfId="1" applyNumberFormat="1" applyFont="1" applyBorder="1" applyAlignment="1" applyProtection="1">
      <alignment horizontal="left" vertical="center"/>
    </xf>
    <xf numFmtId="0" fontId="120" fillId="0" borderId="0" xfId="0" applyFont="1" applyFill="1" applyBorder="1" applyAlignment="1" applyProtection="1">
      <alignment horizontal="left" vertical="center"/>
    </xf>
    <xf numFmtId="165" fontId="120" fillId="6" borderId="0" xfId="0" applyNumberFormat="1" applyFont="1" applyFill="1" applyBorder="1" applyAlignment="1" applyProtection="1">
      <alignment horizontal="center" vertical="center"/>
    </xf>
    <xf numFmtId="0" fontId="120" fillId="0" borderId="14" xfId="0" quotePrefix="1" applyFont="1" applyFill="1" applyBorder="1" applyAlignment="1" applyProtection="1">
      <alignment horizontal="left" vertical="center" wrapText="1"/>
    </xf>
    <xf numFmtId="0" fontId="119" fillId="7" borderId="3" xfId="0" applyFont="1" applyFill="1" applyBorder="1" applyAlignment="1" applyProtection="1">
      <alignment horizontal="left" vertical="center"/>
    </xf>
    <xf numFmtId="0" fontId="119" fillId="7" borderId="1" xfId="0" applyFont="1" applyFill="1" applyBorder="1" applyAlignment="1" applyProtection="1">
      <alignment horizontal="center" vertical="center"/>
    </xf>
    <xf numFmtId="164" fontId="16" fillId="7" borderId="1" xfId="1" applyNumberFormat="1" applyFont="1" applyFill="1" applyBorder="1" applyAlignment="1" applyProtection="1">
      <alignment horizontal="left" vertical="center"/>
    </xf>
    <xf numFmtId="0" fontId="16" fillId="7" borderId="15" xfId="0" applyFont="1" applyFill="1" applyBorder="1" applyAlignment="1" applyProtection="1">
      <alignment horizontal="left" vertical="center" wrapText="1"/>
    </xf>
    <xf numFmtId="0" fontId="119" fillId="7" borderId="0" xfId="0" applyFont="1" applyFill="1" applyBorder="1" applyAlignment="1" applyProtection="1">
      <alignment horizontal="left" vertical="center"/>
    </xf>
    <xf numFmtId="0" fontId="119" fillId="7" borderId="0" xfId="0" applyFont="1" applyFill="1" applyBorder="1" applyAlignment="1" applyProtection="1">
      <alignment horizontal="center" vertical="center"/>
    </xf>
    <xf numFmtId="164" fontId="16" fillId="7" borderId="0" xfId="1" applyNumberFormat="1" applyFont="1" applyFill="1" applyBorder="1" applyAlignment="1" applyProtection="1">
      <alignment horizontal="left" vertical="center"/>
    </xf>
    <xf numFmtId="0" fontId="16" fillId="7" borderId="1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164" fontId="16" fillId="2" borderId="0" xfId="1" applyNumberFormat="1" applyFont="1" applyFill="1" applyBorder="1" applyAlignment="1" applyProtection="1">
      <alignment horizontal="left" vertical="center"/>
    </xf>
    <xf numFmtId="7" fontId="120" fillId="2" borderId="0" xfId="0" applyNumberFormat="1" applyFont="1" applyFill="1" applyBorder="1" applyAlignment="1" applyProtection="1">
      <alignment horizontal="center" vertical="center"/>
    </xf>
    <xf numFmtId="7" fontId="120" fillId="2" borderId="14" xfId="0" applyNumberFormat="1" applyFont="1" applyFill="1" applyBorder="1" applyAlignment="1" applyProtection="1">
      <alignment horizontal="left" vertical="center" wrapText="1"/>
    </xf>
    <xf numFmtId="165" fontId="120" fillId="2" borderId="0" xfId="5" applyNumberFormat="1" applyFont="1" applyFill="1" applyBorder="1" applyAlignment="1" applyProtection="1">
      <alignment horizontal="center" vertical="center"/>
    </xf>
    <xf numFmtId="165" fontId="120" fillId="2" borderId="14" xfId="5" quotePrefix="1" applyNumberFormat="1" applyFont="1" applyFill="1" applyBorder="1" applyAlignment="1" applyProtection="1">
      <alignment horizontal="left" vertical="center"/>
    </xf>
    <xf numFmtId="7" fontId="120" fillId="2" borderId="14" xfId="0" quotePrefix="1" applyNumberFormat="1" applyFont="1" applyFill="1" applyBorder="1" applyAlignment="1" applyProtection="1">
      <alignment horizontal="left" vertical="center" wrapText="1"/>
    </xf>
    <xf numFmtId="165" fontId="120" fillId="2" borderId="0" xfId="0" applyNumberFormat="1" applyFont="1" applyFill="1" applyBorder="1" applyAlignment="1" applyProtection="1">
      <alignment horizontal="center" vertical="center"/>
    </xf>
    <xf numFmtId="165" fontId="120" fillId="0" borderId="14" xfId="0" quotePrefix="1" applyNumberFormat="1" applyFont="1" applyFill="1" applyBorder="1" applyAlignment="1" applyProtection="1">
      <alignment horizontal="left" vertical="center" wrapText="1"/>
    </xf>
    <xf numFmtId="0" fontId="136" fillId="7" borderId="0" xfId="0" applyFont="1" applyFill="1" applyBorder="1" applyAlignment="1" applyProtection="1">
      <alignment horizontal="left" vertical="center"/>
    </xf>
    <xf numFmtId="0" fontId="134" fillId="7" borderId="0" xfId="0" applyFont="1" applyFill="1" applyBorder="1" applyAlignment="1" applyProtection="1">
      <alignment horizontal="left" vertical="center"/>
    </xf>
    <xf numFmtId="0" fontId="134" fillId="7" borderId="0" xfId="0" applyFont="1" applyFill="1" applyBorder="1" applyAlignment="1" applyProtection="1">
      <alignment horizontal="center" vertical="center"/>
    </xf>
    <xf numFmtId="164" fontId="135" fillId="7" borderId="0" xfId="1" applyNumberFormat="1" applyFont="1" applyFill="1" applyBorder="1" applyAlignment="1" applyProtection="1">
      <alignment horizontal="left" vertical="center"/>
    </xf>
    <xf numFmtId="0" fontId="120" fillId="7" borderId="14" xfId="0" applyFont="1" applyFill="1" applyBorder="1" applyAlignment="1" applyProtection="1">
      <alignment horizontal="left" vertical="center" wrapText="1"/>
    </xf>
    <xf numFmtId="165" fontId="120" fillId="0" borderId="0" xfId="0" applyNumberFormat="1" applyFont="1" applyFill="1" applyBorder="1" applyAlignment="1" applyProtection="1">
      <alignment horizontal="center" vertical="center"/>
    </xf>
    <xf numFmtId="1" fontId="120" fillId="3" borderId="55" xfId="0" applyNumberFormat="1" applyFont="1" applyFill="1" applyBorder="1" applyAlignment="1" applyProtection="1">
      <alignment horizontal="left" vertical="center" wrapText="1"/>
    </xf>
    <xf numFmtId="165" fontId="120" fillId="2" borderId="0" xfId="5" applyNumberFormat="1" applyFont="1" applyFill="1" applyBorder="1" applyAlignment="1" applyProtection="1">
      <alignment horizontal="center" vertical="center" wrapText="1"/>
    </xf>
    <xf numFmtId="165" fontId="120" fillId="2" borderId="14" xfId="5" quotePrefix="1" applyNumberFormat="1" applyFont="1" applyFill="1" applyBorder="1" applyAlignment="1" applyProtection="1">
      <alignment horizontal="left" vertical="center" wrapText="1"/>
    </xf>
    <xf numFmtId="165" fontId="120" fillId="0" borderId="0" xfId="5" applyNumberFormat="1" applyFont="1" applyFill="1" applyBorder="1" applyAlignment="1" applyProtection="1">
      <alignment horizontal="center" vertical="center"/>
    </xf>
    <xf numFmtId="165" fontId="129" fillId="4" borderId="0" xfId="5" applyNumberFormat="1" applyFont="1" applyFill="1" applyBorder="1" applyAlignment="1" applyProtection="1">
      <alignment horizontal="center" vertical="center"/>
    </xf>
    <xf numFmtId="171" fontId="16" fillId="0" borderId="0" xfId="5" applyNumberFormat="1" applyFont="1" applyFill="1" applyBorder="1" applyAlignment="1" applyProtection="1">
      <alignment horizontal="center" vertical="center" wrapText="1"/>
    </xf>
    <xf numFmtId="0" fontId="16" fillId="0" borderId="0" xfId="0" applyFont="1" applyAlignment="1">
      <alignment horizontal="right" indent="2"/>
    </xf>
    <xf numFmtId="0" fontId="16" fillId="0" borderId="0" xfId="0" applyFont="1" applyAlignment="1">
      <alignment horizontal="right" indent="1"/>
    </xf>
    <xf numFmtId="0" fontId="129" fillId="62" borderId="63" xfId="848" applyFont="1" applyFill="1" applyBorder="1" applyAlignment="1">
      <alignment horizontal="center" wrapText="1"/>
    </xf>
    <xf numFmtId="0" fontId="129" fillId="62" borderId="64" xfId="848" applyFont="1" applyFill="1" applyBorder="1" applyAlignment="1">
      <alignment horizontal="center" wrapText="1"/>
    </xf>
    <xf numFmtId="2" fontId="129" fillId="62" borderId="64" xfId="848" applyNumberFormat="1" applyFont="1" applyFill="1" applyBorder="1" applyAlignment="1">
      <alignment horizontal="center" wrapText="1"/>
    </xf>
    <xf numFmtId="2" fontId="16" fillId="0" borderId="0" xfId="848" applyNumberFormat="1" applyFont="1" applyBorder="1" applyAlignment="1">
      <alignment horizontal="center"/>
    </xf>
    <xf numFmtId="2" fontId="9" fillId="0" borderId="0" xfId="0" applyNumberFormat="1" applyFont="1" applyAlignment="1">
      <alignment horizontal="center"/>
    </xf>
    <xf numFmtId="2" fontId="16" fillId="0" borderId="0" xfId="848" applyNumberFormat="1" applyFont="1" applyAlignment="1">
      <alignment horizontal="center"/>
    </xf>
    <xf numFmtId="171" fontId="16" fillId="0" borderId="0" xfId="848" applyNumberFormat="1" applyFont="1" applyBorder="1"/>
    <xf numFmtId="171" fontId="129" fillId="62" borderId="64" xfId="848" applyNumberFormat="1" applyFont="1" applyFill="1" applyBorder="1" applyAlignment="1">
      <alignment horizontal="center" wrapText="1"/>
    </xf>
    <xf numFmtId="171" fontId="9" fillId="0" borderId="0" xfId="0" applyNumberFormat="1" applyFont="1"/>
    <xf numFmtId="171" fontId="16" fillId="0" borderId="0" xfId="848" applyNumberFormat="1" applyFont="1"/>
    <xf numFmtId="2" fontId="129" fillId="62" borderId="65" xfId="848" applyNumberFormat="1" applyFont="1" applyFill="1" applyBorder="1" applyAlignment="1">
      <alignment horizontal="center" wrapText="1"/>
    </xf>
    <xf numFmtId="0" fontId="9" fillId="0" borderId="0" xfId="0" applyFont="1" applyAlignment="1">
      <alignment horizontal="left"/>
    </xf>
    <xf numFmtId="0" fontId="16" fillId="0" borderId="62" xfId="0" quotePrefix="1" applyFont="1" applyFill="1" applyBorder="1" applyAlignment="1">
      <alignment horizontal="center"/>
    </xf>
    <xf numFmtId="0" fontId="16" fillId="0" borderId="56" xfId="0" applyFont="1" applyFill="1" applyBorder="1" applyAlignment="1">
      <alignment horizontal="center"/>
    </xf>
    <xf numFmtId="0" fontId="16" fillId="0" borderId="56" xfId="0" applyFont="1" applyFill="1" applyBorder="1"/>
    <xf numFmtId="173" fontId="16" fillId="0" borderId="56" xfId="847" applyNumberFormat="1" applyFont="1" applyFill="1" applyBorder="1" applyAlignment="1">
      <alignment horizontal="right"/>
    </xf>
    <xf numFmtId="174" fontId="16" fillId="0" borderId="56" xfId="847" applyNumberFormat="1" applyFont="1" applyFill="1" applyBorder="1"/>
    <xf numFmtId="166" fontId="16" fillId="0" borderId="56" xfId="847" applyNumberFormat="1" applyFont="1" applyFill="1" applyBorder="1"/>
    <xf numFmtId="0" fontId="16" fillId="0" borderId="56" xfId="0" applyFont="1" applyFill="1" applyBorder="1" applyAlignment="1">
      <alignment horizontal="left"/>
    </xf>
    <xf numFmtId="168" fontId="16" fillId="0" borderId="62" xfId="0" applyNumberFormat="1" applyFont="1" applyFill="1" applyBorder="1" applyAlignment="1">
      <alignment horizontal="right" indent="1"/>
    </xf>
    <xf numFmtId="43" fontId="16" fillId="0" borderId="62" xfId="5" quotePrefix="1" applyNumberFormat="1" applyFont="1" applyFill="1" applyBorder="1" applyAlignment="1">
      <alignment horizontal="right"/>
    </xf>
    <xf numFmtId="0" fontId="16" fillId="0" borderId="56" xfId="0" quotePrefix="1" applyFont="1" applyFill="1" applyBorder="1" applyAlignment="1">
      <alignment horizontal="center"/>
    </xf>
    <xf numFmtId="0" fontId="16" fillId="0" borderId="62" xfId="0" applyFont="1" applyFill="1" applyBorder="1" applyAlignment="1">
      <alignment horizontal="center"/>
    </xf>
    <xf numFmtId="0" fontId="16" fillId="0" borderId="62" xfId="0" applyFont="1" applyFill="1" applyBorder="1"/>
    <xf numFmtId="0" fontId="16" fillId="0" borderId="62" xfId="0" quotePrefix="1" applyNumberFormat="1" applyFont="1" applyFill="1" applyBorder="1" applyAlignment="1">
      <alignment horizontal="center"/>
    </xf>
    <xf numFmtId="0" fontId="16" fillId="0" borderId="62" xfId="0" applyFont="1" applyFill="1" applyBorder="1" applyAlignment="1">
      <alignment horizontal="left"/>
    </xf>
    <xf numFmtId="0" fontId="16" fillId="0" borderId="62" xfId="13" applyFont="1" applyFill="1" applyBorder="1"/>
    <xf numFmtId="166" fontId="129" fillId="62" borderId="66" xfId="1" applyNumberFormat="1" applyFont="1" applyFill="1" applyBorder="1" applyAlignment="1">
      <alignment horizontal="center" wrapText="1"/>
    </xf>
    <xf numFmtId="0" fontId="129" fillId="62" borderId="67" xfId="0" applyFont="1" applyFill="1" applyBorder="1" applyAlignment="1">
      <alignment horizontal="center" wrapText="1"/>
    </xf>
    <xf numFmtId="166" fontId="129" fillId="62" borderId="67" xfId="847" applyNumberFormat="1" applyFont="1" applyFill="1" applyBorder="1" applyAlignment="1">
      <alignment horizontal="center" wrapText="1"/>
    </xf>
    <xf numFmtId="170" fontId="129" fillId="62" borderId="67" xfId="847" applyNumberFormat="1" applyFont="1" applyFill="1" applyBorder="1" applyAlignment="1">
      <alignment horizontal="center" wrapText="1"/>
    </xf>
    <xf numFmtId="166" fontId="129" fillId="62" borderId="67" xfId="1" applyNumberFormat="1" applyFont="1" applyFill="1" applyBorder="1" applyAlignment="1">
      <alignment horizontal="center" wrapText="1"/>
    </xf>
    <xf numFmtId="166" fontId="129" fillId="62" borderId="67" xfId="1" applyNumberFormat="1" applyFont="1" applyFill="1" applyBorder="1" applyAlignment="1">
      <alignment horizontal="right" wrapText="1" indent="1"/>
    </xf>
    <xf numFmtId="166" fontId="129" fillId="62" borderId="68" xfId="1" applyNumberFormat="1" applyFont="1" applyFill="1" applyBorder="1" applyAlignment="1">
      <alignment horizontal="center" wrapText="1"/>
    </xf>
    <xf numFmtId="0" fontId="16" fillId="0" borderId="0" xfId="848" applyFont="1" applyFill="1" applyBorder="1" applyAlignment="1">
      <alignment horizontal="center"/>
    </xf>
    <xf numFmtId="165" fontId="16" fillId="2" borderId="0" xfId="0" applyNumberFormat="1" applyFont="1" applyFill="1" applyBorder="1" applyAlignment="1" applyProtection="1">
      <alignment horizontal="center" vertical="center"/>
    </xf>
    <xf numFmtId="171" fontId="120" fillId="6" borderId="0" xfId="0" applyNumberFormat="1" applyFont="1" applyFill="1" applyBorder="1" applyAlignment="1" applyProtection="1">
      <alignment horizontal="center" vertical="center"/>
    </xf>
    <xf numFmtId="0" fontId="16" fillId="0" borderId="56" xfId="0" quotePrefix="1" applyNumberFormat="1" applyFont="1" applyFill="1" applyBorder="1" applyAlignment="1">
      <alignment horizontal="center"/>
    </xf>
    <xf numFmtId="0" fontId="16" fillId="0" borderId="56" xfId="13" applyFont="1" applyFill="1" applyBorder="1"/>
    <xf numFmtId="0" fontId="120" fillId="0" borderId="0" xfId="0" applyFont="1" applyFill="1" applyProtection="1"/>
    <xf numFmtId="0" fontId="120" fillId="0" borderId="0" xfId="0" applyFont="1" applyFill="1" applyAlignment="1" applyProtection="1">
      <alignment wrapText="1"/>
    </xf>
    <xf numFmtId="0" fontId="120" fillId="0" borderId="0" xfId="0" quotePrefix="1" applyFont="1" applyFill="1" applyProtection="1"/>
    <xf numFmtId="0" fontId="136" fillId="0" borderId="0" xfId="0" applyFont="1" applyFill="1" applyAlignment="1" applyProtection="1">
      <alignment wrapText="1"/>
    </xf>
    <xf numFmtId="0" fontId="137" fillId="0" borderId="0" xfId="0" quotePrefix="1" applyFont="1" applyFill="1" applyAlignment="1" applyProtection="1">
      <alignment wrapText="1"/>
    </xf>
    <xf numFmtId="0" fontId="133" fillId="0" borderId="0" xfId="0" applyNumberFormat="1" applyFont="1" applyFill="1" applyAlignment="1" applyProtection="1">
      <alignment wrapText="1"/>
    </xf>
    <xf numFmtId="0" fontId="133" fillId="0" borderId="0" xfId="0" applyFont="1" applyFill="1" applyProtection="1"/>
    <xf numFmtId="0" fontId="9" fillId="0" borderId="0" xfId="0" applyFont="1" applyFill="1" applyAlignment="1" applyProtection="1"/>
    <xf numFmtId="0" fontId="9" fillId="0" borderId="0" xfId="0" applyFont="1" applyFill="1" applyProtection="1"/>
    <xf numFmtId="0" fontId="9" fillId="0" borderId="0" xfId="0" quotePrefix="1" applyFont="1" applyFill="1" applyProtection="1"/>
    <xf numFmtId="3" fontId="120" fillId="6" borderId="0" xfId="5" applyNumberFormat="1" applyFont="1" applyFill="1" applyBorder="1" applyAlignment="1" applyProtection="1">
      <alignment horizontal="center" vertical="center"/>
    </xf>
    <xf numFmtId="7" fontId="120" fillId="0" borderId="0" xfId="0" applyNumberFormat="1" applyFont="1" applyFill="1" applyAlignment="1" applyProtection="1">
      <alignment wrapText="1"/>
    </xf>
    <xf numFmtId="0" fontId="120" fillId="0" borderId="0" xfId="0" quotePrefix="1" applyFont="1" applyFill="1" applyAlignment="1" applyProtection="1">
      <alignment wrapText="1"/>
    </xf>
    <xf numFmtId="0" fontId="120" fillId="0" borderId="0" xfId="0" applyFont="1" applyAlignment="1" applyProtection="1">
      <alignment horizontal="left" vertical="center"/>
    </xf>
    <xf numFmtId="0" fontId="120" fillId="0" borderId="0" xfId="0" applyFont="1" applyFill="1" applyAlignment="1" applyProtection="1">
      <alignment horizontal="left" vertical="top" wrapText="1"/>
    </xf>
    <xf numFmtId="0" fontId="16" fillId="0" borderId="0" xfId="0" applyFont="1" applyFill="1" applyProtection="1"/>
    <xf numFmtId="165" fontId="120" fillId="0" borderId="0" xfId="0" applyNumberFormat="1" applyFont="1" applyFill="1" applyAlignment="1" applyProtection="1">
      <alignment wrapText="1"/>
    </xf>
    <xf numFmtId="0" fontId="120" fillId="0" borderId="0" xfId="0" applyFont="1" applyAlignment="1" applyProtection="1">
      <alignment horizontal="left"/>
    </xf>
    <xf numFmtId="0" fontId="120" fillId="0" borderId="0" xfId="0" applyFont="1" applyProtection="1"/>
    <xf numFmtId="165" fontId="120" fillId="0" borderId="0" xfId="0" applyNumberFormat="1" applyFont="1" applyAlignment="1" applyProtection="1">
      <alignment horizontal="center"/>
    </xf>
    <xf numFmtId="0" fontId="120" fillId="0" borderId="0" xfId="0" applyFont="1" applyAlignment="1" applyProtection="1">
      <alignment wrapText="1"/>
    </xf>
    <xf numFmtId="7" fontId="120" fillId="0" borderId="0" xfId="0" quotePrefix="1" applyNumberFormat="1" applyFont="1" applyAlignment="1" applyProtection="1">
      <alignment horizontal="center"/>
    </xf>
    <xf numFmtId="0" fontId="120" fillId="0" borderId="0" xfId="0" quotePrefix="1" applyFont="1" applyProtection="1"/>
    <xf numFmtId="40" fontId="120" fillId="0" borderId="0" xfId="0" applyNumberFormat="1" applyFont="1" applyAlignment="1" applyProtection="1">
      <alignment horizontal="center"/>
    </xf>
    <xf numFmtId="40" fontId="120" fillId="0" borderId="0" xfId="0" applyNumberFormat="1" applyFont="1" applyBorder="1" applyAlignment="1" applyProtection="1">
      <alignment horizontal="center"/>
    </xf>
    <xf numFmtId="8" fontId="120" fillId="0" borderId="0" xfId="0" applyNumberFormat="1" applyFont="1" applyBorder="1" applyAlignment="1" applyProtection="1">
      <alignment horizontal="center"/>
    </xf>
    <xf numFmtId="0" fontId="120" fillId="0" borderId="0" xfId="0" applyFont="1" applyBorder="1" applyAlignment="1" applyProtection="1">
      <alignment horizontal="center"/>
    </xf>
    <xf numFmtId="165" fontId="120" fillId="0" borderId="0" xfId="0" applyNumberFormat="1" applyFont="1" applyBorder="1" applyAlignment="1" applyProtection="1">
      <alignment horizontal="center"/>
    </xf>
    <xf numFmtId="2" fontId="120" fillId="0" borderId="0" xfId="0" applyNumberFormat="1" applyFont="1" applyAlignment="1" applyProtection="1">
      <alignment wrapText="1"/>
    </xf>
    <xf numFmtId="8" fontId="120" fillId="0" borderId="0" xfId="0" applyNumberFormat="1" applyFont="1" applyAlignment="1" applyProtection="1">
      <alignment horizontal="center"/>
    </xf>
    <xf numFmtId="0" fontId="120" fillId="0" borderId="0" xfId="0" applyFont="1" applyAlignment="1" applyProtection="1">
      <alignment horizontal="center"/>
    </xf>
    <xf numFmtId="166" fontId="18" fillId="0" borderId="0" xfId="0" applyNumberFormat="1" applyFont="1"/>
    <xf numFmtId="0" fontId="138" fillId="0" borderId="0" xfId="0" applyFont="1" applyFill="1" applyAlignment="1">
      <alignment wrapText="1"/>
    </xf>
    <xf numFmtId="43" fontId="18" fillId="0" borderId="0" xfId="0" applyNumberFormat="1" applyFont="1" applyFill="1"/>
    <xf numFmtId="0" fontId="18" fillId="0" borderId="0" xfId="0" applyFont="1" applyFill="1"/>
    <xf numFmtId="166" fontId="18" fillId="0" borderId="0" xfId="0" applyNumberFormat="1" applyFont="1" applyFill="1"/>
    <xf numFmtId="0" fontId="0" fillId="0" borderId="0" xfId="0" applyFill="1"/>
    <xf numFmtId="0" fontId="138" fillId="63" borderId="70" xfId="0" applyFont="1" applyFill="1" applyBorder="1" applyAlignment="1">
      <alignment wrapText="1"/>
    </xf>
    <xf numFmtId="0" fontId="138" fillId="63" borderId="71" xfId="0" applyFont="1" applyFill="1" applyBorder="1" applyAlignment="1">
      <alignment wrapText="1"/>
    </xf>
    <xf numFmtId="0" fontId="9" fillId="0" borderId="40" xfId="0" applyFont="1" applyBorder="1"/>
    <xf numFmtId="0" fontId="18" fillId="0" borderId="12" xfId="0" applyFont="1" applyBorder="1"/>
    <xf numFmtId="0" fontId="18" fillId="0" borderId="19" xfId="0" applyFont="1" applyBorder="1"/>
    <xf numFmtId="44" fontId="9" fillId="0" borderId="39" xfId="5" applyFont="1" applyBorder="1"/>
    <xf numFmtId="44" fontId="9" fillId="0" borderId="14" xfId="5" applyFont="1" applyBorder="1"/>
    <xf numFmtId="44" fontId="9" fillId="0" borderId="18" xfId="5" applyFont="1" applyBorder="1"/>
    <xf numFmtId="44" fontId="18" fillId="0" borderId="18" xfId="5" applyFont="1" applyBorder="1"/>
    <xf numFmtId="0" fontId="9" fillId="0" borderId="19" xfId="0" applyFont="1" applyBorder="1"/>
    <xf numFmtId="43" fontId="18" fillId="0" borderId="70" xfId="0" applyNumberFormat="1" applyFont="1" applyBorder="1"/>
    <xf numFmtId="44" fontId="18" fillId="0" borderId="71" xfId="5" applyFont="1" applyBorder="1"/>
    <xf numFmtId="0" fontId="16" fillId="0" borderId="62" xfId="0" applyFont="1" applyBorder="1" applyAlignment="1">
      <alignment horizontal="center"/>
    </xf>
    <xf numFmtId="168" fontId="16" fillId="0" borderId="56" xfId="0" applyNumberFormat="1" applyFont="1" applyFill="1" applyBorder="1" applyAlignment="1">
      <alignment horizontal="right" indent="1"/>
    </xf>
    <xf numFmtId="0" fontId="16" fillId="0" borderId="0" xfId="0" applyFont="1" applyFill="1" applyBorder="1" applyAlignment="1">
      <alignment horizontal="center"/>
    </xf>
    <xf numFmtId="43" fontId="16" fillId="0" borderId="56" xfId="5" quotePrefix="1" applyNumberFormat="1" applyFont="1" applyFill="1" applyBorder="1" applyAlignment="1">
      <alignment horizontal="right"/>
    </xf>
    <xf numFmtId="0" fontId="16" fillId="0" borderId="56" xfId="0" applyFont="1" applyBorder="1" applyAlignment="1">
      <alignment horizontal="center"/>
    </xf>
    <xf numFmtId="0" fontId="120" fillId="0" borderId="1" xfId="0" applyFont="1" applyFill="1" applyBorder="1" applyAlignment="1" applyProtection="1">
      <alignment horizontal="center" vertical="center" wrapText="1"/>
    </xf>
    <xf numFmtId="169" fontId="120" fillId="0" borderId="1" xfId="1" applyNumberFormat="1" applyFont="1" applyFill="1" applyBorder="1" applyAlignment="1" applyProtection="1">
      <alignment horizontal="center" vertical="center"/>
    </xf>
    <xf numFmtId="2" fontId="120" fillId="0" borderId="1" xfId="0" applyNumberFormat="1" applyFont="1" applyFill="1" applyBorder="1" applyAlignment="1" applyProtection="1">
      <alignment horizontal="center" vertical="center" wrapText="1"/>
    </xf>
    <xf numFmtId="0" fontId="16" fillId="0" borderId="72" xfId="0" applyFont="1" applyFill="1" applyBorder="1" applyAlignment="1" applyProtection="1">
      <alignment horizontal="left" vertical="center"/>
    </xf>
    <xf numFmtId="0" fontId="135" fillId="0" borderId="72" xfId="0" applyFont="1" applyFill="1" applyBorder="1" applyAlignment="1" applyProtection="1">
      <alignment horizontal="left" vertical="center"/>
    </xf>
    <xf numFmtId="0" fontId="120" fillId="0" borderId="72" xfId="0" applyFont="1" applyFill="1" applyBorder="1" applyAlignment="1" applyProtection="1">
      <alignment horizontal="center" vertical="center"/>
    </xf>
    <xf numFmtId="0" fontId="120" fillId="0" borderId="72" xfId="0" applyFont="1" applyFill="1" applyBorder="1" applyAlignment="1" applyProtection="1">
      <alignment horizontal="center" vertical="center" wrapText="1"/>
    </xf>
    <xf numFmtId="0" fontId="120" fillId="0" borderId="15" xfId="0" applyFont="1" applyFill="1" applyBorder="1" applyAlignment="1" applyProtection="1">
      <alignment horizontal="left" vertical="center" wrapText="1"/>
    </xf>
    <xf numFmtId="164" fontId="135" fillId="0" borderId="72" xfId="1" applyNumberFormat="1" applyFont="1" applyFill="1" applyBorder="1" applyAlignment="1" applyProtection="1">
      <alignment horizontal="left" vertical="center"/>
    </xf>
    <xf numFmtId="0" fontId="120" fillId="0" borderId="73" xfId="0" applyFont="1" applyFill="1" applyBorder="1" applyAlignment="1" applyProtection="1">
      <alignment horizontal="left" vertical="center" wrapText="1"/>
    </xf>
    <xf numFmtId="0" fontId="16" fillId="0" borderId="74" xfId="0" applyFont="1" applyFill="1" applyBorder="1" applyAlignment="1" applyProtection="1">
      <alignment horizontal="left" vertical="center"/>
    </xf>
    <xf numFmtId="0" fontId="135" fillId="0" borderId="74" xfId="0" applyFont="1" applyFill="1" applyBorder="1" applyAlignment="1" applyProtection="1">
      <alignment horizontal="left" vertical="center"/>
    </xf>
    <xf numFmtId="0" fontId="120" fillId="0" borderId="72" xfId="0" applyFont="1" applyFill="1" applyBorder="1" applyAlignment="1" applyProtection="1">
      <alignment horizontal="left"/>
    </xf>
    <xf numFmtId="165" fontId="120" fillId="0" borderId="72" xfId="5" applyNumberFormat="1" applyFont="1" applyFill="1" applyBorder="1" applyAlignment="1" applyProtection="1">
      <alignment horizontal="center"/>
    </xf>
    <xf numFmtId="164" fontId="135" fillId="0" borderId="72" xfId="1" applyNumberFormat="1" applyFont="1" applyFill="1" applyBorder="1" applyAlignment="1" applyProtection="1">
      <alignment horizontal="left"/>
    </xf>
    <xf numFmtId="0" fontId="120" fillId="0" borderId="73" xfId="0" applyFont="1" applyFill="1" applyBorder="1" applyAlignment="1" applyProtection="1">
      <alignment horizontal="left" wrapText="1"/>
    </xf>
    <xf numFmtId="0" fontId="120" fillId="2" borderId="72" xfId="0" applyFont="1" applyFill="1" applyBorder="1" applyAlignment="1" applyProtection="1">
      <alignment horizontal="left" vertical="center" wrapText="1"/>
    </xf>
    <xf numFmtId="0" fontId="120" fillId="2" borderId="72" xfId="0" applyFont="1" applyFill="1" applyBorder="1" applyAlignment="1" applyProtection="1">
      <alignment horizontal="left" vertical="center"/>
    </xf>
    <xf numFmtId="0" fontId="120" fillId="0" borderId="72" xfId="0" applyFont="1" applyFill="1" applyBorder="1" applyAlignment="1" applyProtection="1">
      <alignment horizontal="left" vertical="center"/>
    </xf>
    <xf numFmtId="165" fontId="120" fillId="2" borderId="54" xfId="5" quotePrefix="1" applyNumberFormat="1" applyFont="1" applyFill="1" applyBorder="1" applyAlignment="1" applyProtection="1">
      <alignment horizontal="left" vertical="center"/>
    </xf>
    <xf numFmtId="164" fontId="135" fillId="2" borderId="5" xfId="1" applyNumberFormat="1" applyFont="1" applyFill="1" applyBorder="1" applyAlignment="1" applyProtection="1">
      <alignment horizontal="left" vertical="center"/>
    </xf>
    <xf numFmtId="7" fontId="120" fillId="2" borderId="73" xfId="0" quotePrefix="1" applyNumberFormat="1" applyFont="1" applyFill="1" applyBorder="1" applyAlignment="1" applyProtection="1">
      <alignment horizontal="left" vertical="center" wrapText="1"/>
    </xf>
    <xf numFmtId="164" fontId="135" fillId="2" borderId="5" xfId="1" applyNumberFormat="1" applyFont="1" applyFill="1" applyBorder="1" applyAlignment="1" applyProtection="1">
      <alignment horizontal="left" vertical="center" wrapText="1"/>
    </xf>
    <xf numFmtId="165" fontId="120" fillId="2" borderId="73" xfId="5" quotePrefix="1" applyNumberFormat="1" applyFont="1" applyFill="1" applyBorder="1" applyAlignment="1" applyProtection="1">
      <alignment horizontal="left" vertical="center" wrapText="1"/>
    </xf>
    <xf numFmtId="0" fontId="120" fillId="0" borderId="73" xfId="0" quotePrefix="1" applyFont="1" applyFill="1" applyBorder="1" applyProtection="1"/>
    <xf numFmtId="7" fontId="120" fillId="0" borderId="73" xfId="0" quotePrefix="1" applyNumberFormat="1" applyFont="1" applyFill="1" applyBorder="1" applyAlignment="1" applyProtection="1">
      <alignment vertical="center" wrapText="1"/>
    </xf>
    <xf numFmtId="165" fontId="120" fillId="0" borderId="75" xfId="5" quotePrefix="1" applyNumberFormat="1" applyFont="1" applyFill="1" applyBorder="1" applyAlignment="1" applyProtection="1">
      <alignment horizontal="left" vertical="center"/>
    </xf>
    <xf numFmtId="0" fontId="120" fillId="0" borderId="76" xfId="0" applyFont="1" applyFill="1" applyBorder="1" applyProtection="1"/>
    <xf numFmtId="7" fontId="120" fillId="0" borderId="0" xfId="0" applyNumberFormat="1" applyFont="1" applyFill="1" applyBorder="1" applyAlignment="1" applyProtection="1">
      <alignment horizontal="left" vertical="center"/>
    </xf>
    <xf numFmtId="43" fontId="129" fillId="62" borderId="67" xfId="1" applyFont="1" applyFill="1" applyBorder="1" applyAlignment="1">
      <alignment horizontal="center" wrapText="1"/>
    </xf>
    <xf numFmtId="43" fontId="16" fillId="0" borderId="56" xfId="1" applyFont="1" applyFill="1" applyBorder="1" applyAlignment="1">
      <alignment horizontal="right" indent="1"/>
    </xf>
    <xf numFmtId="43" fontId="0" fillId="0" borderId="0" xfId="1" applyFont="1"/>
    <xf numFmtId="43" fontId="16" fillId="0" borderId="0" xfId="1" applyFont="1" applyAlignment="1">
      <alignment horizontal="center"/>
    </xf>
    <xf numFmtId="168" fontId="16" fillId="0" borderId="62" xfId="0" applyNumberFormat="1" applyFont="1" applyFill="1" applyBorder="1" applyAlignment="1">
      <alignment horizontal="center"/>
    </xf>
    <xf numFmtId="0" fontId="16" fillId="0" borderId="62" xfId="1" applyNumberFormat="1" applyFont="1" applyBorder="1" applyAlignment="1">
      <alignment horizontal="center"/>
    </xf>
    <xf numFmtId="0" fontId="119" fillId="0" borderId="0" xfId="0" applyFont="1" applyFill="1" applyAlignment="1"/>
    <xf numFmtId="167" fontId="126" fillId="61" borderId="19" xfId="27" applyNumberFormat="1" applyFont="1" applyFill="1" applyBorder="1" applyAlignment="1">
      <alignment horizontal="left" wrapText="1"/>
    </xf>
    <xf numFmtId="167" fontId="126" fillId="61" borderId="17" xfId="27" applyNumberFormat="1" applyFont="1" applyFill="1" applyBorder="1" applyAlignment="1">
      <alignment horizontal="left" wrapText="1"/>
    </xf>
    <xf numFmtId="167" fontId="126" fillId="61" borderId="18" xfId="27" applyNumberFormat="1" applyFont="1" applyFill="1" applyBorder="1" applyAlignment="1">
      <alignment horizontal="left" wrapText="1"/>
    </xf>
    <xf numFmtId="0" fontId="9" fillId="61" borderId="12" xfId="27" applyFont="1" applyFill="1" applyBorder="1" applyAlignment="1">
      <alignment horizontal="left" wrapText="1"/>
    </xf>
    <xf numFmtId="0" fontId="9" fillId="61" borderId="0" xfId="27" applyFont="1" applyFill="1" applyBorder="1" applyAlignment="1">
      <alignment horizontal="left" wrapText="1"/>
    </xf>
    <xf numFmtId="0" fontId="9" fillId="61" borderId="14" xfId="27" applyFont="1" applyFill="1" applyBorder="1" applyAlignment="1">
      <alignment horizontal="left" wrapText="1"/>
    </xf>
    <xf numFmtId="0" fontId="9" fillId="61" borderId="12" xfId="27" applyFont="1" applyFill="1" applyBorder="1" applyAlignment="1">
      <alignment wrapText="1"/>
    </xf>
    <xf numFmtId="0" fontId="9" fillId="61" borderId="0" xfId="27" applyFont="1" applyFill="1" applyBorder="1" applyAlignment="1">
      <alignment wrapText="1"/>
    </xf>
    <xf numFmtId="0" fontId="9" fillId="61" borderId="14" xfId="27" applyFont="1" applyFill="1" applyBorder="1" applyAlignment="1">
      <alignment wrapText="1"/>
    </xf>
    <xf numFmtId="15" fontId="9" fillId="6" borderId="12" xfId="27" quotePrefix="1" applyNumberFormat="1" applyFont="1" applyFill="1" applyBorder="1" applyAlignment="1">
      <alignment horizontal="left" vertical="top" wrapText="1"/>
    </xf>
    <xf numFmtId="15" fontId="9" fillId="6" borderId="0" xfId="27" quotePrefix="1" applyNumberFormat="1" applyFont="1" applyFill="1" applyBorder="1" applyAlignment="1">
      <alignment horizontal="left" vertical="top" wrapText="1"/>
    </xf>
    <xf numFmtId="15" fontId="9" fillId="6" borderId="14" xfId="27" quotePrefix="1" applyNumberFormat="1" applyFont="1" applyFill="1" applyBorder="1" applyAlignment="1">
      <alignment horizontal="left" vertical="top" wrapText="1"/>
    </xf>
    <xf numFmtId="0" fontId="121" fillId="4" borderId="40" xfId="27" applyFont="1" applyFill="1" applyBorder="1" applyAlignment="1">
      <alignment horizontal="left" vertical="center"/>
    </xf>
    <xf numFmtId="0" fontId="121" fillId="4" borderId="38" xfId="27" applyFont="1" applyFill="1" applyBorder="1" applyAlignment="1">
      <alignment horizontal="left" vertical="center"/>
    </xf>
    <xf numFmtId="0" fontId="121" fillId="4" borderId="39" xfId="27" applyFont="1" applyFill="1" applyBorder="1" applyAlignment="1">
      <alignment horizontal="left" vertical="center"/>
    </xf>
    <xf numFmtId="15" fontId="123" fillId="6" borderId="12" xfId="27" quotePrefix="1" applyNumberFormat="1" applyFont="1" applyFill="1" applyBorder="1" applyAlignment="1">
      <alignment horizontal="left" vertical="center" wrapText="1"/>
    </xf>
    <xf numFmtId="0" fontId="123" fillId="6" borderId="0" xfId="27" applyFont="1" applyFill="1" applyBorder="1" applyAlignment="1">
      <alignment horizontal="left" vertical="center" wrapText="1"/>
    </xf>
    <xf numFmtId="0" fontId="123" fillId="6" borderId="14" xfId="27" applyFont="1" applyFill="1" applyBorder="1" applyAlignment="1">
      <alignment horizontal="left" vertical="center" wrapText="1"/>
    </xf>
    <xf numFmtId="0" fontId="122" fillId="4" borderId="12" xfId="27" applyFont="1" applyFill="1" applyBorder="1" applyAlignment="1">
      <alignment horizontal="left" vertical="center"/>
    </xf>
    <xf numFmtId="0" fontId="121" fillId="4" borderId="0" xfId="27" applyFont="1" applyFill="1" applyBorder="1" applyAlignment="1">
      <alignment horizontal="left" vertical="center"/>
    </xf>
    <xf numFmtId="0" fontId="121" fillId="4" borderId="14" xfId="27" applyFont="1" applyFill="1" applyBorder="1" applyAlignment="1">
      <alignment horizontal="left" vertical="center"/>
    </xf>
    <xf numFmtId="4" fontId="123" fillId="6" borderId="12" xfId="27" quotePrefix="1" applyNumberFormat="1" applyFont="1" applyFill="1" applyBorder="1" applyAlignment="1">
      <alignment horizontal="left" vertical="center" wrapText="1"/>
    </xf>
    <xf numFmtId="4" fontId="123" fillId="6" borderId="0" xfId="27" quotePrefix="1" applyNumberFormat="1" applyFont="1" applyFill="1" applyBorder="1" applyAlignment="1">
      <alignment horizontal="left" vertical="center" wrapText="1"/>
    </xf>
    <xf numFmtId="4" fontId="123" fillId="6" borderId="14" xfId="27" quotePrefix="1" applyNumberFormat="1" applyFont="1" applyFill="1" applyBorder="1" applyAlignment="1">
      <alignment horizontal="left" vertical="center" wrapText="1"/>
    </xf>
    <xf numFmtId="15" fontId="123" fillId="6" borderId="0" xfId="27" quotePrefix="1" applyNumberFormat="1" applyFont="1" applyFill="1" applyBorder="1" applyAlignment="1">
      <alignment horizontal="left" vertical="center" wrapText="1"/>
    </xf>
    <xf numFmtId="15" fontId="123" fillId="6" borderId="14" xfId="27" quotePrefix="1" applyNumberFormat="1" applyFont="1" applyFill="1" applyBorder="1" applyAlignment="1">
      <alignment horizontal="left" vertical="center" wrapText="1"/>
    </xf>
    <xf numFmtId="0" fontId="9" fillId="0" borderId="48" xfId="0" applyFont="1" applyBorder="1" applyAlignment="1">
      <alignment wrapText="1"/>
    </xf>
    <xf numFmtId="0" fontId="9" fillId="0" borderId="1" xfId="0" applyFont="1" applyBorder="1" applyAlignment="1">
      <alignment wrapText="1"/>
    </xf>
    <xf numFmtId="0" fontId="9" fillId="0" borderId="15" xfId="0" applyFont="1" applyBorder="1" applyAlignment="1">
      <alignment wrapText="1"/>
    </xf>
    <xf numFmtId="0" fontId="9" fillId="0" borderId="49" xfId="0" applyFont="1" applyBorder="1"/>
    <xf numFmtId="0" fontId="9" fillId="0" borderId="50" xfId="0" applyFont="1" applyBorder="1"/>
    <xf numFmtId="0" fontId="9" fillId="0" borderId="51" xfId="0" applyFont="1" applyBorder="1"/>
    <xf numFmtId="0" fontId="125" fillId="0" borderId="48" xfId="0" applyFont="1" applyBorder="1"/>
    <xf numFmtId="0" fontId="125" fillId="0" borderId="1" xfId="0" applyFont="1" applyBorder="1"/>
    <xf numFmtId="0" fontId="125" fillId="0" borderId="15" xfId="0" applyFont="1" applyBorder="1"/>
    <xf numFmtId="0" fontId="9" fillId="0" borderId="48" xfId="0" applyFont="1" applyBorder="1"/>
    <xf numFmtId="0" fontId="9" fillId="0" borderId="1" xfId="0" applyFont="1" applyBorder="1"/>
    <xf numFmtId="0" fontId="9" fillId="0" borderId="15" xfId="0" applyFont="1" applyBorder="1"/>
    <xf numFmtId="0" fontId="9" fillId="0" borderId="48" xfId="0" applyFont="1" applyFill="1" applyBorder="1" applyAlignment="1">
      <alignment wrapText="1"/>
    </xf>
    <xf numFmtId="0" fontId="9" fillId="0" borderId="1" xfId="0" applyFont="1" applyFill="1" applyBorder="1" applyAlignment="1">
      <alignment wrapText="1"/>
    </xf>
    <xf numFmtId="0" fontId="9" fillId="0" borderId="15" xfId="0" applyFont="1" applyFill="1" applyBorder="1" applyAlignment="1">
      <alignment wrapText="1"/>
    </xf>
    <xf numFmtId="0" fontId="121" fillId="4" borderId="9" xfId="27" applyFont="1" applyFill="1" applyBorder="1" applyAlignment="1">
      <alignment vertical="center"/>
    </xf>
    <xf numFmtId="0" fontId="121" fillId="4" borderId="10" xfId="27" applyFont="1" applyFill="1" applyBorder="1" applyAlignment="1">
      <alignment vertical="center"/>
    </xf>
    <xf numFmtId="0" fontId="121" fillId="4" borderId="11" xfId="27" applyFont="1" applyFill="1" applyBorder="1" applyAlignment="1">
      <alignment vertical="center"/>
    </xf>
    <xf numFmtId="0" fontId="122" fillId="4" borderId="12" xfId="27" applyFont="1" applyFill="1" applyBorder="1" applyAlignment="1">
      <alignment vertical="center"/>
    </xf>
    <xf numFmtId="0" fontId="122" fillId="4" borderId="0" xfId="27" applyFont="1" applyFill="1" applyBorder="1" applyAlignment="1">
      <alignment vertical="center"/>
    </xf>
    <xf numFmtId="0" fontId="122" fillId="4" borderId="14" xfId="27" applyFont="1" applyFill="1" applyBorder="1" applyAlignment="1">
      <alignment vertical="center"/>
    </xf>
    <xf numFmtId="0" fontId="9" fillId="0" borderId="45" xfId="0" applyFont="1" applyBorder="1"/>
    <xf numFmtId="0" fontId="9" fillId="0" borderId="46" xfId="0" applyFont="1" applyBorder="1"/>
    <xf numFmtId="0" fontId="9" fillId="0" borderId="47" xfId="0" applyFont="1" applyBorder="1"/>
    <xf numFmtId="0" fontId="123" fillId="6" borderId="52" xfId="0" applyFont="1" applyFill="1" applyBorder="1" applyAlignment="1">
      <alignment horizontal="left"/>
    </xf>
    <xf numFmtId="0" fontId="123" fillId="6" borderId="2" xfId="0" applyFont="1" applyFill="1" applyBorder="1" applyAlignment="1">
      <alignment horizontal="left"/>
    </xf>
    <xf numFmtId="0" fontId="123" fillId="6" borderId="16" xfId="0" applyFont="1" applyFill="1" applyBorder="1" applyAlignment="1">
      <alignment horizontal="left"/>
    </xf>
    <xf numFmtId="0" fontId="122" fillId="4" borderId="19" xfId="27" applyFont="1" applyFill="1" applyBorder="1" applyAlignment="1">
      <alignment vertical="center"/>
    </xf>
    <xf numFmtId="0" fontId="122" fillId="4" borderId="17" xfId="27" applyFont="1" applyFill="1" applyBorder="1" applyAlignment="1">
      <alignment vertical="center"/>
    </xf>
    <xf numFmtId="0" fontId="122" fillId="4" borderId="18" xfId="27" applyFont="1" applyFill="1" applyBorder="1" applyAlignment="1">
      <alignment vertical="center"/>
    </xf>
    <xf numFmtId="0" fontId="123" fillId="0" borderId="9" xfId="0" applyFont="1" applyFill="1" applyBorder="1"/>
    <xf numFmtId="0" fontId="123" fillId="0" borderId="10" xfId="0" applyFont="1" applyFill="1" applyBorder="1"/>
    <xf numFmtId="0" fontId="123" fillId="0" borderId="11" xfId="0" applyFont="1" applyFill="1" applyBorder="1"/>
    <xf numFmtId="0" fontId="123" fillId="6" borderId="12" xfId="0" applyFont="1" applyFill="1" applyBorder="1" applyAlignment="1">
      <alignment horizontal="left"/>
    </xf>
    <xf numFmtId="0" fontId="123" fillId="6" borderId="0" xfId="0" applyFont="1" applyFill="1" applyBorder="1" applyAlignment="1">
      <alignment horizontal="left"/>
    </xf>
    <xf numFmtId="0" fontId="123" fillId="6" borderId="14" xfId="0" applyFont="1" applyFill="1" applyBorder="1" applyAlignment="1">
      <alignment horizontal="left"/>
    </xf>
    <xf numFmtId="0" fontId="9" fillId="0" borderId="53" xfId="0" applyFont="1" applyBorder="1"/>
    <xf numFmtId="0" fontId="9" fillId="0" borderId="4" xfId="0" applyFont="1" applyBorder="1"/>
    <xf numFmtId="0" fontId="9" fillId="0" borderId="13" xfId="0" applyFont="1" applyBorder="1"/>
    <xf numFmtId="0" fontId="9" fillId="0" borderId="52" xfId="0" applyFont="1" applyBorder="1" applyAlignment="1">
      <alignment wrapText="1"/>
    </xf>
    <xf numFmtId="0" fontId="9" fillId="0" borderId="2" xfId="0" applyFont="1" applyBorder="1" applyAlignment="1">
      <alignment wrapText="1"/>
    </xf>
    <xf numFmtId="0" fontId="9" fillId="0" borderId="16" xfId="0" applyFont="1" applyBorder="1" applyAlignment="1">
      <alignment wrapText="1"/>
    </xf>
    <xf numFmtId="0" fontId="128" fillId="4" borderId="4" xfId="0" applyFont="1" applyFill="1" applyBorder="1" applyAlignment="1" applyProtection="1">
      <alignment horizontal="left" vertical="center"/>
    </xf>
    <xf numFmtId="0" fontId="128" fillId="4" borderId="13" xfId="0" applyFont="1" applyFill="1" applyBorder="1" applyAlignment="1" applyProtection="1">
      <alignment horizontal="left" vertical="center"/>
    </xf>
    <xf numFmtId="0" fontId="129" fillId="4" borderId="0" xfId="0" applyFont="1" applyFill="1" applyBorder="1" applyAlignment="1" applyProtection="1">
      <alignment horizontal="left" vertical="center" wrapText="1"/>
    </xf>
    <xf numFmtId="0" fontId="130" fillId="4" borderId="0" xfId="0" applyFont="1" applyFill="1" applyBorder="1" applyAlignment="1" applyProtection="1">
      <alignment horizontal="left" vertical="center" wrapText="1"/>
    </xf>
    <xf numFmtId="0" fontId="130" fillId="4" borderId="14" xfId="0" applyFont="1" applyFill="1" applyBorder="1" applyAlignment="1" applyProtection="1">
      <alignment horizontal="left" vertical="center" wrapText="1"/>
    </xf>
    <xf numFmtId="0" fontId="131" fillId="5" borderId="1" xfId="0" applyFont="1" applyFill="1" applyBorder="1" applyAlignment="1" applyProtection="1">
      <alignment horizontal="center" vertical="center"/>
    </xf>
    <xf numFmtId="0" fontId="131" fillId="5" borderId="5" xfId="0" applyFont="1" applyFill="1" applyBorder="1" applyAlignment="1" applyProtection="1">
      <alignment horizontal="center" vertical="center"/>
    </xf>
    <xf numFmtId="0" fontId="132" fillId="6" borderId="3" xfId="0" applyFont="1" applyFill="1" applyBorder="1" applyAlignment="1" applyProtection="1">
      <alignment horizontal="center" vertical="center"/>
    </xf>
    <xf numFmtId="0" fontId="132" fillId="6" borderId="15" xfId="0" applyFont="1" applyFill="1" applyBorder="1" applyAlignment="1" applyProtection="1">
      <alignment horizontal="center" vertical="center"/>
    </xf>
    <xf numFmtId="15" fontId="129" fillId="4" borderId="6" xfId="0" quotePrefix="1" applyNumberFormat="1" applyFont="1" applyFill="1" applyBorder="1" applyAlignment="1" applyProtection="1">
      <alignment horizontal="center" vertical="center" wrapText="1"/>
    </xf>
    <xf numFmtId="15" fontId="129" fillId="4" borderId="7" xfId="0" quotePrefix="1" applyNumberFormat="1" applyFont="1" applyFill="1" applyBorder="1" applyAlignment="1" applyProtection="1">
      <alignment horizontal="center" vertical="center" wrapText="1"/>
    </xf>
    <xf numFmtId="15" fontId="129" fillId="4" borderId="8" xfId="0" quotePrefix="1" applyNumberFormat="1" applyFont="1" applyFill="1" applyBorder="1" applyAlignment="1" applyProtection="1">
      <alignment horizontal="center" vertical="center" wrapText="1"/>
    </xf>
    <xf numFmtId="0" fontId="18" fillId="0" borderId="69" xfId="848" applyFont="1" applyBorder="1" applyAlignment="1">
      <alignment horizontal="left"/>
    </xf>
    <xf numFmtId="0" fontId="18" fillId="0" borderId="17" xfId="848" applyFont="1" applyBorder="1" applyAlignment="1">
      <alignment horizontal="left"/>
    </xf>
    <xf numFmtId="0" fontId="119" fillId="0" borderId="0" xfId="848" applyFont="1" applyBorder="1" applyAlignment="1">
      <alignment horizontal="center"/>
    </xf>
    <xf numFmtId="0" fontId="18" fillId="0" borderId="0" xfId="848" applyFont="1" applyFill="1" applyBorder="1" applyAlignment="1">
      <alignment horizontal="left" wrapText="1"/>
    </xf>
  </cellXfs>
  <cellStyles count="28178">
    <cellStyle name="£Z_x0004_Ç_x0006_^_x0004_" xfId="854" xr:uid="{00000000-0005-0000-0000-000000000000}"/>
    <cellStyle name="£Z_x0004_Ç_x0006_^_x0004_ 2" xfId="855" xr:uid="{00000000-0005-0000-0000-000001000000}"/>
    <cellStyle name="20% - Accent1 10" xfId="856" xr:uid="{00000000-0005-0000-0000-000002000000}"/>
    <cellStyle name="20% - Accent1 2" xfId="31" xr:uid="{00000000-0005-0000-0000-000003000000}"/>
    <cellStyle name="20% - Accent1 2 2" xfId="32" xr:uid="{00000000-0005-0000-0000-000004000000}"/>
    <cellStyle name="20% - Accent1 2 3" xfId="857" xr:uid="{00000000-0005-0000-0000-000005000000}"/>
    <cellStyle name="20% - Accent1 3" xfId="33" xr:uid="{00000000-0005-0000-0000-000006000000}"/>
    <cellStyle name="20% - Accent1 3 2" xfId="858" xr:uid="{00000000-0005-0000-0000-000007000000}"/>
    <cellStyle name="20% - Accent1 4" xfId="34" xr:uid="{00000000-0005-0000-0000-000008000000}"/>
    <cellStyle name="20% - Accent1 4 2" xfId="859" xr:uid="{00000000-0005-0000-0000-000009000000}"/>
    <cellStyle name="20% - Accent1 5" xfId="860" xr:uid="{00000000-0005-0000-0000-00000A000000}"/>
    <cellStyle name="20% - Accent1 6" xfId="861" xr:uid="{00000000-0005-0000-0000-00000B000000}"/>
    <cellStyle name="20% - Accent1 7" xfId="862" xr:uid="{00000000-0005-0000-0000-00000C000000}"/>
    <cellStyle name="20% - Accent1 8" xfId="863" xr:uid="{00000000-0005-0000-0000-00000D000000}"/>
    <cellStyle name="20% - Accent1 9" xfId="864" xr:uid="{00000000-0005-0000-0000-00000E000000}"/>
    <cellStyle name="20% - Accent2 10" xfId="865" xr:uid="{00000000-0005-0000-0000-00000F000000}"/>
    <cellStyle name="20% - Accent2 2" xfId="35" xr:uid="{00000000-0005-0000-0000-000010000000}"/>
    <cellStyle name="20% - Accent2 2 2" xfId="36" xr:uid="{00000000-0005-0000-0000-000011000000}"/>
    <cellStyle name="20% - Accent2 2 3" xfId="866" xr:uid="{00000000-0005-0000-0000-000012000000}"/>
    <cellStyle name="20% - Accent2 3" xfId="37" xr:uid="{00000000-0005-0000-0000-000013000000}"/>
    <cellStyle name="20% - Accent2 3 2" xfId="867" xr:uid="{00000000-0005-0000-0000-000014000000}"/>
    <cellStyle name="20% - Accent2 4" xfId="38" xr:uid="{00000000-0005-0000-0000-000015000000}"/>
    <cellStyle name="20% - Accent2 4 2" xfId="868" xr:uid="{00000000-0005-0000-0000-000016000000}"/>
    <cellStyle name="20% - Accent2 5" xfId="869" xr:uid="{00000000-0005-0000-0000-000017000000}"/>
    <cellStyle name="20% - Accent2 6" xfId="870" xr:uid="{00000000-0005-0000-0000-000018000000}"/>
    <cellStyle name="20% - Accent2 7" xfId="871" xr:uid="{00000000-0005-0000-0000-000019000000}"/>
    <cellStyle name="20% - Accent2 8" xfId="872" xr:uid="{00000000-0005-0000-0000-00001A000000}"/>
    <cellStyle name="20% - Accent2 9" xfId="873" xr:uid="{00000000-0005-0000-0000-00001B000000}"/>
    <cellStyle name="20% - Accent3 10" xfId="874" xr:uid="{00000000-0005-0000-0000-00001C000000}"/>
    <cellStyle name="20% - Accent3 2" xfId="39" xr:uid="{00000000-0005-0000-0000-00001D000000}"/>
    <cellStyle name="20% - Accent3 2 2" xfId="40" xr:uid="{00000000-0005-0000-0000-00001E000000}"/>
    <cellStyle name="20% - Accent3 2 3" xfId="875" xr:uid="{00000000-0005-0000-0000-00001F000000}"/>
    <cellStyle name="20% - Accent3 3" xfId="41" xr:uid="{00000000-0005-0000-0000-000020000000}"/>
    <cellStyle name="20% - Accent3 3 2" xfId="876" xr:uid="{00000000-0005-0000-0000-000021000000}"/>
    <cellStyle name="20% - Accent3 4" xfId="42" xr:uid="{00000000-0005-0000-0000-000022000000}"/>
    <cellStyle name="20% - Accent3 4 2" xfId="877" xr:uid="{00000000-0005-0000-0000-000023000000}"/>
    <cellStyle name="20% - Accent3 5" xfId="878" xr:uid="{00000000-0005-0000-0000-000024000000}"/>
    <cellStyle name="20% - Accent3 6" xfId="879" xr:uid="{00000000-0005-0000-0000-000025000000}"/>
    <cellStyle name="20% - Accent3 7" xfId="880" xr:uid="{00000000-0005-0000-0000-000026000000}"/>
    <cellStyle name="20% - Accent3 8" xfId="881" xr:uid="{00000000-0005-0000-0000-000027000000}"/>
    <cellStyle name="20% - Accent3 9" xfId="882" xr:uid="{00000000-0005-0000-0000-000028000000}"/>
    <cellStyle name="20% - Accent4 10" xfId="883" xr:uid="{00000000-0005-0000-0000-000029000000}"/>
    <cellStyle name="20% - Accent4 2" xfId="43" xr:uid="{00000000-0005-0000-0000-00002A000000}"/>
    <cellStyle name="20% - Accent4 2 2" xfId="44" xr:uid="{00000000-0005-0000-0000-00002B000000}"/>
    <cellStyle name="20% - Accent4 2 3" xfId="884" xr:uid="{00000000-0005-0000-0000-00002C000000}"/>
    <cellStyle name="20% - Accent4 3" xfId="45" xr:uid="{00000000-0005-0000-0000-00002D000000}"/>
    <cellStyle name="20% - Accent4 3 2" xfId="885" xr:uid="{00000000-0005-0000-0000-00002E000000}"/>
    <cellStyle name="20% - Accent4 4" xfId="46" xr:uid="{00000000-0005-0000-0000-00002F000000}"/>
    <cellStyle name="20% - Accent4 4 2" xfId="886" xr:uid="{00000000-0005-0000-0000-000030000000}"/>
    <cellStyle name="20% - Accent4 5" xfId="47" xr:uid="{00000000-0005-0000-0000-000031000000}"/>
    <cellStyle name="20% - Accent4 5 2" xfId="887" xr:uid="{00000000-0005-0000-0000-000032000000}"/>
    <cellStyle name="20% - Accent4 6" xfId="888" xr:uid="{00000000-0005-0000-0000-000033000000}"/>
    <cellStyle name="20% - Accent4 7" xfId="889" xr:uid="{00000000-0005-0000-0000-000034000000}"/>
    <cellStyle name="20% - Accent4 8" xfId="890" xr:uid="{00000000-0005-0000-0000-000035000000}"/>
    <cellStyle name="20% - Accent4 9" xfId="891" xr:uid="{00000000-0005-0000-0000-000036000000}"/>
    <cellStyle name="20% - Accent5 10" xfId="892" xr:uid="{00000000-0005-0000-0000-000037000000}"/>
    <cellStyle name="20% - Accent5 2" xfId="48" xr:uid="{00000000-0005-0000-0000-000038000000}"/>
    <cellStyle name="20% - Accent5 2 2" xfId="49" xr:uid="{00000000-0005-0000-0000-000039000000}"/>
    <cellStyle name="20% - Accent5 2 3" xfId="893" xr:uid="{00000000-0005-0000-0000-00003A000000}"/>
    <cellStyle name="20% - Accent5 3" xfId="50" xr:uid="{00000000-0005-0000-0000-00003B000000}"/>
    <cellStyle name="20% - Accent5 3 2" xfId="894" xr:uid="{00000000-0005-0000-0000-00003C000000}"/>
    <cellStyle name="20% - Accent5 4" xfId="51" xr:uid="{00000000-0005-0000-0000-00003D000000}"/>
    <cellStyle name="20% - Accent5 4 2" xfId="895" xr:uid="{00000000-0005-0000-0000-00003E000000}"/>
    <cellStyle name="20% - Accent5 5" xfId="896" xr:uid="{00000000-0005-0000-0000-00003F000000}"/>
    <cellStyle name="20% - Accent5 6" xfId="897" xr:uid="{00000000-0005-0000-0000-000040000000}"/>
    <cellStyle name="20% - Accent5 7" xfId="898" xr:uid="{00000000-0005-0000-0000-000041000000}"/>
    <cellStyle name="20% - Accent5 8" xfId="899" xr:uid="{00000000-0005-0000-0000-000042000000}"/>
    <cellStyle name="20% - Accent5 9" xfId="900" xr:uid="{00000000-0005-0000-0000-000043000000}"/>
    <cellStyle name="20% - Accent6 10" xfId="901" xr:uid="{00000000-0005-0000-0000-000044000000}"/>
    <cellStyle name="20% - Accent6 2" xfId="52" xr:uid="{00000000-0005-0000-0000-000045000000}"/>
    <cellStyle name="20% - Accent6 2 2" xfId="53" xr:uid="{00000000-0005-0000-0000-000046000000}"/>
    <cellStyle name="20% - Accent6 2 3" xfId="902" xr:uid="{00000000-0005-0000-0000-000047000000}"/>
    <cellStyle name="20% - Accent6 3" xfId="54" xr:uid="{00000000-0005-0000-0000-000048000000}"/>
    <cellStyle name="20% - Accent6 3 2" xfId="903" xr:uid="{00000000-0005-0000-0000-000049000000}"/>
    <cellStyle name="20% - Accent6 4" xfId="55" xr:uid="{00000000-0005-0000-0000-00004A000000}"/>
    <cellStyle name="20% - Accent6 4 2" xfId="904" xr:uid="{00000000-0005-0000-0000-00004B000000}"/>
    <cellStyle name="20% - Accent6 5" xfId="905" xr:uid="{00000000-0005-0000-0000-00004C000000}"/>
    <cellStyle name="20% - Accent6 6" xfId="906" xr:uid="{00000000-0005-0000-0000-00004D000000}"/>
    <cellStyle name="20% - Accent6 7" xfId="907" xr:uid="{00000000-0005-0000-0000-00004E000000}"/>
    <cellStyle name="20% - Accent6 8" xfId="908" xr:uid="{00000000-0005-0000-0000-00004F000000}"/>
    <cellStyle name="20% - Accent6 9" xfId="909" xr:uid="{00000000-0005-0000-0000-000050000000}"/>
    <cellStyle name="40% - Accent1 10" xfId="910" xr:uid="{00000000-0005-0000-0000-000051000000}"/>
    <cellStyle name="40% - Accent1 2" xfId="56" xr:uid="{00000000-0005-0000-0000-000052000000}"/>
    <cellStyle name="40% - Accent1 2 2" xfId="57" xr:uid="{00000000-0005-0000-0000-000053000000}"/>
    <cellStyle name="40% - Accent1 2 3" xfId="911" xr:uid="{00000000-0005-0000-0000-000054000000}"/>
    <cellStyle name="40% - Accent1 3" xfId="58" xr:uid="{00000000-0005-0000-0000-000055000000}"/>
    <cellStyle name="40% - Accent1 3 2" xfId="912" xr:uid="{00000000-0005-0000-0000-000056000000}"/>
    <cellStyle name="40% - Accent1 4" xfId="59" xr:uid="{00000000-0005-0000-0000-000057000000}"/>
    <cellStyle name="40% - Accent1 4 2" xfId="913" xr:uid="{00000000-0005-0000-0000-000058000000}"/>
    <cellStyle name="40% - Accent1 5" xfId="914" xr:uid="{00000000-0005-0000-0000-000059000000}"/>
    <cellStyle name="40% - Accent1 6" xfId="915" xr:uid="{00000000-0005-0000-0000-00005A000000}"/>
    <cellStyle name="40% - Accent1 7" xfId="916" xr:uid="{00000000-0005-0000-0000-00005B000000}"/>
    <cellStyle name="40% - Accent1 8" xfId="917" xr:uid="{00000000-0005-0000-0000-00005C000000}"/>
    <cellStyle name="40% - Accent1 9" xfId="918" xr:uid="{00000000-0005-0000-0000-00005D000000}"/>
    <cellStyle name="40% - Accent2 10" xfId="919" xr:uid="{00000000-0005-0000-0000-00005E000000}"/>
    <cellStyle name="40% - Accent2 2" xfId="60" xr:uid="{00000000-0005-0000-0000-00005F000000}"/>
    <cellStyle name="40% - Accent2 2 2" xfId="61" xr:uid="{00000000-0005-0000-0000-000060000000}"/>
    <cellStyle name="40% - Accent2 2 3" xfId="920" xr:uid="{00000000-0005-0000-0000-000061000000}"/>
    <cellStyle name="40% - Accent2 3" xfId="62" xr:uid="{00000000-0005-0000-0000-000062000000}"/>
    <cellStyle name="40% - Accent2 3 2" xfId="921" xr:uid="{00000000-0005-0000-0000-000063000000}"/>
    <cellStyle name="40% - Accent2 4" xfId="63" xr:uid="{00000000-0005-0000-0000-000064000000}"/>
    <cellStyle name="40% - Accent2 4 2" xfId="922" xr:uid="{00000000-0005-0000-0000-000065000000}"/>
    <cellStyle name="40% - Accent2 5" xfId="923" xr:uid="{00000000-0005-0000-0000-000066000000}"/>
    <cellStyle name="40% - Accent2 6" xfId="924" xr:uid="{00000000-0005-0000-0000-000067000000}"/>
    <cellStyle name="40% - Accent2 7" xfId="925" xr:uid="{00000000-0005-0000-0000-000068000000}"/>
    <cellStyle name="40% - Accent2 8" xfId="926" xr:uid="{00000000-0005-0000-0000-000069000000}"/>
    <cellStyle name="40% - Accent2 9" xfId="927" xr:uid="{00000000-0005-0000-0000-00006A000000}"/>
    <cellStyle name="40% - Accent3 10" xfId="928" xr:uid="{00000000-0005-0000-0000-00006B000000}"/>
    <cellStyle name="40% - Accent3 2" xfId="64" xr:uid="{00000000-0005-0000-0000-00006C000000}"/>
    <cellStyle name="40% - Accent3 2 2" xfId="65" xr:uid="{00000000-0005-0000-0000-00006D000000}"/>
    <cellStyle name="40% - Accent3 2 3" xfId="929" xr:uid="{00000000-0005-0000-0000-00006E000000}"/>
    <cellStyle name="40% - Accent3 3" xfId="66" xr:uid="{00000000-0005-0000-0000-00006F000000}"/>
    <cellStyle name="40% - Accent3 3 2" xfId="930" xr:uid="{00000000-0005-0000-0000-000070000000}"/>
    <cellStyle name="40% - Accent3 4" xfId="67" xr:uid="{00000000-0005-0000-0000-000071000000}"/>
    <cellStyle name="40% - Accent3 4 2" xfId="931" xr:uid="{00000000-0005-0000-0000-000072000000}"/>
    <cellStyle name="40% - Accent3 5" xfId="932" xr:uid="{00000000-0005-0000-0000-000073000000}"/>
    <cellStyle name="40% - Accent3 6" xfId="933" xr:uid="{00000000-0005-0000-0000-000074000000}"/>
    <cellStyle name="40% - Accent3 7" xfId="934" xr:uid="{00000000-0005-0000-0000-000075000000}"/>
    <cellStyle name="40% - Accent3 8" xfId="935" xr:uid="{00000000-0005-0000-0000-000076000000}"/>
    <cellStyle name="40% - Accent3 9" xfId="936" xr:uid="{00000000-0005-0000-0000-000077000000}"/>
    <cellStyle name="40% - Accent4 10" xfId="937" xr:uid="{00000000-0005-0000-0000-000078000000}"/>
    <cellStyle name="40% - Accent4 2" xfId="68" xr:uid="{00000000-0005-0000-0000-000079000000}"/>
    <cellStyle name="40% - Accent4 2 2" xfId="69" xr:uid="{00000000-0005-0000-0000-00007A000000}"/>
    <cellStyle name="40% - Accent4 2 3" xfId="938" xr:uid="{00000000-0005-0000-0000-00007B000000}"/>
    <cellStyle name="40% - Accent4 3" xfId="70" xr:uid="{00000000-0005-0000-0000-00007C000000}"/>
    <cellStyle name="40% - Accent4 3 2" xfId="939" xr:uid="{00000000-0005-0000-0000-00007D000000}"/>
    <cellStyle name="40% - Accent4 4" xfId="71" xr:uid="{00000000-0005-0000-0000-00007E000000}"/>
    <cellStyle name="40% - Accent4 4 2" xfId="940" xr:uid="{00000000-0005-0000-0000-00007F000000}"/>
    <cellStyle name="40% - Accent4 5" xfId="941" xr:uid="{00000000-0005-0000-0000-000080000000}"/>
    <cellStyle name="40% - Accent4 6" xfId="942" xr:uid="{00000000-0005-0000-0000-000081000000}"/>
    <cellStyle name="40% - Accent4 7" xfId="943" xr:uid="{00000000-0005-0000-0000-000082000000}"/>
    <cellStyle name="40% - Accent4 8" xfId="944" xr:uid="{00000000-0005-0000-0000-000083000000}"/>
    <cellStyle name="40% - Accent4 9" xfId="945" xr:uid="{00000000-0005-0000-0000-000084000000}"/>
    <cellStyle name="40% - Accent5 10" xfId="946" xr:uid="{00000000-0005-0000-0000-000085000000}"/>
    <cellStyle name="40% - Accent5 2" xfId="72" xr:uid="{00000000-0005-0000-0000-000086000000}"/>
    <cellStyle name="40% - Accent5 2 2" xfId="73" xr:uid="{00000000-0005-0000-0000-000087000000}"/>
    <cellStyle name="40% - Accent5 2 3" xfId="947" xr:uid="{00000000-0005-0000-0000-000088000000}"/>
    <cellStyle name="40% - Accent5 3" xfId="74" xr:uid="{00000000-0005-0000-0000-000089000000}"/>
    <cellStyle name="40% - Accent5 3 2" xfId="948" xr:uid="{00000000-0005-0000-0000-00008A000000}"/>
    <cellStyle name="40% - Accent5 4" xfId="75" xr:uid="{00000000-0005-0000-0000-00008B000000}"/>
    <cellStyle name="40% - Accent5 4 2" xfId="949" xr:uid="{00000000-0005-0000-0000-00008C000000}"/>
    <cellStyle name="40% - Accent5 5" xfId="950" xr:uid="{00000000-0005-0000-0000-00008D000000}"/>
    <cellStyle name="40% - Accent5 6" xfId="951" xr:uid="{00000000-0005-0000-0000-00008E000000}"/>
    <cellStyle name="40% - Accent5 7" xfId="952" xr:uid="{00000000-0005-0000-0000-00008F000000}"/>
    <cellStyle name="40% - Accent5 8" xfId="953" xr:uid="{00000000-0005-0000-0000-000090000000}"/>
    <cellStyle name="40% - Accent5 9" xfId="954" xr:uid="{00000000-0005-0000-0000-000091000000}"/>
    <cellStyle name="40% - Accent6 10" xfId="955" xr:uid="{00000000-0005-0000-0000-000092000000}"/>
    <cellStyle name="40% - Accent6 2" xfId="76" xr:uid="{00000000-0005-0000-0000-000093000000}"/>
    <cellStyle name="40% - Accent6 2 2" xfId="77" xr:uid="{00000000-0005-0000-0000-000094000000}"/>
    <cellStyle name="40% - Accent6 2 3" xfId="956" xr:uid="{00000000-0005-0000-0000-000095000000}"/>
    <cellStyle name="40% - Accent6 3" xfId="78" xr:uid="{00000000-0005-0000-0000-000096000000}"/>
    <cellStyle name="40% - Accent6 3 2" xfId="957" xr:uid="{00000000-0005-0000-0000-000097000000}"/>
    <cellStyle name="40% - Accent6 4" xfId="79" xr:uid="{00000000-0005-0000-0000-000098000000}"/>
    <cellStyle name="40% - Accent6 4 2" xfId="958" xr:uid="{00000000-0005-0000-0000-000099000000}"/>
    <cellStyle name="40% - Accent6 5" xfId="959" xr:uid="{00000000-0005-0000-0000-00009A000000}"/>
    <cellStyle name="40% - Accent6 6" xfId="960" xr:uid="{00000000-0005-0000-0000-00009B000000}"/>
    <cellStyle name="40% - Accent6 7" xfId="961" xr:uid="{00000000-0005-0000-0000-00009C000000}"/>
    <cellStyle name="40% - Accent6 8" xfId="962" xr:uid="{00000000-0005-0000-0000-00009D000000}"/>
    <cellStyle name="40% - Accent6 9" xfId="963" xr:uid="{00000000-0005-0000-0000-00009E000000}"/>
    <cellStyle name="60% - Accent1 10" xfId="964" xr:uid="{00000000-0005-0000-0000-00009F000000}"/>
    <cellStyle name="60% - Accent1 2" xfId="80" xr:uid="{00000000-0005-0000-0000-0000A0000000}"/>
    <cellStyle name="60% - Accent1 2 2" xfId="81" xr:uid="{00000000-0005-0000-0000-0000A1000000}"/>
    <cellStyle name="60% - Accent1 2 3" xfId="965" xr:uid="{00000000-0005-0000-0000-0000A2000000}"/>
    <cellStyle name="60% - Accent1 3" xfId="82" xr:uid="{00000000-0005-0000-0000-0000A3000000}"/>
    <cellStyle name="60% - Accent1 3 2" xfId="966" xr:uid="{00000000-0005-0000-0000-0000A4000000}"/>
    <cellStyle name="60% - Accent1 4" xfId="83" xr:uid="{00000000-0005-0000-0000-0000A5000000}"/>
    <cellStyle name="60% - Accent1 4 2" xfId="967" xr:uid="{00000000-0005-0000-0000-0000A6000000}"/>
    <cellStyle name="60% - Accent1 5" xfId="968" xr:uid="{00000000-0005-0000-0000-0000A7000000}"/>
    <cellStyle name="60% - Accent1 6" xfId="969" xr:uid="{00000000-0005-0000-0000-0000A8000000}"/>
    <cellStyle name="60% - Accent1 7" xfId="970" xr:uid="{00000000-0005-0000-0000-0000A9000000}"/>
    <cellStyle name="60% - Accent1 8" xfId="971" xr:uid="{00000000-0005-0000-0000-0000AA000000}"/>
    <cellStyle name="60% - Accent1 9" xfId="972" xr:uid="{00000000-0005-0000-0000-0000AB000000}"/>
    <cellStyle name="60% - Accent2 10" xfId="973" xr:uid="{00000000-0005-0000-0000-0000AC000000}"/>
    <cellStyle name="60% - Accent2 2" xfId="84" xr:uid="{00000000-0005-0000-0000-0000AD000000}"/>
    <cellStyle name="60% - Accent2 2 2" xfId="85" xr:uid="{00000000-0005-0000-0000-0000AE000000}"/>
    <cellStyle name="60% - Accent2 2 3" xfId="974" xr:uid="{00000000-0005-0000-0000-0000AF000000}"/>
    <cellStyle name="60% - Accent2 3" xfId="86" xr:uid="{00000000-0005-0000-0000-0000B0000000}"/>
    <cellStyle name="60% - Accent2 3 2" xfId="975" xr:uid="{00000000-0005-0000-0000-0000B1000000}"/>
    <cellStyle name="60% - Accent2 4" xfId="87" xr:uid="{00000000-0005-0000-0000-0000B2000000}"/>
    <cellStyle name="60% - Accent2 4 2" xfId="976" xr:uid="{00000000-0005-0000-0000-0000B3000000}"/>
    <cellStyle name="60% - Accent2 5" xfId="977" xr:uid="{00000000-0005-0000-0000-0000B4000000}"/>
    <cellStyle name="60% - Accent2 6" xfId="978" xr:uid="{00000000-0005-0000-0000-0000B5000000}"/>
    <cellStyle name="60% - Accent2 7" xfId="979" xr:uid="{00000000-0005-0000-0000-0000B6000000}"/>
    <cellStyle name="60% - Accent2 8" xfId="980" xr:uid="{00000000-0005-0000-0000-0000B7000000}"/>
    <cellStyle name="60% - Accent2 9" xfId="981" xr:uid="{00000000-0005-0000-0000-0000B8000000}"/>
    <cellStyle name="60% - Accent3 10" xfId="982" xr:uid="{00000000-0005-0000-0000-0000B9000000}"/>
    <cellStyle name="60% - Accent3 2" xfId="88" xr:uid="{00000000-0005-0000-0000-0000BA000000}"/>
    <cellStyle name="60% - Accent3 2 2" xfId="89" xr:uid="{00000000-0005-0000-0000-0000BB000000}"/>
    <cellStyle name="60% - Accent3 2 3" xfId="983" xr:uid="{00000000-0005-0000-0000-0000BC000000}"/>
    <cellStyle name="60% - Accent3 3" xfId="90" xr:uid="{00000000-0005-0000-0000-0000BD000000}"/>
    <cellStyle name="60% - Accent3 3 2" xfId="984" xr:uid="{00000000-0005-0000-0000-0000BE000000}"/>
    <cellStyle name="60% - Accent3 4" xfId="91" xr:uid="{00000000-0005-0000-0000-0000BF000000}"/>
    <cellStyle name="60% - Accent3 4 2" xfId="985" xr:uid="{00000000-0005-0000-0000-0000C0000000}"/>
    <cellStyle name="60% - Accent3 5" xfId="986" xr:uid="{00000000-0005-0000-0000-0000C1000000}"/>
    <cellStyle name="60% - Accent3 6" xfId="987" xr:uid="{00000000-0005-0000-0000-0000C2000000}"/>
    <cellStyle name="60% - Accent3 7" xfId="988" xr:uid="{00000000-0005-0000-0000-0000C3000000}"/>
    <cellStyle name="60% - Accent3 8" xfId="989" xr:uid="{00000000-0005-0000-0000-0000C4000000}"/>
    <cellStyle name="60% - Accent3 9" xfId="990" xr:uid="{00000000-0005-0000-0000-0000C5000000}"/>
    <cellStyle name="60% - Accent4 10" xfId="991" xr:uid="{00000000-0005-0000-0000-0000C6000000}"/>
    <cellStyle name="60% - Accent4 2" xfId="92" xr:uid="{00000000-0005-0000-0000-0000C7000000}"/>
    <cellStyle name="60% - Accent4 2 2" xfId="93" xr:uid="{00000000-0005-0000-0000-0000C8000000}"/>
    <cellStyle name="60% - Accent4 2 3" xfId="992" xr:uid="{00000000-0005-0000-0000-0000C9000000}"/>
    <cellStyle name="60% - Accent4 3" xfId="94" xr:uid="{00000000-0005-0000-0000-0000CA000000}"/>
    <cellStyle name="60% - Accent4 3 2" xfId="993" xr:uid="{00000000-0005-0000-0000-0000CB000000}"/>
    <cellStyle name="60% - Accent4 4" xfId="95" xr:uid="{00000000-0005-0000-0000-0000CC000000}"/>
    <cellStyle name="60% - Accent4 4 2" xfId="994" xr:uid="{00000000-0005-0000-0000-0000CD000000}"/>
    <cellStyle name="60% - Accent4 5" xfId="995" xr:uid="{00000000-0005-0000-0000-0000CE000000}"/>
    <cellStyle name="60% - Accent4 6" xfId="996" xr:uid="{00000000-0005-0000-0000-0000CF000000}"/>
    <cellStyle name="60% - Accent4 7" xfId="997" xr:uid="{00000000-0005-0000-0000-0000D0000000}"/>
    <cellStyle name="60% - Accent4 8" xfId="998" xr:uid="{00000000-0005-0000-0000-0000D1000000}"/>
    <cellStyle name="60% - Accent4 9" xfId="999" xr:uid="{00000000-0005-0000-0000-0000D2000000}"/>
    <cellStyle name="60% - Accent5 10" xfId="1000" xr:uid="{00000000-0005-0000-0000-0000D3000000}"/>
    <cellStyle name="60% - Accent5 2" xfId="96" xr:uid="{00000000-0005-0000-0000-0000D4000000}"/>
    <cellStyle name="60% - Accent5 2 2" xfId="97" xr:uid="{00000000-0005-0000-0000-0000D5000000}"/>
    <cellStyle name="60% - Accent5 2 3" xfId="1001" xr:uid="{00000000-0005-0000-0000-0000D6000000}"/>
    <cellStyle name="60% - Accent5 3" xfId="98" xr:uid="{00000000-0005-0000-0000-0000D7000000}"/>
    <cellStyle name="60% - Accent5 3 2" xfId="1002" xr:uid="{00000000-0005-0000-0000-0000D8000000}"/>
    <cellStyle name="60% - Accent5 4" xfId="99" xr:uid="{00000000-0005-0000-0000-0000D9000000}"/>
    <cellStyle name="60% - Accent5 4 2" xfId="1003" xr:uid="{00000000-0005-0000-0000-0000DA000000}"/>
    <cellStyle name="60% - Accent5 5" xfId="1004" xr:uid="{00000000-0005-0000-0000-0000DB000000}"/>
    <cellStyle name="60% - Accent5 6" xfId="1005" xr:uid="{00000000-0005-0000-0000-0000DC000000}"/>
    <cellStyle name="60% - Accent5 7" xfId="1006" xr:uid="{00000000-0005-0000-0000-0000DD000000}"/>
    <cellStyle name="60% - Accent5 8" xfId="1007" xr:uid="{00000000-0005-0000-0000-0000DE000000}"/>
    <cellStyle name="60% - Accent5 9" xfId="1008" xr:uid="{00000000-0005-0000-0000-0000DF000000}"/>
    <cellStyle name="60% - Accent6 10" xfId="1009" xr:uid="{00000000-0005-0000-0000-0000E0000000}"/>
    <cellStyle name="60% - Accent6 2" xfId="100" xr:uid="{00000000-0005-0000-0000-0000E1000000}"/>
    <cellStyle name="60% - Accent6 2 2" xfId="101" xr:uid="{00000000-0005-0000-0000-0000E2000000}"/>
    <cellStyle name="60% - Accent6 2 3" xfId="1010" xr:uid="{00000000-0005-0000-0000-0000E3000000}"/>
    <cellStyle name="60% - Accent6 3" xfId="102" xr:uid="{00000000-0005-0000-0000-0000E4000000}"/>
    <cellStyle name="60% - Accent6 3 2" xfId="1011" xr:uid="{00000000-0005-0000-0000-0000E5000000}"/>
    <cellStyle name="60% - Accent6 4" xfId="103" xr:uid="{00000000-0005-0000-0000-0000E6000000}"/>
    <cellStyle name="60% - Accent6 4 2" xfId="1012" xr:uid="{00000000-0005-0000-0000-0000E7000000}"/>
    <cellStyle name="60% - Accent6 5" xfId="1013" xr:uid="{00000000-0005-0000-0000-0000E8000000}"/>
    <cellStyle name="60% - Accent6 6" xfId="1014" xr:uid="{00000000-0005-0000-0000-0000E9000000}"/>
    <cellStyle name="60% - Accent6 7" xfId="1015" xr:uid="{00000000-0005-0000-0000-0000EA000000}"/>
    <cellStyle name="60% - Accent6 8" xfId="1016" xr:uid="{00000000-0005-0000-0000-0000EB000000}"/>
    <cellStyle name="60% - Accent6 9" xfId="1017" xr:uid="{00000000-0005-0000-0000-0000EC000000}"/>
    <cellStyle name="Accent1 10" xfId="1018" xr:uid="{00000000-0005-0000-0000-0000ED000000}"/>
    <cellStyle name="Accent1 2" xfId="104" xr:uid="{00000000-0005-0000-0000-0000EE000000}"/>
    <cellStyle name="Accent1 2 2" xfId="105" xr:uid="{00000000-0005-0000-0000-0000EF000000}"/>
    <cellStyle name="Accent1 2 3" xfId="1019" xr:uid="{00000000-0005-0000-0000-0000F0000000}"/>
    <cellStyle name="Accent1 3" xfId="106" xr:uid="{00000000-0005-0000-0000-0000F1000000}"/>
    <cellStyle name="Accent1 3 2" xfId="1020" xr:uid="{00000000-0005-0000-0000-0000F2000000}"/>
    <cellStyle name="Accent1 4" xfId="107" xr:uid="{00000000-0005-0000-0000-0000F3000000}"/>
    <cellStyle name="Accent1 4 2" xfId="1021" xr:uid="{00000000-0005-0000-0000-0000F4000000}"/>
    <cellStyle name="Accent1 5" xfId="1022" xr:uid="{00000000-0005-0000-0000-0000F5000000}"/>
    <cellStyle name="Accent1 6" xfId="1023" xr:uid="{00000000-0005-0000-0000-0000F6000000}"/>
    <cellStyle name="Accent1 7" xfId="1024" xr:uid="{00000000-0005-0000-0000-0000F7000000}"/>
    <cellStyle name="Accent1 8" xfId="1025" xr:uid="{00000000-0005-0000-0000-0000F8000000}"/>
    <cellStyle name="Accent1 9" xfId="1026" xr:uid="{00000000-0005-0000-0000-0000F9000000}"/>
    <cellStyle name="Accent2 10" xfId="1027" xr:uid="{00000000-0005-0000-0000-0000FA000000}"/>
    <cellStyle name="Accent2 2" xfId="108" xr:uid="{00000000-0005-0000-0000-0000FB000000}"/>
    <cellStyle name="Accent2 2 2" xfId="109" xr:uid="{00000000-0005-0000-0000-0000FC000000}"/>
    <cellStyle name="Accent2 2 3" xfId="1028" xr:uid="{00000000-0005-0000-0000-0000FD000000}"/>
    <cellStyle name="Accent2 3" xfId="110" xr:uid="{00000000-0005-0000-0000-0000FE000000}"/>
    <cellStyle name="Accent2 3 2" xfId="1029" xr:uid="{00000000-0005-0000-0000-0000FF000000}"/>
    <cellStyle name="Accent2 4" xfId="111" xr:uid="{00000000-0005-0000-0000-000000010000}"/>
    <cellStyle name="Accent2 4 2" xfId="1030" xr:uid="{00000000-0005-0000-0000-000001010000}"/>
    <cellStyle name="Accent2 5" xfId="1031" xr:uid="{00000000-0005-0000-0000-000002010000}"/>
    <cellStyle name="Accent2 6" xfId="1032" xr:uid="{00000000-0005-0000-0000-000003010000}"/>
    <cellStyle name="Accent2 7" xfId="1033" xr:uid="{00000000-0005-0000-0000-000004010000}"/>
    <cellStyle name="Accent2 8" xfId="1034" xr:uid="{00000000-0005-0000-0000-000005010000}"/>
    <cellStyle name="Accent2 9" xfId="1035" xr:uid="{00000000-0005-0000-0000-000006010000}"/>
    <cellStyle name="Accent3 10" xfId="1036" xr:uid="{00000000-0005-0000-0000-000007010000}"/>
    <cellStyle name="Accent3 2" xfId="112" xr:uid="{00000000-0005-0000-0000-000008010000}"/>
    <cellStyle name="Accent3 2 2" xfId="113" xr:uid="{00000000-0005-0000-0000-000009010000}"/>
    <cellStyle name="Accent3 2 3" xfId="1037" xr:uid="{00000000-0005-0000-0000-00000A010000}"/>
    <cellStyle name="Accent3 3" xfId="114" xr:uid="{00000000-0005-0000-0000-00000B010000}"/>
    <cellStyle name="Accent3 3 2" xfId="1038" xr:uid="{00000000-0005-0000-0000-00000C010000}"/>
    <cellStyle name="Accent3 4" xfId="115" xr:uid="{00000000-0005-0000-0000-00000D010000}"/>
    <cellStyle name="Accent3 4 2" xfId="1039" xr:uid="{00000000-0005-0000-0000-00000E010000}"/>
    <cellStyle name="Accent3 5" xfId="1040" xr:uid="{00000000-0005-0000-0000-00000F010000}"/>
    <cellStyle name="Accent3 6" xfId="1041" xr:uid="{00000000-0005-0000-0000-000010010000}"/>
    <cellStyle name="Accent3 7" xfId="1042" xr:uid="{00000000-0005-0000-0000-000011010000}"/>
    <cellStyle name="Accent3 8" xfId="1043" xr:uid="{00000000-0005-0000-0000-000012010000}"/>
    <cellStyle name="Accent3 9" xfId="1044" xr:uid="{00000000-0005-0000-0000-000013010000}"/>
    <cellStyle name="Accent4 10" xfId="1045" xr:uid="{00000000-0005-0000-0000-000014010000}"/>
    <cellStyle name="Accent4 2" xfId="116" xr:uid="{00000000-0005-0000-0000-000015010000}"/>
    <cellStyle name="Accent4 2 2" xfId="117" xr:uid="{00000000-0005-0000-0000-000016010000}"/>
    <cellStyle name="Accent4 2 3" xfId="1046" xr:uid="{00000000-0005-0000-0000-000017010000}"/>
    <cellStyle name="Accent4 3" xfId="118" xr:uid="{00000000-0005-0000-0000-000018010000}"/>
    <cellStyle name="Accent4 3 2" xfId="1047" xr:uid="{00000000-0005-0000-0000-000019010000}"/>
    <cellStyle name="Accent4 4" xfId="119" xr:uid="{00000000-0005-0000-0000-00001A010000}"/>
    <cellStyle name="Accent4 4 2" xfId="1048" xr:uid="{00000000-0005-0000-0000-00001B010000}"/>
    <cellStyle name="Accent4 5" xfId="120" xr:uid="{00000000-0005-0000-0000-00001C010000}"/>
    <cellStyle name="Accent4 5 2" xfId="1049" xr:uid="{00000000-0005-0000-0000-00001D010000}"/>
    <cellStyle name="Accent4 6" xfId="1050" xr:uid="{00000000-0005-0000-0000-00001E010000}"/>
    <cellStyle name="Accent4 7" xfId="1051" xr:uid="{00000000-0005-0000-0000-00001F010000}"/>
    <cellStyle name="Accent4 8" xfId="1052" xr:uid="{00000000-0005-0000-0000-000020010000}"/>
    <cellStyle name="Accent4 9" xfId="1053" xr:uid="{00000000-0005-0000-0000-000021010000}"/>
    <cellStyle name="Accent5 10" xfId="1054" xr:uid="{00000000-0005-0000-0000-000022010000}"/>
    <cellStyle name="Accent5 2" xfId="121" xr:uid="{00000000-0005-0000-0000-000023010000}"/>
    <cellStyle name="Accent5 2 2" xfId="122" xr:uid="{00000000-0005-0000-0000-000024010000}"/>
    <cellStyle name="Accent5 2 3" xfId="1055" xr:uid="{00000000-0005-0000-0000-000025010000}"/>
    <cellStyle name="Accent5 3" xfId="123" xr:uid="{00000000-0005-0000-0000-000026010000}"/>
    <cellStyle name="Accent5 3 2" xfId="1056" xr:uid="{00000000-0005-0000-0000-000027010000}"/>
    <cellStyle name="Accent5 4" xfId="124" xr:uid="{00000000-0005-0000-0000-000028010000}"/>
    <cellStyle name="Accent5 4 2" xfId="1057" xr:uid="{00000000-0005-0000-0000-000029010000}"/>
    <cellStyle name="Accent5 5" xfId="1058" xr:uid="{00000000-0005-0000-0000-00002A010000}"/>
    <cellStyle name="Accent5 6" xfId="1059" xr:uid="{00000000-0005-0000-0000-00002B010000}"/>
    <cellStyle name="Accent5 7" xfId="1060" xr:uid="{00000000-0005-0000-0000-00002C010000}"/>
    <cellStyle name="Accent5 8" xfId="1061" xr:uid="{00000000-0005-0000-0000-00002D010000}"/>
    <cellStyle name="Accent5 9" xfId="1062" xr:uid="{00000000-0005-0000-0000-00002E010000}"/>
    <cellStyle name="Accent6 10" xfId="1063" xr:uid="{00000000-0005-0000-0000-00002F010000}"/>
    <cellStyle name="Accent6 2" xfId="125" xr:uid="{00000000-0005-0000-0000-000030010000}"/>
    <cellStyle name="Accent6 2 2" xfId="126" xr:uid="{00000000-0005-0000-0000-000031010000}"/>
    <cellStyle name="Accent6 2 3" xfId="1064" xr:uid="{00000000-0005-0000-0000-000032010000}"/>
    <cellStyle name="Accent6 3" xfId="127" xr:uid="{00000000-0005-0000-0000-000033010000}"/>
    <cellStyle name="Accent6 3 2" xfId="1065" xr:uid="{00000000-0005-0000-0000-000034010000}"/>
    <cellStyle name="Accent6 4" xfId="128" xr:uid="{00000000-0005-0000-0000-000035010000}"/>
    <cellStyle name="Accent6 4 2" xfId="1066" xr:uid="{00000000-0005-0000-0000-000036010000}"/>
    <cellStyle name="Accent6 5" xfId="1067" xr:uid="{00000000-0005-0000-0000-000037010000}"/>
    <cellStyle name="Accent6 6" xfId="1068" xr:uid="{00000000-0005-0000-0000-000038010000}"/>
    <cellStyle name="Accent6 7" xfId="1069" xr:uid="{00000000-0005-0000-0000-000039010000}"/>
    <cellStyle name="Accent6 8" xfId="1070" xr:uid="{00000000-0005-0000-0000-00003A010000}"/>
    <cellStyle name="Accent6 9" xfId="1071" xr:uid="{00000000-0005-0000-0000-00003B010000}"/>
    <cellStyle name="Bad 10" xfId="1072" xr:uid="{00000000-0005-0000-0000-00003C010000}"/>
    <cellStyle name="Bad 2" xfId="129" xr:uid="{00000000-0005-0000-0000-00003D010000}"/>
    <cellStyle name="Bad 2 2" xfId="130" xr:uid="{00000000-0005-0000-0000-00003E010000}"/>
    <cellStyle name="Bad 2 3" xfId="1073" xr:uid="{00000000-0005-0000-0000-00003F010000}"/>
    <cellStyle name="Bad 3" xfId="131" xr:uid="{00000000-0005-0000-0000-000040010000}"/>
    <cellStyle name="Bad 3 2" xfId="1074" xr:uid="{00000000-0005-0000-0000-000041010000}"/>
    <cellStyle name="Bad 4" xfId="132" xr:uid="{00000000-0005-0000-0000-000042010000}"/>
    <cellStyle name="Bad 4 2" xfId="1075" xr:uid="{00000000-0005-0000-0000-000043010000}"/>
    <cellStyle name="Bad 5" xfId="1076" xr:uid="{00000000-0005-0000-0000-000044010000}"/>
    <cellStyle name="Bad 6" xfId="1077" xr:uid="{00000000-0005-0000-0000-000045010000}"/>
    <cellStyle name="Bad 7" xfId="1078" xr:uid="{00000000-0005-0000-0000-000046010000}"/>
    <cellStyle name="Bad 8" xfId="1079" xr:uid="{00000000-0005-0000-0000-000047010000}"/>
    <cellStyle name="Bad 9" xfId="1080" xr:uid="{00000000-0005-0000-0000-000048010000}"/>
    <cellStyle name="Calculation 10" xfId="1081" xr:uid="{00000000-0005-0000-0000-000049010000}"/>
    <cellStyle name="Calculation 2" xfId="133" xr:uid="{00000000-0005-0000-0000-00004A010000}"/>
    <cellStyle name="Calculation 2 2" xfId="134" xr:uid="{00000000-0005-0000-0000-00004B010000}"/>
    <cellStyle name="Calculation 2 2 2" xfId="135" xr:uid="{00000000-0005-0000-0000-00004C010000}"/>
    <cellStyle name="Calculation 2 2 2 2" xfId="136" xr:uid="{00000000-0005-0000-0000-00004D010000}"/>
    <cellStyle name="Calculation 2 2 2 2 2" xfId="137" xr:uid="{00000000-0005-0000-0000-00004E010000}"/>
    <cellStyle name="Calculation 2 2 2 2 3" xfId="138" xr:uid="{00000000-0005-0000-0000-00004F010000}"/>
    <cellStyle name="Calculation 2 2 2 3" xfId="139" xr:uid="{00000000-0005-0000-0000-000050010000}"/>
    <cellStyle name="Calculation 2 2 2 4" xfId="140" xr:uid="{00000000-0005-0000-0000-000051010000}"/>
    <cellStyle name="Calculation 2 2 3" xfId="141" xr:uid="{00000000-0005-0000-0000-000052010000}"/>
    <cellStyle name="Calculation 2 2 3 2" xfId="142" xr:uid="{00000000-0005-0000-0000-000053010000}"/>
    <cellStyle name="Calculation 2 2 3 3" xfId="143" xr:uid="{00000000-0005-0000-0000-000054010000}"/>
    <cellStyle name="Calculation 2 2 4" xfId="144" xr:uid="{00000000-0005-0000-0000-000055010000}"/>
    <cellStyle name="Calculation 2 2 5" xfId="145" xr:uid="{00000000-0005-0000-0000-000056010000}"/>
    <cellStyle name="Calculation 2 3" xfId="146" xr:uid="{00000000-0005-0000-0000-000057010000}"/>
    <cellStyle name="Calculation 2 3 2" xfId="147" xr:uid="{00000000-0005-0000-0000-000058010000}"/>
    <cellStyle name="Calculation 2 3 2 2" xfId="148" xr:uid="{00000000-0005-0000-0000-000059010000}"/>
    <cellStyle name="Calculation 2 3 2 3" xfId="149" xr:uid="{00000000-0005-0000-0000-00005A010000}"/>
    <cellStyle name="Calculation 2 3 3" xfId="150" xr:uid="{00000000-0005-0000-0000-00005B010000}"/>
    <cellStyle name="Calculation 2 3 4" xfId="151" xr:uid="{00000000-0005-0000-0000-00005C010000}"/>
    <cellStyle name="Calculation 2 4" xfId="152" xr:uid="{00000000-0005-0000-0000-00005D010000}"/>
    <cellStyle name="Calculation 2 5" xfId="153" xr:uid="{00000000-0005-0000-0000-00005E010000}"/>
    <cellStyle name="Calculation 2 5 2" xfId="154" xr:uid="{00000000-0005-0000-0000-00005F010000}"/>
    <cellStyle name="Calculation 2 5 3" xfId="155" xr:uid="{00000000-0005-0000-0000-000060010000}"/>
    <cellStyle name="Calculation 2 6" xfId="156" xr:uid="{00000000-0005-0000-0000-000061010000}"/>
    <cellStyle name="Calculation 2 7" xfId="157" xr:uid="{00000000-0005-0000-0000-000062010000}"/>
    <cellStyle name="Calculation 2 8" xfId="1082" xr:uid="{00000000-0005-0000-0000-000063010000}"/>
    <cellStyle name="Calculation 3" xfId="158" xr:uid="{00000000-0005-0000-0000-000064010000}"/>
    <cellStyle name="Calculation 3 2" xfId="159" xr:uid="{00000000-0005-0000-0000-000065010000}"/>
    <cellStyle name="Calculation 3 2 2" xfId="160" xr:uid="{00000000-0005-0000-0000-000066010000}"/>
    <cellStyle name="Calculation 3 2 2 2" xfId="161" xr:uid="{00000000-0005-0000-0000-000067010000}"/>
    <cellStyle name="Calculation 3 2 2 3" xfId="162" xr:uid="{00000000-0005-0000-0000-000068010000}"/>
    <cellStyle name="Calculation 3 2 3" xfId="163" xr:uid="{00000000-0005-0000-0000-000069010000}"/>
    <cellStyle name="Calculation 3 2 4" xfId="164" xr:uid="{00000000-0005-0000-0000-00006A010000}"/>
    <cellStyle name="Calculation 3 3" xfId="165" xr:uid="{00000000-0005-0000-0000-00006B010000}"/>
    <cellStyle name="Calculation 3 3 2" xfId="166" xr:uid="{00000000-0005-0000-0000-00006C010000}"/>
    <cellStyle name="Calculation 3 3 3" xfId="167" xr:uid="{00000000-0005-0000-0000-00006D010000}"/>
    <cellStyle name="Calculation 3 4" xfId="168" xr:uid="{00000000-0005-0000-0000-00006E010000}"/>
    <cellStyle name="Calculation 3 5" xfId="169" xr:uid="{00000000-0005-0000-0000-00006F010000}"/>
    <cellStyle name="Calculation 3 6" xfId="1083" xr:uid="{00000000-0005-0000-0000-000070010000}"/>
    <cellStyle name="Calculation 4" xfId="170" xr:uid="{00000000-0005-0000-0000-000071010000}"/>
    <cellStyle name="Calculation 4 2" xfId="171" xr:uid="{00000000-0005-0000-0000-000072010000}"/>
    <cellStyle name="Calculation 4 2 2" xfId="172" xr:uid="{00000000-0005-0000-0000-000073010000}"/>
    <cellStyle name="Calculation 4 2 3" xfId="173" xr:uid="{00000000-0005-0000-0000-000074010000}"/>
    <cellStyle name="Calculation 4 3" xfId="174" xr:uid="{00000000-0005-0000-0000-000075010000}"/>
    <cellStyle name="Calculation 4 4" xfId="175" xr:uid="{00000000-0005-0000-0000-000076010000}"/>
    <cellStyle name="Calculation 4 5" xfId="1084" xr:uid="{00000000-0005-0000-0000-000077010000}"/>
    <cellStyle name="Calculation 5" xfId="176" xr:uid="{00000000-0005-0000-0000-000078010000}"/>
    <cellStyle name="Calculation 5 2" xfId="177" xr:uid="{00000000-0005-0000-0000-000079010000}"/>
    <cellStyle name="Calculation 5 3" xfId="178" xr:uid="{00000000-0005-0000-0000-00007A010000}"/>
    <cellStyle name="Calculation 5 4" xfId="1085" xr:uid="{00000000-0005-0000-0000-00007B010000}"/>
    <cellStyle name="Calculation 6" xfId="1086" xr:uid="{00000000-0005-0000-0000-00007C010000}"/>
    <cellStyle name="Calculation 7" xfId="1087" xr:uid="{00000000-0005-0000-0000-00007D010000}"/>
    <cellStyle name="Calculation 8" xfId="1088" xr:uid="{00000000-0005-0000-0000-00007E010000}"/>
    <cellStyle name="Calculation 8 10" xfId="1089" xr:uid="{00000000-0005-0000-0000-00007F010000}"/>
    <cellStyle name="Calculation 8 10 10" xfId="1090" xr:uid="{00000000-0005-0000-0000-000080010000}"/>
    <cellStyle name="Calculation 8 10 10 2" xfId="1091" xr:uid="{00000000-0005-0000-0000-000081010000}"/>
    <cellStyle name="Calculation 8 10 11" xfId="1092" xr:uid="{00000000-0005-0000-0000-000082010000}"/>
    <cellStyle name="Calculation 8 10 11 2" xfId="1093" xr:uid="{00000000-0005-0000-0000-000083010000}"/>
    <cellStyle name="Calculation 8 10 12" xfId="1094" xr:uid="{00000000-0005-0000-0000-000084010000}"/>
    <cellStyle name="Calculation 8 10 12 2" xfId="1095" xr:uid="{00000000-0005-0000-0000-000085010000}"/>
    <cellStyle name="Calculation 8 10 13" xfId="1096" xr:uid="{00000000-0005-0000-0000-000086010000}"/>
    <cellStyle name="Calculation 8 10 13 2" xfId="1097" xr:uid="{00000000-0005-0000-0000-000087010000}"/>
    <cellStyle name="Calculation 8 10 14" xfId="1098" xr:uid="{00000000-0005-0000-0000-000088010000}"/>
    <cellStyle name="Calculation 8 10 14 2" xfId="1099" xr:uid="{00000000-0005-0000-0000-000089010000}"/>
    <cellStyle name="Calculation 8 10 15" xfId="1100" xr:uid="{00000000-0005-0000-0000-00008A010000}"/>
    <cellStyle name="Calculation 8 10 15 2" xfId="1101" xr:uid="{00000000-0005-0000-0000-00008B010000}"/>
    <cellStyle name="Calculation 8 10 16" xfId="1102" xr:uid="{00000000-0005-0000-0000-00008C010000}"/>
    <cellStyle name="Calculation 8 10 16 2" xfId="1103" xr:uid="{00000000-0005-0000-0000-00008D010000}"/>
    <cellStyle name="Calculation 8 10 17" xfId="1104" xr:uid="{00000000-0005-0000-0000-00008E010000}"/>
    <cellStyle name="Calculation 8 10 17 2" xfId="1105" xr:uid="{00000000-0005-0000-0000-00008F010000}"/>
    <cellStyle name="Calculation 8 10 18" xfId="1106" xr:uid="{00000000-0005-0000-0000-000090010000}"/>
    <cellStyle name="Calculation 8 10 2" xfId="1107" xr:uid="{00000000-0005-0000-0000-000091010000}"/>
    <cellStyle name="Calculation 8 10 2 2" xfId="1108" xr:uid="{00000000-0005-0000-0000-000092010000}"/>
    <cellStyle name="Calculation 8 10 3" xfId="1109" xr:uid="{00000000-0005-0000-0000-000093010000}"/>
    <cellStyle name="Calculation 8 10 3 2" xfId="1110" xr:uid="{00000000-0005-0000-0000-000094010000}"/>
    <cellStyle name="Calculation 8 10 4" xfId="1111" xr:uid="{00000000-0005-0000-0000-000095010000}"/>
    <cellStyle name="Calculation 8 10 4 2" xfId="1112" xr:uid="{00000000-0005-0000-0000-000096010000}"/>
    <cellStyle name="Calculation 8 10 5" xfId="1113" xr:uid="{00000000-0005-0000-0000-000097010000}"/>
    <cellStyle name="Calculation 8 10 5 2" xfId="1114" xr:uid="{00000000-0005-0000-0000-000098010000}"/>
    <cellStyle name="Calculation 8 10 6" xfId="1115" xr:uid="{00000000-0005-0000-0000-000099010000}"/>
    <cellStyle name="Calculation 8 10 6 2" xfId="1116" xr:uid="{00000000-0005-0000-0000-00009A010000}"/>
    <cellStyle name="Calculation 8 10 7" xfId="1117" xr:uid="{00000000-0005-0000-0000-00009B010000}"/>
    <cellStyle name="Calculation 8 10 7 2" xfId="1118" xr:uid="{00000000-0005-0000-0000-00009C010000}"/>
    <cellStyle name="Calculation 8 10 8" xfId="1119" xr:uid="{00000000-0005-0000-0000-00009D010000}"/>
    <cellStyle name="Calculation 8 10 8 2" xfId="1120" xr:uid="{00000000-0005-0000-0000-00009E010000}"/>
    <cellStyle name="Calculation 8 10 9" xfId="1121" xr:uid="{00000000-0005-0000-0000-00009F010000}"/>
    <cellStyle name="Calculation 8 10 9 2" xfId="1122" xr:uid="{00000000-0005-0000-0000-0000A0010000}"/>
    <cellStyle name="Calculation 8 11" xfId="1123" xr:uid="{00000000-0005-0000-0000-0000A1010000}"/>
    <cellStyle name="Calculation 8 11 10" xfId="1124" xr:uid="{00000000-0005-0000-0000-0000A2010000}"/>
    <cellStyle name="Calculation 8 11 10 2" xfId="1125" xr:uid="{00000000-0005-0000-0000-0000A3010000}"/>
    <cellStyle name="Calculation 8 11 11" xfId="1126" xr:uid="{00000000-0005-0000-0000-0000A4010000}"/>
    <cellStyle name="Calculation 8 11 11 2" xfId="1127" xr:uid="{00000000-0005-0000-0000-0000A5010000}"/>
    <cellStyle name="Calculation 8 11 12" xfId="1128" xr:uid="{00000000-0005-0000-0000-0000A6010000}"/>
    <cellStyle name="Calculation 8 11 12 2" xfId="1129" xr:uid="{00000000-0005-0000-0000-0000A7010000}"/>
    <cellStyle name="Calculation 8 11 13" xfId="1130" xr:uid="{00000000-0005-0000-0000-0000A8010000}"/>
    <cellStyle name="Calculation 8 11 13 2" xfId="1131" xr:uid="{00000000-0005-0000-0000-0000A9010000}"/>
    <cellStyle name="Calculation 8 11 14" xfId="1132" xr:uid="{00000000-0005-0000-0000-0000AA010000}"/>
    <cellStyle name="Calculation 8 11 14 2" xfId="1133" xr:uid="{00000000-0005-0000-0000-0000AB010000}"/>
    <cellStyle name="Calculation 8 11 15" xfId="1134" xr:uid="{00000000-0005-0000-0000-0000AC010000}"/>
    <cellStyle name="Calculation 8 11 15 2" xfId="1135" xr:uid="{00000000-0005-0000-0000-0000AD010000}"/>
    <cellStyle name="Calculation 8 11 16" xfId="1136" xr:uid="{00000000-0005-0000-0000-0000AE010000}"/>
    <cellStyle name="Calculation 8 11 16 2" xfId="1137" xr:uid="{00000000-0005-0000-0000-0000AF010000}"/>
    <cellStyle name="Calculation 8 11 17" xfId="1138" xr:uid="{00000000-0005-0000-0000-0000B0010000}"/>
    <cellStyle name="Calculation 8 11 17 2" xfId="1139" xr:uid="{00000000-0005-0000-0000-0000B1010000}"/>
    <cellStyle name="Calculation 8 11 18" xfId="1140" xr:uid="{00000000-0005-0000-0000-0000B2010000}"/>
    <cellStyle name="Calculation 8 11 2" xfId="1141" xr:uid="{00000000-0005-0000-0000-0000B3010000}"/>
    <cellStyle name="Calculation 8 11 2 2" xfId="1142" xr:uid="{00000000-0005-0000-0000-0000B4010000}"/>
    <cellStyle name="Calculation 8 11 3" xfId="1143" xr:uid="{00000000-0005-0000-0000-0000B5010000}"/>
    <cellStyle name="Calculation 8 11 3 2" xfId="1144" xr:uid="{00000000-0005-0000-0000-0000B6010000}"/>
    <cellStyle name="Calculation 8 11 4" xfId="1145" xr:uid="{00000000-0005-0000-0000-0000B7010000}"/>
    <cellStyle name="Calculation 8 11 4 2" xfId="1146" xr:uid="{00000000-0005-0000-0000-0000B8010000}"/>
    <cellStyle name="Calculation 8 11 5" xfId="1147" xr:uid="{00000000-0005-0000-0000-0000B9010000}"/>
    <cellStyle name="Calculation 8 11 5 2" xfId="1148" xr:uid="{00000000-0005-0000-0000-0000BA010000}"/>
    <cellStyle name="Calculation 8 11 6" xfId="1149" xr:uid="{00000000-0005-0000-0000-0000BB010000}"/>
    <cellStyle name="Calculation 8 11 6 2" xfId="1150" xr:uid="{00000000-0005-0000-0000-0000BC010000}"/>
    <cellStyle name="Calculation 8 11 7" xfId="1151" xr:uid="{00000000-0005-0000-0000-0000BD010000}"/>
    <cellStyle name="Calculation 8 11 7 2" xfId="1152" xr:uid="{00000000-0005-0000-0000-0000BE010000}"/>
    <cellStyle name="Calculation 8 11 8" xfId="1153" xr:uid="{00000000-0005-0000-0000-0000BF010000}"/>
    <cellStyle name="Calculation 8 11 8 2" xfId="1154" xr:uid="{00000000-0005-0000-0000-0000C0010000}"/>
    <cellStyle name="Calculation 8 11 9" xfId="1155" xr:uid="{00000000-0005-0000-0000-0000C1010000}"/>
    <cellStyle name="Calculation 8 11 9 2" xfId="1156" xr:uid="{00000000-0005-0000-0000-0000C2010000}"/>
    <cellStyle name="Calculation 8 12" xfId="1157" xr:uid="{00000000-0005-0000-0000-0000C3010000}"/>
    <cellStyle name="Calculation 8 12 10" xfId="1158" xr:uid="{00000000-0005-0000-0000-0000C4010000}"/>
    <cellStyle name="Calculation 8 12 10 2" xfId="1159" xr:uid="{00000000-0005-0000-0000-0000C5010000}"/>
    <cellStyle name="Calculation 8 12 11" xfId="1160" xr:uid="{00000000-0005-0000-0000-0000C6010000}"/>
    <cellStyle name="Calculation 8 12 11 2" xfId="1161" xr:uid="{00000000-0005-0000-0000-0000C7010000}"/>
    <cellStyle name="Calculation 8 12 12" xfId="1162" xr:uid="{00000000-0005-0000-0000-0000C8010000}"/>
    <cellStyle name="Calculation 8 12 12 2" xfId="1163" xr:uid="{00000000-0005-0000-0000-0000C9010000}"/>
    <cellStyle name="Calculation 8 12 13" xfId="1164" xr:uid="{00000000-0005-0000-0000-0000CA010000}"/>
    <cellStyle name="Calculation 8 12 13 2" xfId="1165" xr:uid="{00000000-0005-0000-0000-0000CB010000}"/>
    <cellStyle name="Calculation 8 12 14" xfId="1166" xr:uid="{00000000-0005-0000-0000-0000CC010000}"/>
    <cellStyle name="Calculation 8 12 14 2" xfId="1167" xr:uid="{00000000-0005-0000-0000-0000CD010000}"/>
    <cellStyle name="Calculation 8 12 15" xfId="1168" xr:uid="{00000000-0005-0000-0000-0000CE010000}"/>
    <cellStyle name="Calculation 8 12 15 2" xfId="1169" xr:uid="{00000000-0005-0000-0000-0000CF010000}"/>
    <cellStyle name="Calculation 8 12 16" xfId="1170" xr:uid="{00000000-0005-0000-0000-0000D0010000}"/>
    <cellStyle name="Calculation 8 12 2" xfId="1171" xr:uid="{00000000-0005-0000-0000-0000D1010000}"/>
    <cellStyle name="Calculation 8 12 2 2" xfId="1172" xr:uid="{00000000-0005-0000-0000-0000D2010000}"/>
    <cellStyle name="Calculation 8 12 3" xfId="1173" xr:uid="{00000000-0005-0000-0000-0000D3010000}"/>
    <cellStyle name="Calculation 8 12 3 2" xfId="1174" xr:uid="{00000000-0005-0000-0000-0000D4010000}"/>
    <cellStyle name="Calculation 8 12 4" xfId="1175" xr:uid="{00000000-0005-0000-0000-0000D5010000}"/>
    <cellStyle name="Calculation 8 12 4 2" xfId="1176" xr:uid="{00000000-0005-0000-0000-0000D6010000}"/>
    <cellStyle name="Calculation 8 12 5" xfId="1177" xr:uid="{00000000-0005-0000-0000-0000D7010000}"/>
    <cellStyle name="Calculation 8 12 5 2" xfId="1178" xr:uid="{00000000-0005-0000-0000-0000D8010000}"/>
    <cellStyle name="Calculation 8 12 6" xfId="1179" xr:uid="{00000000-0005-0000-0000-0000D9010000}"/>
    <cellStyle name="Calculation 8 12 6 2" xfId="1180" xr:uid="{00000000-0005-0000-0000-0000DA010000}"/>
    <cellStyle name="Calculation 8 12 7" xfId="1181" xr:uid="{00000000-0005-0000-0000-0000DB010000}"/>
    <cellStyle name="Calculation 8 12 7 2" xfId="1182" xr:uid="{00000000-0005-0000-0000-0000DC010000}"/>
    <cellStyle name="Calculation 8 12 8" xfId="1183" xr:uid="{00000000-0005-0000-0000-0000DD010000}"/>
    <cellStyle name="Calculation 8 12 8 2" xfId="1184" xr:uid="{00000000-0005-0000-0000-0000DE010000}"/>
    <cellStyle name="Calculation 8 12 9" xfId="1185" xr:uid="{00000000-0005-0000-0000-0000DF010000}"/>
    <cellStyle name="Calculation 8 12 9 2" xfId="1186" xr:uid="{00000000-0005-0000-0000-0000E0010000}"/>
    <cellStyle name="Calculation 8 13" xfId="1187" xr:uid="{00000000-0005-0000-0000-0000E1010000}"/>
    <cellStyle name="Calculation 8 13 10" xfId="1188" xr:uid="{00000000-0005-0000-0000-0000E2010000}"/>
    <cellStyle name="Calculation 8 13 10 2" xfId="1189" xr:uid="{00000000-0005-0000-0000-0000E3010000}"/>
    <cellStyle name="Calculation 8 13 11" xfId="1190" xr:uid="{00000000-0005-0000-0000-0000E4010000}"/>
    <cellStyle name="Calculation 8 13 11 2" xfId="1191" xr:uid="{00000000-0005-0000-0000-0000E5010000}"/>
    <cellStyle name="Calculation 8 13 12" xfId="1192" xr:uid="{00000000-0005-0000-0000-0000E6010000}"/>
    <cellStyle name="Calculation 8 13 12 2" xfId="1193" xr:uid="{00000000-0005-0000-0000-0000E7010000}"/>
    <cellStyle name="Calculation 8 13 13" xfId="1194" xr:uid="{00000000-0005-0000-0000-0000E8010000}"/>
    <cellStyle name="Calculation 8 13 13 2" xfId="1195" xr:uid="{00000000-0005-0000-0000-0000E9010000}"/>
    <cellStyle name="Calculation 8 13 14" xfId="1196" xr:uid="{00000000-0005-0000-0000-0000EA010000}"/>
    <cellStyle name="Calculation 8 13 14 2" xfId="1197" xr:uid="{00000000-0005-0000-0000-0000EB010000}"/>
    <cellStyle name="Calculation 8 13 15" xfId="1198" xr:uid="{00000000-0005-0000-0000-0000EC010000}"/>
    <cellStyle name="Calculation 8 13 15 2" xfId="1199" xr:uid="{00000000-0005-0000-0000-0000ED010000}"/>
    <cellStyle name="Calculation 8 13 16" xfId="1200" xr:uid="{00000000-0005-0000-0000-0000EE010000}"/>
    <cellStyle name="Calculation 8 13 2" xfId="1201" xr:uid="{00000000-0005-0000-0000-0000EF010000}"/>
    <cellStyle name="Calculation 8 13 2 2" xfId="1202" xr:uid="{00000000-0005-0000-0000-0000F0010000}"/>
    <cellStyle name="Calculation 8 13 3" xfId="1203" xr:uid="{00000000-0005-0000-0000-0000F1010000}"/>
    <cellStyle name="Calculation 8 13 3 2" xfId="1204" xr:uid="{00000000-0005-0000-0000-0000F2010000}"/>
    <cellStyle name="Calculation 8 13 4" xfId="1205" xr:uid="{00000000-0005-0000-0000-0000F3010000}"/>
    <cellStyle name="Calculation 8 13 4 2" xfId="1206" xr:uid="{00000000-0005-0000-0000-0000F4010000}"/>
    <cellStyle name="Calculation 8 13 5" xfId="1207" xr:uid="{00000000-0005-0000-0000-0000F5010000}"/>
    <cellStyle name="Calculation 8 13 5 2" xfId="1208" xr:uid="{00000000-0005-0000-0000-0000F6010000}"/>
    <cellStyle name="Calculation 8 13 6" xfId="1209" xr:uid="{00000000-0005-0000-0000-0000F7010000}"/>
    <cellStyle name="Calculation 8 13 6 2" xfId="1210" xr:uid="{00000000-0005-0000-0000-0000F8010000}"/>
    <cellStyle name="Calculation 8 13 7" xfId="1211" xr:uid="{00000000-0005-0000-0000-0000F9010000}"/>
    <cellStyle name="Calculation 8 13 7 2" xfId="1212" xr:uid="{00000000-0005-0000-0000-0000FA010000}"/>
    <cellStyle name="Calculation 8 13 8" xfId="1213" xr:uid="{00000000-0005-0000-0000-0000FB010000}"/>
    <cellStyle name="Calculation 8 13 8 2" xfId="1214" xr:uid="{00000000-0005-0000-0000-0000FC010000}"/>
    <cellStyle name="Calculation 8 13 9" xfId="1215" xr:uid="{00000000-0005-0000-0000-0000FD010000}"/>
    <cellStyle name="Calculation 8 13 9 2" xfId="1216" xr:uid="{00000000-0005-0000-0000-0000FE010000}"/>
    <cellStyle name="Calculation 8 14" xfId="1217" xr:uid="{00000000-0005-0000-0000-0000FF010000}"/>
    <cellStyle name="Calculation 8 14 10" xfId="1218" xr:uid="{00000000-0005-0000-0000-000000020000}"/>
    <cellStyle name="Calculation 8 14 10 2" xfId="1219" xr:uid="{00000000-0005-0000-0000-000001020000}"/>
    <cellStyle name="Calculation 8 14 11" xfId="1220" xr:uid="{00000000-0005-0000-0000-000002020000}"/>
    <cellStyle name="Calculation 8 14 11 2" xfId="1221" xr:uid="{00000000-0005-0000-0000-000003020000}"/>
    <cellStyle name="Calculation 8 14 12" xfId="1222" xr:uid="{00000000-0005-0000-0000-000004020000}"/>
    <cellStyle name="Calculation 8 14 12 2" xfId="1223" xr:uid="{00000000-0005-0000-0000-000005020000}"/>
    <cellStyle name="Calculation 8 14 13" xfId="1224" xr:uid="{00000000-0005-0000-0000-000006020000}"/>
    <cellStyle name="Calculation 8 14 13 2" xfId="1225" xr:uid="{00000000-0005-0000-0000-000007020000}"/>
    <cellStyle name="Calculation 8 14 14" xfId="1226" xr:uid="{00000000-0005-0000-0000-000008020000}"/>
    <cellStyle name="Calculation 8 14 14 2" xfId="1227" xr:uid="{00000000-0005-0000-0000-000009020000}"/>
    <cellStyle name="Calculation 8 14 15" xfId="1228" xr:uid="{00000000-0005-0000-0000-00000A020000}"/>
    <cellStyle name="Calculation 8 14 2" xfId="1229" xr:uid="{00000000-0005-0000-0000-00000B020000}"/>
    <cellStyle name="Calculation 8 14 2 2" xfId="1230" xr:uid="{00000000-0005-0000-0000-00000C020000}"/>
    <cellStyle name="Calculation 8 14 3" xfId="1231" xr:uid="{00000000-0005-0000-0000-00000D020000}"/>
    <cellStyle name="Calculation 8 14 3 2" xfId="1232" xr:uid="{00000000-0005-0000-0000-00000E020000}"/>
    <cellStyle name="Calculation 8 14 4" xfId="1233" xr:uid="{00000000-0005-0000-0000-00000F020000}"/>
    <cellStyle name="Calculation 8 14 4 2" xfId="1234" xr:uid="{00000000-0005-0000-0000-000010020000}"/>
    <cellStyle name="Calculation 8 14 5" xfId="1235" xr:uid="{00000000-0005-0000-0000-000011020000}"/>
    <cellStyle name="Calculation 8 14 5 2" xfId="1236" xr:uid="{00000000-0005-0000-0000-000012020000}"/>
    <cellStyle name="Calculation 8 14 6" xfId="1237" xr:uid="{00000000-0005-0000-0000-000013020000}"/>
    <cellStyle name="Calculation 8 14 6 2" xfId="1238" xr:uid="{00000000-0005-0000-0000-000014020000}"/>
    <cellStyle name="Calculation 8 14 7" xfId="1239" xr:uid="{00000000-0005-0000-0000-000015020000}"/>
    <cellStyle name="Calculation 8 14 7 2" xfId="1240" xr:uid="{00000000-0005-0000-0000-000016020000}"/>
    <cellStyle name="Calculation 8 14 8" xfId="1241" xr:uid="{00000000-0005-0000-0000-000017020000}"/>
    <cellStyle name="Calculation 8 14 8 2" xfId="1242" xr:uid="{00000000-0005-0000-0000-000018020000}"/>
    <cellStyle name="Calculation 8 14 9" xfId="1243" xr:uid="{00000000-0005-0000-0000-000019020000}"/>
    <cellStyle name="Calculation 8 14 9 2" xfId="1244" xr:uid="{00000000-0005-0000-0000-00001A020000}"/>
    <cellStyle name="Calculation 8 15" xfId="1245" xr:uid="{00000000-0005-0000-0000-00001B020000}"/>
    <cellStyle name="Calculation 8 15 2" xfId="1246" xr:uid="{00000000-0005-0000-0000-00001C020000}"/>
    <cellStyle name="Calculation 8 16" xfId="1247" xr:uid="{00000000-0005-0000-0000-00001D020000}"/>
    <cellStyle name="Calculation 8 16 2" xfId="1248" xr:uid="{00000000-0005-0000-0000-00001E020000}"/>
    <cellStyle name="Calculation 8 17" xfId="1249" xr:uid="{00000000-0005-0000-0000-00001F020000}"/>
    <cellStyle name="Calculation 8 17 2" xfId="1250" xr:uid="{00000000-0005-0000-0000-000020020000}"/>
    <cellStyle name="Calculation 8 18" xfId="1251" xr:uid="{00000000-0005-0000-0000-000021020000}"/>
    <cellStyle name="Calculation 8 18 2" xfId="1252" xr:uid="{00000000-0005-0000-0000-000022020000}"/>
    <cellStyle name="Calculation 8 19" xfId="1253" xr:uid="{00000000-0005-0000-0000-000023020000}"/>
    <cellStyle name="Calculation 8 19 2" xfId="1254" xr:uid="{00000000-0005-0000-0000-000024020000}"/>
    <cellStyle name="Calculation 8 2" xfId="1255" xr:uid="{00000000-0005-0000-0000-000025020000}"/>
    <cellStyle name="Calculation 8 2 10" xfId="1256" xr:uid="{00000000-0005-0000-0000-000026020000}"/>
    <cellStyle name="Calculation 8 2 10 10" xfId="1257" xr:uid="{00000000-0005-0000-0000-000027020000}"/>
    <cellStyle name="Calculation 8 2 10 10 2" xfId="1258" xr:uid="{00000000-0005-0000-0000-000028020000}"/>
    <cellStyle name="Calculation 8 2 10 11" xfId="1259" xr:uid="{00000000-0005-0000-0000-000029020000}"/>
    <cellStyle name="Calculation 8 2 10 11 2" xfId="1260" xr:uid="{00000000-0005-0000-0000-00002A020000}"/>
    <cellStyle name="Calculation 8 2 10 12" xfId="1261" xr:uid="{00000000-0005-0000-0000-00002B020000}"/>
    <cellStyle name="Calculation 8 2 10 12 2" xfId="1262" xr:uid="{00000000-0005-0000-0000-00002C020000}"/>
    <cellStyle name="Calculation 8 2 10 13" xfId="1263" xr:uid="{00000000-0005-0000-0000-00002D020000}"/>
    <cellStyle name="Calculation 8 2 10 13 2" xfId="1264" xr:uid="{00000000-0005-0000-0000-00002E020000}"/>
    <cellStyle name="Calculation 8 2 10 14" xfId="1265" xr:uid="{00000000-0005-0000-0000-00002F020000}"/>
    <cellStyle name="Calculation 8 2 10 14 2" xfId="1266" xr:uid="{00000000-0005-0000-0000-000030020000}"/>
    <cellStyle name="Calculation 8 2 10 15" xfId="1267" xr:uid="{00000000-0005-0000-0000-000031020000}"/>
    <cellStyle name="Calculation 8 2 10 15 2" xfId="1268" xr:uid="{00000000-0005-0000-0000-000032020000}"/>
    <cellStyle name="Calculation 8 2 10 16" xfId="1269" xr:uid="{00000000-0005-0000-0000-000033020000}"/>
    <cellStyle name="Calculation 8 2 10 16 2" xfId="1270" xr:uid="{00000000-0005-0000-0000-000034020000}"/>
    <cellStyle name="Calculation 8 2 10 17" xfId="1271" xr:uid="{00000000-0005-0000-0000-000035020000}"/>
    <cellStyle name="Calculation 8 2 10 17 2" xfId="1272" xr:uid="{00000000-0005-0000-0000-000036020000}"/>
    <cellStyle name="Calculation 8 2 10 18" xfId="1273" xr:uid="{00000000-0005-0000-0000-000037020000}"/>
    <cellStyle name="Calculation 8 2 10 2" xfId="1274" xr:uid="{00000000-0005-0000-0000-000038020000}"/>
    <cellStyle name="Calculation 8 2 10 2 2" xfId="1275" xr:uid="{00000000-0005-0000-0000-000039020000}"/>
    <cellStyle name="Calculation 8 2 10 3" xfId="1276" xr:uid="{00000000-0005-0000-0000-00003A020000}"/>
    <cellStyle name="Calculation 8 2 10 3 2" xfId="1277" xr:uid="{00000000-0005-0000-0000-00003B020000}"/>
    <cellStyle name="Calculation 8 2 10 4" xfId="1278" xr:uid="{00000000-0005-0000-0000-00003C020000}"/>
    <cellStyle name="Calculation 8 2 10 4 2" xfId="1279" xr:uid="{00000000-0005-0000-0000-00003D020000}"/>
    <cellStyle name="Calculation 8 2 10 5" xfId="1280" xr:uid="{00000000-0005-0000-0000-00003E020000}"/>
    <cellStyle name="Calculation 8 2 10 5 2" xfId="1281" xr:uid="{00000000-0005-0000-0000-00003F020000}"/>
    <cellStyle name="Calculation 8 2 10 6" xfId="1282" xr:uid="{00000000-0005-0000-0000-000040020000}"/>
    <cellStyle name="Calculation 8 2 10 6 2" xfId="1283" xr:uid="{00000000-0005-0000-0000-000041020000}"/>
    <cellStyle name="Calculation 8 2 10 7" xfId="1284" xr:uid="{00000000-0005-0000-0000-000042020000}"/>
    <cellStyle name="Calculation 8 2 10 7 2" xfId="1285" xr:uid="{00000000-0005-0000-0000-000043020000}"/>
    <cellStyle name="Calculation 8 2 10 8" xfId="1286" xr:uid="{00000000-0005-0000-0000-000044020000}"/>
    <cellStyle name="Calculation 8 2 10 8 2" xfId="1287" xr:uid="{00000000-0005-0000-0000-000045020000}"/>
    <cellStyle name="Calculation 8 2 10 9" xfId="1288" xr:uid="{00000000-0005-0000-0000-000046020000}"/>
    <cellStyle name="Calculation 8 2 10 9 2" xfId="1289" xr:uid="{00000000-0005-0000-0000-000047020000}"/>
    <cellStyle name="Calculation 8 2 11" xfId="1290" xr:uid="{00000000-0005-0000-0000-000048020000}"/>
    <cellStyle name="Calculation 8 2 11 10" xfId="1291" xr:uid="{00000000-0005-0000-0000-000049020000}"/>
    <cellStyle name="Calculation 8 2 11 10 2" xfId="1292" xr:uid="{00000000-0005-0000-0000-00004A020000}"/>
    <cellStyle name="Calculation 8 2 11 11" xfId="1293" xr:uid="{00000000-0005-0000-0000-00004B020000}"/>
    <cellStyle name="Calculation 8 2 11 11 2" xfId="1294" xr:uid="{00000000-0005-0000-0000-00004C020000}"/>
    <cellStyle name="Calculation 8 2 11 12" xfId="1295" xr:uid="{00000000-0005-0000-0000-00004D020000}"/>
    <cellStyle name="Calculation 8 2 11 12 2" xfId="1296" xr:uid="{00000000-0005-0000-0000-00004E020000}"/>
    <cellStyle name="Calculation 8 2 11 13" xfId="1297" xr:uid="{00000000-0005-0000-0000-00004F020000}"/>
    <cellStyle name="Calculation 8 2 11 13 2" xfId="1298" xr:uid="{00000000-0005-0000-0000-000050020000}"/>
    <cellStyle name="Calculation 8 2 11 14" xfId="1299" xr:uid="{00000000-0005-0000-0000-000051020000}"/>
    <cellStyle name="Calculation 8 2 11 14 2" xfId="1300" xr:uid="{00000000-0005-0000-0000-000052020000}"/>
    <cellStyle name="Calculation 8 2 11 15" xfId="1301" xr:uid="{00000000-0005-0000-0000-000053020000}"/>
    <cellStyle name="Calculation 8 2 11 15 2" xfId="1302" xr:uid="{00000000-0005-0000-0000-000054020000}"/>
    <cellStyle name="Calculation 8 2 11 16" xfId="1303" xr:uid="{00000000-0005-0000-0000-000055020000}"/>
    <cellStyle name="Calculation 8 2 11 2" xfId="1304" xr:uid="{00000000-0005-0000-0000-000056020000}"/>
    <cellStyle name="Calculation 8 2 11 2 2" xfId="1305" xr:uid="{00000000-0005-0000-0000-000057020000}"/>
    <cellStyle name="Calculation 8 2 11 3" xfId="1306" xr:uid="{00000000-0005-0000-0000-000058020000}"/>
    <cellStyle name="Calculation 8 2 11 3 2" xfId="1307" xr:uid="{00000000-0005-0000-0000-000059020000}"/>
    <cellStyle name="Calculation 8 2 11 4" xfId="1308" xr:uid="{00000000-0005-0000-0000-00005A020000}"/>
    <cellStyle name="Calculation 8 2 11 4 2" xfId="1309" xr:uid="{00000000-0005-0000-0000-00005B020000}"/>
    <cellStyle name="Calculation 8 2 11 5" xfId="1310" xr:uid="{00000000-0005-0000-0000-00005C020000}"/>
    <cellStyle name="Calculation 8 2 11 5 2" xfId="1311" xr:uid="{00000000-0005-0000-0000-00005D020000}"/>
    <cellStyle name="Calculation 8 2 11 6" xfId="1312" xr:uid="{00000000-0005-0000-0000-00005E020000}"/>
    <cellStyle name="Calculation 8 2 11 6 2" xfId="1313" xr:uid="{00000000-0005-0000-0000-00005F020000}"/>
    <cellStyle name="Calculation 8 2 11 7" xfId="1314" xr:uid="{00000000-0005-0000-0000-000060020000}"/>
    <cellStyle name="Calculation 8 2 11 7 2" xfId="1315" xr:uid="{00000000-0005-0000-0000-000061020000}"/>
    <cellStyle name="Calculation 8 2 11 8" xfId="1316" xr:uid="{00000000-0005-0000-0000-000062020000}"/>
    <cellStyle name="Calculation 8 2 11 8 2" xfId="1317" xr:uid="{00000000-0005-0000-0000-000063020000}"/>
    <cellStyle name="Calculation 8 2 11 9" xfId="1318" xr:uid="{00000000-0005-0000-0000-000064020000}"/>
    <cellStyle name="Calculation 8 2 11 9 2" xfId="1319" xr:uid="{00000000-0005-0000-0000-000065020000}"/>
    <cellStyle name="Calculation 8 2 12" xfId="1320" xr:uid="{00000000-0005-0000-0000-000066020000}"/>
    <cellStyle name="Calculation 8 2 12 10" xfId="1321" xr:uid="{00000000-0005-0000-0000-000067020000}"/>
    <cellStyle name="Calculation 8 2 12 10 2" xfId="1322" xr:uid="{00000000-0005-0000-0000-000068020000}"/>
    <cellStyle name="Calculation 8 2 12 11" xfId="1323" xr:uid="{00000000-0005-0000-0000-000069020000}"/>
    <cellStyle name="Calculation 8 2 12 11 2" xfId="1324" xr:uid="{00000000-0005-0000-0000-00006A020000}"/>
    <cellStyle name="Calculation 8 2 12 12" xfId="1325" xr:uid="{00000000-0005-0000-0000-00006B020000}"/>
    <cellStyle name="Calculation 8 2 12 12 2" xfId="1326" xr:uid="{00000000-0005-0000-0000-00006C020000}"/>
    <cellStyle name="Calculation 8 2 12 13" xfId="1327" xr:uid="{00000000-0005-0000-0000-00006D020000}"/>
    <cellStyle name="Calculation 8 2 12 13 2" xfId="1328" xr:uid="{00000000-0005-0000-0000-00006E020000}"/>
    <cellStyle name="Calculation 8 2 12 14" xfId="1329" xr:uid="{00000000-0005-0000-0000-00006F020000}"/>
    <cellStyle name="Calculation 8 2 12 14 2" xfId="1330" xr:uid="{00000000-0005-0000-0000-000070020000}"/>
    <cellStyle name="Calculation 8 2 12 15" xfId="1331" xr:uid="{00000000-0005-0000-0000-000071020000}"/>
    <cellStyle name="Calculation 8 2 12 15 2" xfId="1332" xr:uid="{00000000-0005-0000-0000-000072020000}"/>
    <cellStyle name="Calculation 8 2 12 16" xfId="1333" xr:uid="{00000000-0005-0000-0000-000073020000}"/>
    <cellStyle name="Calculation 8 2 12 2" xfId="1334" xr:uid="{00000000-0005-0000-0000-000074020000}"/>
    <cellStyle name="Calculation 8 2 12 2 2" xfId="1335" xr:uid="{00000000-0005-0000-0000-000075020000}"/>
    <cellStyle name="Calculation 8 2 12 3" xfId="1336" xr:uid="{00000000-0005-0000-0000-000076020000}"/>
    <cellStyle name="Calculation 8 2 12 3 2" xfId="1337" xr:uid="{00000000-0005-0000-0000-000077020000}"/>
    <cellStyle name="Calculation 8 2 12 4" xfId="1338" xr:uid="{00000000-0005-0000-0000-000078020000}"/>
    <cellStyle name="Calculation 8 2 12 4 2" xfId="1339" xr:uid="{00000000-0005-0000-0000-000079020000}"/>
    <cellStyle name="Calculation 8 2 12 5" xfId="1340" xr:uid="{00000000-0005-0000-0000-00007A020000}"/>
    <cellStyle name="Calculation 8 2 12 5 2" xfId="1341" xr:uid="{00000000-0005-0000-0000-00007B020000}"/>
    <cellStyle name="Calculation 8 2 12 6" xfId="1342" xr:uid="{00000000-0005-0000-0000-00007C020000}"/>
    <cellStyle name="Calculation 8 2 12 6 2" xfId="1343" xr:uid="{00000000-0005-0000-0000-00007D020000}"/>
    <cellStyle name="Calculation 8 2 12 7" xfId="1344" xr:uid="{00000000-0005-0000-0000-00007E020000}"/>
    <cellStyle name="Calculation 8 2 12 7 2" xfId="1345" xr:uid="{00000000-0005-0000-0000-00007F020000}"/>
    <cellStyle name="Calculation 8 2 12 8" xfId="1346" xr:uid="{00000000-0005-0000-0000-000080020000}"/>
    <cellStyle name="Calculation 8 2 12 8 2" xfId="1347" xr:uid="{00000000-0005-0000-0000-000081020000}"/>
    <cellStyle name="Calculation 8 2 12 9" xfId="1348" xr:uid="{00000000-0005-0000-0000-000082020000}"/>
    <cellStyle name="Calculation 8 2 12 9 2" xfId="1349" xr:uid="{00000000-0005-0000-0000-000083020000}"/>
    <cellStyle name="Calculation 8 2 13" xfId="1350" xr:uid="{00000000-0005-0000-0000-000084020000}"/>
    <cellStyle name="Calculation 8 2 13 10" xfId="1351" xr:uid="{00000000-0005-0000-0000-000085020000}"/>
    <cellStyle name="Calculation 8 2 13 10 2" xfId="1352" xr:uid="{00000000-0005-0000-0000-000086020000}"/>
    <cellStyle name="Calculation 8 2 13 11" xfId="1353" xr:uid="{00000000-0005-0000-0000-000087020000}"/>
    <cellStyle name="Calculation 8 2 13 11 2" xfId="1354" xr:uid="{00000000-0005-0000-0000-000088020000}"/>
    <cellStyle name="Calculation 8 2 13 12" xfId="1355" xr:uid="{00000000-0005-0000-0000-000089020000}"/>
    <cellStyle name="Calculation 8 2 13 12 2" xfId="1356" xr:uid="{00000000-0005-0000-0000-00008A020000}"/>
    <cellStyle name="Calculation 8 2 13 13" xfId="1357" xr:uid="{00000000-0005-0000-0000-00008B020000}"/>
    <cellStyle name="Calculation 8 2 13 13 2" xfId="1358" xr:uid="{00000000-0005-0000-0000-00008C020000}"/>
    <cellStyle name="Calculation 8 2 13 14" xfId="1359" xr:uid="{00000000-0005-0000-0000-00008D020000}"/>
    <cellStyle name="Calculation 8 2 13 14 2" xfId="1360" xr:uid="{00000000-0005-0000-0000-00008E020000}"/>
    <cellStyle name="Calculation 8 2 13 15" xfId="1361" xr:uid="{00000000-0005-0000-0000-00008F020000}"/>
    <cellStyle name="Calculation 8 2 13 2" xfId="1362" xr:uid="{00000000-0005-0000-0000-000090020000}"/>
    <cellStyle name="Calculation 8 2 13 2 2" xfId="1363" xr:uid="{00000000-0005-0000-0000-000091020000}"/>
    <cellStyle name="Calculation 8 2 13 3" xfId="1364" xr:uid="{00000000-0005-0000-0000-000092020000}"/>
    <cellStyle name="Calculation 8 2 13 3 2" xfId="1365" xr:uid="{00000000-0005-0000-0000-000093020000}"/>
    <cellStyle name="Calculation 8 2 13 4" xfId="1366" xr:uid="{00000000-0005-0000-0000-000094020000}"/>
    <cellStyle name="Calculation 8 2 13 4 2" xfId="1367" xr:uid="{00000000-0005-0000-0000-000095020000}"/>
    <cellStyle name="Calculation 8 2 13 5" xfId="1368" xr:uid="{00000000-0005-0000-0000-000096020000}"/>
    <cellStyle name="Calculation 8 2 13 5 2" xfId="1369" xr:uid="{00000000-0005-0000-0000-000097020000}"/>
    <cellStyle name="Calculation 8 2 13 6" xfId="1370" xr:uid="{00000000-0005-0000-0000-000098020000}"/>
    <cellStyle name="Calculation 8 2 13 6 2" xfId="1371" xr:uid="{00000000-0005-0000-0000-000099020000}"/>
    <cellStyle name="Calculation 8 2 13 7" xfId="1372" xr:uid="{00000000-0005-0000-0000-00009A020000}"/>
    <cellStyle name="Calculation 8 2 13 7 2" xfId="1373" xr:uid="{00000000-0005-0000-0000-00009B020000}"/>
    <cellStyle name="Calculation 8 2 13 8" xfId="1374" xr:uid="{00000000-0005-0000-0000-00009C020000}"/>
    <cellStyle name="Calculation 8 2 13 8 2" xfId="1375" xr:uid="{00000000-0005-0000-0000-00009D020000}"/>
    <cellStyle name="Calculation 8 2 13 9" xfId="1376" xr:uid="{00000000-0005-0000-0000-00009E020000}"/>
    <cellStyle name="Calculation 8 2 13 9 2" xfId="1377" xr:uid="{00000000-0005-0000-0000-00009F020000}"/>
    <cellStyle name="Calculation 8 2 14" xfId="1378" xr:uid="{00000000-0005-0000-0000-0000A0020000}"/>
    <cellStyle name="Calculation 8 2 14 2" xfId="1379" xr:uid="{00000000-0005-0000-0000-0000A1020000}"/>
    <cellStyle name="Calculation 8 2 15" xfId="1380" xr:uid="{00000000-0005-0000-0000-0000A2020000}"/>
    <cellStyle name="Calculation 8 2 15 2" xfId="1381" xr:uid="{00000000-0005-0000-0000-0000A3020000}"/>
    <cellStyle name="Calculation 8 2 16" xfId="1382" xr:uid="{00000000-0005-0000-0000-0000A4020000}"/>
    <cellStyle name="Calculation 8 2 16 2" xfId="1383" xr:uid="{00000000-0005-0000-0000-0000A5020000}"/>
    <cellStyle name="Calculation 8 2 17" xfId="1384" xr:uid="{00000000-0005-0000-0000-0000A6020000}"/>
    <cellStyle name="Calculation 8 2 17 2" xfId="1385" xr:uid="{00000000-0005-0000-0000-0000A7020000}"/>
    <cellStyle name="Calculation 8 2 18" xfId="1386" xr:uid="{00000000-0005-0000-0000-0000A8020000}"/>
    <cellStyle name="Calculation 8 2 18 2" xfId="1387" xr:uid="{00000000-0005-0000-0000-0000A9020000}"/>
    <cellStyle name="Calculation 8 2 19" xfId="1388" xr:uid="{00000000-0005-0000-0000-0000AA020000}"/>
    <cellStyle name="Calculation 8 2 19 2" xfId="1389" xr:uid="{00000000-0005-0000-0000-0000AB020000}"/>
    <cellStyle name="Calculation 8 2 2" xfId="1390" xr:uid="{00000000-0005-0000-0000-0000AC020000}"/>
    <cellStyle name="Calculation 8 2 2 10" xfId="1391" xr:uid="{00000000-0005-0000-0000-0000AD020000}"/>
    <cellStyle name="Calculation 8 2 2 10 2" xfId="1392" xr:uid="{00000000-0005-0000-0000-0000AE020000}"/>
    <cellStyle name="Calculation 8 2 2 11" xfId="1393" xr:uid="{00000000-0005-0000-0000-0000AF020000}"/>
    <cellStyle name="Calculation 8 2 2 11 2" xfId="1394" xr:uid="{00000000-0005-0000-0000-0000B0020000}"/>
    <cellStyle name="Calculation 8 2 2 12" xfId="1395" xr:uid="{00000000-0005-0000-0000-0000B1020000}"/>
    <cellStyle name="Calculation 8 2 2 12 2" xfId="1396" xr:uid="{00000000-0005-0000-0000-0000B2020000}"/>
    <cellStyle name="Calculation 8 2 2 13" xfId="1397" xr:uid="{00000000-0005-0000-0000-0000B3020000}"/>
    <cellStyle name="Calculation 8 2 2 13 2" xfId="1398" xr:uid="{00000000-0005-0000-0000-0000B4020000}"/>
    <cellStyle name="Calculation 8 2 2 14" xfId="1399" xr:uid="{00000000-0005-0000-0000-0000B5020000}"/>
    <cellStyle name="Calculation 8 2 2 14 2" xfId="1400" xr:uid="{00000000-0005-0000-0000-0000B6020000}"/>
    <cellStyle name="Calculation 8 2 2 15" xfId="1401" xr:uid="{00000000-0005-0000-0000-0000B7020000}"/>
    <cellStyle name="Calculation 8 2 2 15 2" xfId="1402" xr:uid="{00000000-0005-0000-0000-0000B8020000}"/>
    <cellStyle name="Calculation 8 2 2 16" xfId="1403" xr:uid="{00000000-0005-0000-0000-0000B9020000}"/>
    <cellStyle name="Calculation 8 2 2 16 2" xfId="1404" xr:uid="{00000000-0005-0000-0000-0000BA020000}"/>
    <cellStyle name="Calculation 8 2 2 17" xfId="1405" xr:uid="{00000000-0005-0000-0000-0000BB020000}"/>
    <cellStyle name="Calculation 8 2 2 17 2" xfId="1406" xr:uid="{00000000-0005-0000-0000-0000BC020000}"/>
    <cellStyle name="Calculation 8 2 2 18" xfId="1407" xr:uid="{00000000-0005-0000-0000-0000BD020000}"/>
    <cellStyle name="Calculation 8 2 2 18 2" xfId="1408" xr:uid="{00000000-0005-0000-0000-0000BE020000}"/>
    <cellStyle name="Calculation 8 2 2 19" xfId="1409" xr:uid="{00000000-0005-0000-0000-0000BF020000}"/>
    <cellStyle name="Calculation 8 2 2 19 2" xfId="1410" xr:uid="{00000000-0005-0000-0000-0000C0020000}"/>
    <cellStyle name="Calculation 8 2 2 2" xfId="1411" xr:uid="{00000000-0005-0000-0000-0000C1020000}"/>
    <cellStyle name="Calculation 8 2 2 2 10" xfId="1412" xr:uid="{00000000-0005-0000-0000-0000C2020000}"/>
    <cellStyle name="Calculation 8 2 2 2 10 2" xfId="1413" xr:uid="{00000000-0005-0000-0000-0000C3020000}"/>
    <cellStyle name="Calculation 8 2 2 2 11" xfId="1414" xr:uid="{00000000-0005-0000-0000-0000C4020000}"/>
    <cellStyle name="Calculation 8 2 2 2 11 2" xfId="1415" xr:uid="{00000000-0005-0000-0000-0000C5020000}"/>
    <cellStyle name="Calculation 8 2 2 2 12" xfId="1416" xr:uid="{00000000-0005-0000-0000-0000C6020000}"/>
    <cellStyle name="Calculation 8 2 2 2 12 2" xfId="1417" xr:uid="{00000000-0005-0000-0000-0000C7020000}"/>
    <cellStyle name="Calculation 8 2 2 2 13" xfId="1418" xr:uid="{00000000-0005-0000-0000-0000C8020000}"/>
    <cellStyle name="Calculation 8 2 2 2 13 2" xfId="1419" xr:uid="{00000000-0005-0000-0000-0000C9020000}"/>
    <cellStyle name="Calculation 8 2 2 2 14" xfId="1420" xr:uid="{00000000-0005-0000-0000-0000CA020000}"/>
    <cellStyle name="Calculation 8 2 2 2 14 2" xfId="1421" xr:uid="{00000000-0005-0000-0000-0000CB020000}"/>
    <cellStyle name="Calculation 8 2 2 2 15" xfId="1422" xr:uid="{00000000-0005-0000-0000-0000CC020000}"/>
    <cellStyle name="Calculation 8 2 2 2 15 2" xfId="1423" xr:uid="{00000000-0005-0000-0000-0000CD020000}"/>
    <cellStyle name="Calculation 8 2 2 2 16" xfId="1424" xr:uid="{00000000-0005-0000-0000-0000CE020000}"/>
    <cellStyle name="Calculation 8 2 2 2 16 2" xfId="1425" xr:uid="{00000000-0005-0000-0000-0000CF020000}"/>
    <cellStyle name="Calculation 8 2 2 2 17" xfId="1426" xr:uid="{00000000-0005-0000-0000-0000D0020000}"/>
    <cellStyle name="Calculation 8 2 2 2 17 2" xfId="1427" xr:uid="{00000000-0005-0000-0000-0000D1020000}"/>
    <cellStyle name="Calculation 8 2 2 2 18" xfId="1428" xr:uid="{00000000-0005-0000-0000-0000D2020000}"/>
    <cellStyle name="Calculation 8 2 2 2 18 2" xfId="1429" xr:uid="{00000000-0005-0000-0000-0000D3020000}"/>
    <cellStyle name="Calculation 8 2 2 2 19" xfId="1430" xr:uid="{00000000-0005-0000-0000-0000D4020000}"/>
    <cellStyle name="Calculation 8 2 2 2 2" xfId="1431" xr:uid="{00000000-0005-0000-0000-0000D5020000}"/>
    <cellStyle name="Calculation 8 2 2 2 2 2" xfId="1432" xr:uid="{00000000-0005-0000-0000-0000D6020000}"/>
    <cellStyle name="Calculation 8 2 2 2 3" xfId="1433" xr:uid="{00000000-0005-0000-0000-0000D7020000}"/>
    <cellStyle name="Calculation 8 2 2 2 3 2" xfId="1434" xr:uid="{00000000-0005-0000-0000-0000D8020000}"/>
    <cellStyle name="Calculation 8 2 2 2 4" xfId="1435" xr:uid="{00000000-0005-0000-0000-0000D9020000}"/>
    <cellStyle name="Calculation 8 2 2 2 4 2" xfId="1436" xr:uid="{00000000-0005-0000-0000-0000DA020000}"/>
    <cellStyle name="Calculation 8 2 2 2 5" xfId="1437" xr:uid="{00000000-0005-0000-0000-0000DB020000}"/>
    <cellStyle name="Calculation 8 2 2 2 5 2" xfId="1438" xr:uid="{00000000-0005-0000-0000-0000DC020000}"/>
    <cellStyle name="Calculation 8 2 2 2 6" xfId="1439" xr:uid="{00000000-0005-0000-0000-0000DD020000}"/>
    <cellStyle name="Calculation 8 2 2 2 6 2" xfId="1440" xr:uid="{00000000-0005-0000-0000-0000DE020000}"/>
    <cellStyle name="Calculation 8 2 2 2 7" xfId="1441" xr:uid="{00000000-0005-0000-0000-0000DF020000}"/>
    <cellStyle name="Calculation 8 2 2 2 7 2" xfId="1442" xr:uid="{00000000-0005-0000-0000-0000E0020000}"/>
    <cellStyle name="Calculation 8 2 2 2 8" xfId="1443" xr:uid="{00000000-0005-0000-0000-0000E1020000}"/>
    <cellStyle name="Calculation 8 2 2 2 8 2" xfId="1444" xr:uid="{00000000-0005-0000-0000-0000E2020000}"/>
    <cellStyle name="Calculation 8 2 2 2 9" xfId="1445" xr:uid="{00000000-0005-0000-0000-0000E3020000}"/>
    <cellStyle name="Calculation 8 2 2 2 9 2" xfId="1446" xr:uid="{00000000-0005-0000-0000-0000E4020000}"/>
    <cellStyle name="Calculation 8 2 2 20" xfId="1447" xr:uid="{00000000-0005-0000-0000-0000E5020000}"/>
    <cellStyle name="Calculation 8 2 2 3" xfId="1448" xr:uid="{00000000-0005-0000-0000-0000E6020000}"/>
    <cellStyle name="Calculation 8 2 2 3 10" xfId="1449" xr:uid="{00000000-0005-0000-0000-0000E7020000}"/>
    <cellStyle name="Calculation 8 2 2 3 10 2" xfId="1450" xr:uid="{00000000-0005-0000-0000-0000E8020000}"/>
    <cellStyle name="Calculation 8 2 2 3 11" xfId="1451" xr:uid="{00000000-0005-0000-0000-0000E9020000}"/>
    <cellStyle name="Calculation 8 2 2 3 11 2" xfId="1452" xr:uid="{00000000-0005-0000-0000-0000EA020000}"/>
    <cellStyle name="Calculation 8 2 2 3 12" xfId="1453" xr:uid="{00000000-0005-0000-0000-0000EB020000}"/>
    <cellStyle name="Calculation 8 2 2 3 12 2" xfId="1454" xr:uid="{00000000-0005-0000-0000-0000EC020000}"/>
    <cellStyle name="Calculation 8 2 2 3 13" xfId="1455" xr:uid="{00000000-0005-0000-0000-0000ED020000}"/>
    <cellStyle name="Calculation 8 2 2 3 13 2" xfId="1456" xr:uid="{00000000-0005-0000-0000-0000EE020000}"/>
    <cellStyle name="Calculation 8 2 2 3 14" xfId="1457" xr:uid="{00000000-0005-0000-0000-0000EF020000}"/>
    <cellStyle name="Calculation 8 2 2 3 14 2" xfId="1458" xr:uid="{00000000-0005-0000-0000-0000F0020000}"/>
    <cellStyle name="Calculation 8 2 2 3 15" xfId="1459" xr:uid="{00000000-0005-0000-0000-0000F1020000}"/>
    <cellStyle name="Calculation 8 2 2 3 15 2" xfId="1460" xr:uid="{00000000-0005-0000-0000-0000F2020000}"/>
    <cellStyle name="Calculation 8 2 2 3 16" xfId="1461" xr:uid="{00000000-0005-0000-0000-0000F3020000}"/>
    <cellStyle name="Calculation 8 2 2 3 16 2" xfId="1462" xr:uid="{00000000-0005-0000-0000-0000F4020000}"/>
    <cellStyle name="Calculation 8 2 2 3 17" xfId="1463" xr:uid="{00000000-0005-0000-0000-0000F5020000}"/>
    <cellStyle name="Calculation 8 2 2 3 17 2" xfId="1464" xr:uid="{00000000-0005-0000-0000-0000F6020000}"/>
    <cellStyle name="Calculation 8 2 2 3 18" xfId="1465" xr:uid="{00000000-0005-0000-0000-0000F7020000}"/>
    <cellStyle name="Calculation 8 2 2 3 18 2" xfId="1466" xr:uid="{00000000-0005-0000-0000-0000F8020000}"/>
    <cellStyle name="Calculation 8 2 2 3 19" xfId="1467" xr:uid="{00000000-0005-0000-0000-0000F9020000}"/>
    <cellStyle name="Calculation 8 2 2 3 2" xfId="1468" xr:uid="{00000000-0005-0000-0000-0000FA020000}"/>
    <cellStyle name="Calculation 8 2 2 3 2 2" xfId="1469" xr:uid="{00000000-0005-0000-0000-0000FB020000}"/>
    <cellStyle name="Calculation 8 2 2 3 3" xfId="1470" xr:uid="{00000000-0005-0000-0000-0000FC020000}"/>
    <cellStyle name="Calculation 8 2 2 3 3 2" xfId="1471" xr:uid="{00000000-0005-0000-0000-0000FD020000}"/>
    <cellStyle name="Calculation 8 2 2 3 4" xfId="1472" xr:uid="{00000000-0005-0000-0000-0000FE020000}"/>
    <cellStyle name="Calculation 8 2 2 3 4 2" xfId="1473" xr:uid="{00000000-0005-0000-0000-0000FF020000}"/>
    <cellStyle name="Calculation 8 2 2 3 5" xfId="1474" xr:uid="{00000000-0005-0000-0000-000000030000}"/>
    <cellStyle name="Calculation 8 2 2 3 5 2" xfId="1475" xr:uid="{00000000-0005-0000-0000-000001030000}"/>
    <cellStyle name="Calculation 8 2 2 3 6" xfId="1476" xr:uid="{00000000-0005-0000-0000-000002030000}"/>
    <cellStyle name="Calculation 8 2 2 3 6 2" xfId="1477" xr:uid="{00000000-0005-0000-0000-000003030000}"/>
    <cellStyle name="Calculation 8 2 2 3 7" xfId="1478" xr:uid="{00000000-0005-0000-0000-000004030000}"/>
    <cellStyle name="Calculation 8 2 2 3 7 2" xfId="1479" xr:uid="{00000000-0005-0000-0000-000005030000}"/>
    <cellStyle name="Calculation 8 2 2 3 8" xfId="1480" xr:uid="{00000000-0005-0000-0000-000006030000}"/>
    <cellStyle name="Calculation 8 2 2 3 8 2" xfId="1481" xr:uid="{00000000-0005-0000-0000-000007030000}"/>
    <cellStyle name="Calculation 8 2 2 3 9" xfId="1482" xr:uid="{00000000-0005-0000-0000-000008030000}"/>
    <cellStyle name="Calculation 8 2 2 3 9 2" xfId="1483" xr:uid="{00000000-0005-0000-0000-000009030000}"/>
    <cellStyle name="Calculation 8 2 2 4" xfId="1484" xr:uid="{00000000-0005-0000-0000-00000A030000}"/>
    <cellStyle name="Calculation 8 2 2 4 10" xfId="1485" xr:uid="{00000000-0005-0000-0000-00000B030000}"/>
    <cellStyle name="Calculation 8 2 2 4 10 2" xfId="1486" xr:uid="{00000000-0005-0000-0000-00000C030000}"/>
    <cellStyle name="Calculation 8 2 2 4 11" xfId="1487" xr:uid="{00000000-0005-0000-0000-00000D030000}"/>
    <cellStyle name="Calculation 8 2 2 4 11 2" xfId="1488" xr:uid="{00000000-0005-0000-0000-00000E030000}"/>
    <cellStyle name="Calculation 8 2 2 4 12" xfId="1489" xr:uid="{00000000-0005-0000-0000-00000F030000}"/>
    <cellStyle name="Calculation 8 2 2 4 12 2" xfId="1490" xr:uid="{00000000-0005-0000-0000-000010030000}"/>
    <cellStyle name="Calculation 8 2 2 4 13" xfId="1491" xr:uid="{00000000-0005-0000-0000-000011030000}"/>
    <cellStyle name="Calculation 8 2 2 4 13 2" xfId="1492" xr:uid="{00000000-0005-0000-0000-000012030000}"/>
    <cellStyle name="Calculation 8 2 2 4 14" xfId="1493" xr:uid="{00000000-0005-0000-0000-000013030000}"/>
    <cellStyle name="Calculation 8 2 2 4 14 2" xfId="1494" xr:uid="{00000000-0005-0000-0000-000014030000}"/>
    <cellStyle name="Calculation 8 2 2 4 15" xfId="1495" xr:uid="{00000000-0005-0000-0000-000015030000}"/>
    <cellStyle name="Calculation 8 2 2 4 15 2" xfId="1496" xr:uid="{00000000-0005-0000-0000-000016030000}"/>
    <cellStyle name="Calculation 8 2 2 4 16" xfId="1497" xr:uid="{00000000-0005-0000-0000-000017030000}"/>
    <cellStyle name="Calculation 8 2 2 4 2" xfId="1498" xr:uid="{00000000-0005-0000-0000-000018030000}"/>
    <cellStyle name="Calculation 8 2 2 4 2 2" xfId="1499" xr:uid="{00000000-0005-0000-0000-000019030000}"/>
    <cellStyle name="Calculation 8 2 2 4 3" xfId="1500" xr:uid="{00000000-0005-0000-0000-00001A030000}"/>
    <cellStyle name="Calculation 8 2 2 4 3 2" xfId="1501" xr:uid="{00000000-0005-0000-0000-00001B030000}"/>
    <cellStyle name="Calculation 8 2 2 4 4" xfId="1502" xr:uid="{00000000-0005-0000-0000-00001C030000}"/>
    <cellStyle name="Calculation 8 2 2 4 4 2" xfId="1503" xr:uid="{00000000-0005-0000-0000-00001D030000}"/>
    <cellStyle name="Calculation 8 2 2 4 5" xfId="1504" xr:uid="{00000000-0005-0000-0000-00001E030000}"/>
    <cellStyle name="Calculation 8 2 2 4 5 2" xfId="1505" xr:uid="{00000000-0005-0000-0000-00001F030000}"/>
    <cellStyle name="Calculation 8 2 2 4 6" xfId="1506" xr:uid="{00000000-0005-0000-0000-000020030000}"/>
    <cellStyle name="Calculation 8 2 2 4 6 2" xfId="1507" xr:uid="{00000000-0005-0000-0000-000021030000}"/>
    <cellStyle name="Calculation 8 2 2 4 7" xfId="1508" xr:uid="{00000000-0005-0000-0000-000022030000}"/>
    <cellStyle name="Calculation 8 2 2 4 7 2" xfId="1509" xr:uid="{00000000-0005-0000-0000-000023030000}"/>
    <cellStyle name="Calculation 8 2 2 4 8" xfId="1510" xr:uid="{00000000-0005-0000-0000-000024030000}"/>
    <cellStyle name="Calculation 8 2 2 4 8 2" xfId="1511" xr:uid="{00000000-0005-0000-0000-000025030000}"/>
    <cellStyle name="Calculation 8 2 2 4 9" xfId="1512" xr:uid="{00000000-0005-0000-0000-000026030000}"/>
    <cellStyle name="Calculation 8 2 2 4 9 2" xfId="1513" xr:uid="{00000000-0005-0000-0000-000027030000}"/>
    <cellStyle name="Calculation 8 2 2 5" xfId="1514" xr:uid="{00000000-0005-0000-0000-000028030000}"/>
    <cellStyle name="Calculation 8 2 2 5 10" xfId="1515" xr:uid="{00000000-0005-0000-0000-000029030000}"/>
    <cellStyle name="Calculation 8 2 2 5 10 2" xfId="1516" xr:uid="{00000000-0005-0000-0000-00002A030000}"/>
    <cellStyle name="Calculation 8 2 2 5 11" xfId="1517" xr:uid="{00000000-0005-0000-0000-00002B030000}"/>
    <cellStyle name="Calculation 8 2 2 5 11 2" xfId="1518" xr:uid="{00000000-0005-0000-0000-00002C030000}"/>
    <cellStyle name="Calculation 8 2 2 5 12" xfId="1519" xr:uid="{00000000-0005-0000-0000-00002D030000}"/>
    <cellStyle name="Calculation 8 2 2 5 12 2" xfId="1520" xr:uid="{00000000-0005-0000-0000-00002E030000}"/>
    <cellStyle name="Calculation 8 2 2 5 13" xfId="1521" xr:uid="{00000000-0005-0000-0000-00002F030000}"/>
    <cellStyle name="Calculation 8 2 2 5 13 2" xfId="1522" xr:uid="{00000000-0005-0000-0000-000030030000}"/>
    <cellStyle name="Calculation 8 2 2 5 14" xfId="1523" xr:uid="{00000000-0005-0000-0000-000031030000}"/>
    <cellStyle name="Calculation 8 2 2 5 14 2" xfId="1524" xr:uid="{00000000-0005-0000-0000-000032030000}"/>
    <cellStyle name="Calculation 8 2 2 5 15" xfId="1525" xr:uid="{00000000-0005-0000-0000-000033030000}"/>
    <cellStyle name="Calculation 8 2 2 5 15 2" xfId="1526" xr:uid="{00000000-0005-0000-0000-000034030000}"/>
    <cellStyle name="Calculation 8 2 2 5 16" xfId="1527" xr:uid="{00000000-0005-0000-0000-000035030000}"/>
    <cellStyle name="Calculation 8 2 2 5 2" xfId="1528" xr:uid="{00000000-0005-0000-0000-000036030000}"/>
    <cellStyle name="Calculation 8 2 2 5 2 2" xfId="1529" xr:uid="{00000000-0005-0000-0000-000037030000}"/>
    <cellStyle name="Calculation 8 2 2 5 3" xfId="1530" xr:uid="{00000000-0005-0000-0000-000038030000}"/>
    <cellStyle name="Calculation 8 2 2 5 3 2" xfId="1531" xr:uid="{00000000-0005-0000-0000-000039030000}"/>
    <cellStyle name="Calculation 8 2 2 5 4" xfId="1532" xr:uid="{00000000-0005-0000-0000-00003A030000}"/>
    <cellStyle name="Calculation 8 2 2 5 4 2" xfId="1533" xr:uid="{00000000-0005-0000-0000-00003B030000}"/>
    <cellStyle name="Calculation 8 2 2 5 5" xfId="1534" xr:uid="{00000000-0005-0000-0000-00003C030000}"/>
    <cellStyle name="Calculation 8 2 2 5 5 2" xfId="1535" xr:uid="{00000000-0005-0000-0000-00003D030000}"/>
    <cellStyle name="Calculation 8 2 2 5 6" xfId="1536" xr:uid="{00000000-0005-0000-0000-00003E030000}"/>
    <cellStyle name="Calculation 8 2 2 5 6 2" xfId="1537" xr:uid="{00000000-0005-0000-0000-00003F030000}"/>
    <cellStyle name="Calculation 8 2 2 5 7" xfId="1538" xr:uid="{00000000-0005-0000-0000-000040030000}"/>
    <cellStyle name="Calculation 8 2 2 5 7 2" xfId="1539" xr:uid="{00000000-0005-0000-0000-000041030000}"/>
    <cellStyle name="Calculation 8 2 2 5 8" xfId="1540" xr:uid="{00000000-0005-0000-0000-000042030000}"/>
    <cellStyle name="Calculation 8 2 2 5 8 2" xfId="1541" xr:uid="{00000000-0005-0000-0000-000043030000}"/>
    <cellStyle name="Calculation 8 2 2 5 9" xfId="1542" xr:uid="{00000000-0005-0000-0000-000044030000}"/>
    <cellStyle name="Calculation 8 2 2 5 9 2" xfId="1543" xr:uid="{00000000-0005-0000-0000-000045030000}"/>
    <cellStyle name="Calculation 8 2 2 6" xfId="1544" xr:uid="{00000000-0005-0000-0000-000046030000}"/>
    <cellStyle name="Calculation 8 2 2 6 10" xfId="1545" xr:uid="{00000000-0005-0000-0000-000047030000}"/>
    <cellStyle name="Calculation 8 2 2 6 10 2" xfId="1546" xr:uid="{00000000-0005-0000-0000-000048030000}"/>
    <cellStyle name="Calculation 8 2 2 6 11" xfId="1547" xr:uid="{00000000-0005-0000-0000-000049030000}"/>
    <cellStyle name="Calculation 8 2 2 6 11 2" xfId="1548" xr:uid="{00000000-0005-0000-0000-00004A030000}"/>
    <cellStyle name="Calculation 8 2 2 6 12" xfId="1549" xr:uid="{00000000-0005-0000-0000-00004B030000}"/>
    <cellStyle name="Calculation 8 2 2 6 12 2" xfId="1550" xr:uid="{00000000-0005-0000-0000-00004C030000}"/>
    <cellStyle name="Calculation 8 2 2 6 13" xfId="1551" xr:uid="{00000000-0005-0000-0000-00004D030000}"/>
    <cellStyle name="Calculation 8 2 2 6 13 2" xfId="1552" xr:uid="{00000000-0005-0000-0000-00004E030000}"/>
    <cellStyle name="Calculation 8 2 2 6 14" xfId="1553" xr:uid="{00000000-0005-0000-0000-00004F030000}"/>
    <cellStyle name="Calculation 8 2 2 6 14 2" xfId="1554" xr:uid="{00000000-0005-0000-0000-000050030000}"/>
    <cellStyle name="Calculation 8 2 2 6 15" xfId="1555" xr:uid="{00000000-0005-0000-0000-000051030000}"/>
    <cellStyle name="Calculation 8 2 2 6 2" xfId="1556" xr:uid="{00000000-0005-0000-0000-000052030000}"/>
    <cellStyle name="Calculation 8 2 2 6 2 2" xfId="1557" xr:uid="{00000000-0005-0000-0000-000053030000}"/>
    <cellStyle name="Calculation 8 2 2 6 3" xfId="1558" xr:uid="{00000000-0005-0000-0000-000054030000}"/>
    <cellStyle name="Calculation 8 2 2 6 3 2" xfId="1559" xr:uid="{00000000-0005-0000-0000-000055030000}"/>
    <cellStyle name="Calculation 8 2 2 6 4" xfId="1560" xr:uid="{00000000-0005-0000-0000-000056030000}"/>
    <cellStyle name="Calculation 8 2 2 6 4 2" xfId="1561" xr:uid="{00000000-0005-0000-0000-000057030000}"/>
    <cellStyle name="Calculation 8 2 2 6 5" xfId="1562" xr:uid="{00000000-0005-0000-0000-000058030000}"/>
    <cellStyle name="Calculation 8 2 2 6 5 2" xfId="1563" xr:uid="{00000000-0005-0000-0000-000059030000}"/>
    <cellStyle name="Calculation 8 2 2 6 6" xfId="1564" xr:uid="{00000000-0005-0000-0000-00005A030000}"/>
    <cellStyle name="Calculation 8 2 2 6 6 2" xfId="1565" xr:uid="{00000000-0005-0000-0000-00005B030000}"/>
    <cellStyle name="Calculation 8 2 2 6 7" xfId="1566" xr:uid="{00000000-0005-0000-0000-00005C030000}"/>
    <cellStyle name="Calculation 8 2 2 6 7 2" xfId="1567" xr:uid="{00000000-0005-0000-0000-00005D030000}"/>
    <cellStyle name="Calculation 8 2 2 6 8" xfId="1568" xr:uid="{00000000-0005-0000-0000-00005E030000}"/>
    <cellStyle name="Calculation 8 2 2 6 8 2" xfId="1569" xr:uid="{00000000-0005-0000-0000-00005F030000}"/>
    <cellStyle name="Calculation 8 2 2 6 9" xfId="1570" xr:uid="{00000000-0005-0000-0000-000060030000}"/>
    <cellStyle name="Calculation 8 2 2 6 9 2" xfId="1571" xr:uid="{00000000-0005-0000-0000-000061030000}"/>
    <cellStyle name="Calculation 8 2 2 7" xfId="1572" xr:uid="{00000000-0005-0000-0000-000062030000}"/>
    <cellStyle name="Calculation 8 2 2 7 2" xfId="1573" xr:uid="{00000000-0005-0000-0000-000063030000}"/>
    <cellStyle name="Calculation 8 2 2 8" xfId="1574" xr:uid="{00000000-0005-0000-0000-000064030000}"/>
    <cellStyle name="Calculation 8 2 2 8 2" xfId="1575" xr:uid="{00000000-0005-0000-0000-000065030000}"/>
    <cellStyle name="Calculation 8 2 2 9" xfId="1576" xr:uid="{00000000-0005-0000-0000-000066030000}"/>
    <cellStyle name="Calculation 8 2 2 9 2" xfId="1577" xr:uid="{00000000-0005-0000-0000-000067030000}"/>
    <cellStyle name="Calculation 8 2 20" xfId="1578" xr:uid="{00000000-0005-0000-0000-000068030000}"/>
    <cellStyle name="Calculation 8 2 20 2" xfId="1579" xr:uid="{00000000-0005-0000-0000-000069030000}"/>
    <cellStyle name="Calculation 8 2 21" xfId="1580" xr:uid="{00000000-0005-0000-0000-00006A030000}"/>
    <cellStyle name="Calculation 8 2 21 2" xfId="1581" xr:uid="{00000000-0005-0000-0000-00006B030000}"/>
    <cellStyle name="Calculation 8 2 22" xfId="1582" xr:uid="{00000000-0005-0000-0000-00006C030000}"/>
    <cellStyle name="Calculation 8 2 22 2" xfId="1583" xr:uid="{00000000-0005-0000-0000-00006D030000}"/>
    <cellStyle name="Calculation 8 2 23" xfId="1584" xr:uid="{00000000-0005-0000-0000-00006E030000}"/>
    <cellStyle name="Calculation 8 2 23 2" xfId="1585" xr:uid="{00000000-0005-0000-0000-00006F030000}"/>
    <cellStyle name="Calculation 8 2 24" xfId="1586" xr:uid="{00000000-0005-0000-0000-000070030000}"/>
    <cellStyle name="Calculation 8 2 24 2" xfId="1587" xr:uid="{00000000-0005-0000-0000-000071030000}"/>
    <cellStyle name="Calculation 8 2 25" xfId="1588" xr:uid="{00000000-0005-0000-0000-000072030000}"/>
    <cellStyle name="Calculation 8 2 25 2" xfId="1589" xr:uid="{00000000-0005-0000-0000-000073030000}"/>
    <cellStyle name="Calculation 8 2 26" xfId="1590" xr:uid="{00000000-0005-0000-0000-000074030000}"/>
    <cellStyle name="Calculation 8 2 26 2" xfId="1591" xr:uid="{00000000-0005-0000-0000-000075030000}"/>
    <cellStyle name="Calculation 8 2 27" xfId="1592" xr:uid="{00000000-0005-0000-0000-000076030000}"/>
    <cellStyle name="Calculation 8 2 3" xfId="1593" xr:uid="{00000000-0005-0000-0000-000077030000}"/>
    <cellStyle name="Calculation 8 2 3 10" xfId="1594" xr:uid="{00000000-0005-0000-0000-000078030000}"/>
    <cellStyle name="Calculation 8 2 3 10 2" xfId="1595" xr:uid="{00000000-0005-0000-0000-000079030000}"/>
    <cellStyle name="Calculation 8 2 3 11" xfId="1596" xr:uid="{00000000-0005-0000-0000-00007A030000}"/>
    <cellStyle name="Calculation 8 2 3 11 2" xfId="1597" xr:uid="{00000000-0005-0000-0000-00007B030000}"/>
    <cellStyle name="Calculation 8 2 3 12" xfId="1598" xr:uid="{00000000-0005-0000-0000-00007C030000}"/>
    <cellStyle name="Calculation 8 2 3 12 2" xfId="1599" xr:uid="{00000000-0005-0000-0000-00007D030000}"/>
    <cellStyle name="Calculation 8 2 3 13" xfId="1600" xr:uid="{00000000-0005-0000-0000-00007E030000}"/>
    <cellStyle name="Calculation 8 2 3 13 2" xfId="1601" xr:uid="{00000000-0005-0000-0000-00007F030000}"/>
    <cellStyle name="Calculation 8 2 3 14" xfId="1602" xr:uid="{00000000-0005-0000-0000-000080030000}"/>
    <cellStyle name="Calculation 8 2 3 14 2" xfId="1603" xr:uid="{00000000-0005-0000-0000-000081030000}"/>
    <cellStyle name="Calculation 8 2 3 15" xfId="1604" xr:uid="{00000000-0005-0000-0000-000082030000}"/>
    <cellStyle name="Calculation 8 2 3 15 2" xfId="1605" xr:uid="{00000000-0005-0000-0000-000083030000}"/>
    <cellStyle name="Calculation 8 2 3 16" xfId="1606" xr:uid="{00000000-0005-0000-0000-000084030000}"/>
    <cellStyle name="Calculation 8 2 3 16 2" xfId="1607" xr:uid="{00000000-0005-0000-0000-000085030000}"/>
    <cellStyle name="Calculation 8 2 3 17" xfId="1608" xr:uid="{00000000-0005-0000-0000-000086030000}"/>
    <cellStyle name="Calculation 8 2 3 17 2" xfId="1609" xr:uid="{00000000-0005-0000-0000-000087030000}"/>
    <cellStyle name="Calculation 8 2 3 18" xfId="1610" xr:uid="{00000000-0005-0000-0000-000088030000}"/>
    <cellStyle name="Calculation 8 2 3 18 2" xfId="1611" xr:uid="{00000000-0005-0000-0000-000089030000}"/>
    <cellStyle name="Calculation 8 2 3 19" xfId="1612" xr:uid="{00000000-0005-0000-0000-00008A030000}"/>
    <cellStyle name="Calculation 8 2 3 19 2" xfId="1613" xr:uid="{00000000-0005-0000-0000-00008B030000}"/>
    <cellStyle name="Calculation 8 2 3 2" xfId="1614" xr:uid="{00000000-0005-0000-0000-00008C030000}"/>
    <cellStyle name="Calculation 8 2 3 2 10" xfId="1615" xr:uid="{00000000-0005-0000-0000-00008D030000}"/>
    <cellStyle name="Calculation 8 2 3 2 10 2" xfId="1616" xr:uid="{00000000-0005-0000-0000-00008E030000}"/>
    <cellStyle name="Calculation 8 2 3 2 11" xfId="1617" xr:uid="{00000000-0005-0000-0000-00008F030000}"/>
    <cellStyle name="Calculation 8 2 3 2 11 2" xfId="1618" xr:uid="{00000000-0005-0000-0000-000090030000}"/>
    <cellStyle name="Calculation 8 2 3 2 12" xfId="1619" xr:uid="{00000000-0005-0000-0000-000091030000}"/>
    <cellStyle name="Calculation 8 2 3 2 12 2" xfId="1620" xr:uid="{00000000-0005-0000-0000-000092030000}"/>
    <cellStyle name="Calculation 8 2 3 2 13" xfId="1621" xr:uid="{00000000-0005-0000-0000-000093030000}"/>
    <cellStyle name="Calculation 8 2 3 2 13 2" xfId="1622" xr:uid="{00000000-0005-0000-0000-000094030000}"/>
    <cellStyle name="Calculation 8 2 3 2 14" xfId="1623" xr:uid="{00000000-0005-0000-0000-000095030000}"/>
    <cellStyle name="Calculation 8 2 3 2 14 2" xfId="1624" xr:uid="{00000000-0005-0000-0000-000096030000}"/>
    <cellStyle name="Calculation 8 2 3 2 15" xfId="1625" xr:uid="{00000000-0005-0000-0000-000097030000}"/>
    <cellStyle name="Calculation 8 2 3 2 15 2" xfId="1626" xr:uid="{00000000-0005-0000-0000-000098030000}"/>
    <cellStyle name="Calculation 8 2 3 2 16" xfId="1627" xr:uid="{00000000-0005-0000-0000-000099030000}"/>
    <cellStyle name="Calculation 8 2 3 2 16 2" xfId="1628" xr:uid="{00000000-0005-0000-0000-00009A030000}"/>
    <cellStyle name="Calculation 8 2 3 2 17" xfId="1629" xr:uid="{00000000-0005-0000-0000-00009B030000}"/>
    <cellStyle name="Calculation 8 2 3 2 17 2" xfId="1630" xr:uid="{00000000-0005-0000-0000-00009C030000}"/>
    <cellStyle name="Calculation 8 2 3 2 18" xfId="1631" xr:uid="{00000000-0005-0000-0000-00009D030000}"/>
    <cellStyle name="Calculation 8 2 3 2 18 2" xfId="1632" xr:uid="{00000000-0005-0000-0000-00009E030000}"/>
    <cellStyle name="Calculation 8 2 3 2 19" xfId="1633" xr:uid="{00000000-0005-0000-0000-00009F030000}"/>
    <cellStyle name="Calculation 8 2 3 2 2" xfId="1634" xr:uid="{00000000-0005-0000-0000-0000A0030000}"/>
    <cellStyle name="Calculation 8 2 3 2 2 2" xfId="1635" xr:uid="{00000000-0005-0000-0000-0000A1030000}"/>
    <cellStyle name="Calculation 8 2 3 2 3" xfId="1636" xr:uid="{00000000-0005-0000-0000-0000A2030000}"/>
    <cellStyle name="Calculation 8 2 3 2 3 2" xfId="1637" xr:uid="{00000000-0005-0000-0000-0000A3030000}"/>
    <cellStyle name="Calculation 8 2 3 2 4" xfId="1638" xr:uid="{00000000-0005-0000-0000-0000A4030000}"/>
    <cellStyle name="Calculation 8 2 3 2 4 2" xfId="1639" xr:uid="{00000000-0005-0000-0000-0000A5030000}"/>
    <cellStyle name="Calculation 8 2 3 2 5" xfId="1640" xr:uid="{00000000-0005-0000-0000-0000A6030000}"/>
    <cellStyle name="Calculation 8 2 3 2 5 2" xfId="1641" xr:uid="{00000000-0005-0000-0000-0000A7030000}"/>
    <cellStyle name="Calculation 8 2 3 2 6" xfId="1642" xr:uid="{00000000-0005-0000-0000-0000A8030000}"/>
    <cellStyle name="Calculation 8 2 3 2 6 2" xfId="1643" xr:uid="{00000000-0005-0000-0000-0000A9030000}"/>
    <cellStyle name="Calculation 8 2 3 2 7" xfId="1644" xr:uid="{00000000-0005-0000-0000-0000AA030000}"/>
    <cellStyle name="Calculation 8 2 3 2 7 2" xfId="1645" xr:uid="{00000000-0005-0000-0000-0000AB030000}"/>
    <cellStyle name="Calculation 8 2 3 2 8" xfId="1646" xr:uid="{00000000-0005-0000-0000-0000AC030000}"/>
    <cellStyle name="Calculation 8 2 3 2 8 2" xfId="1647" xr:uid="{00000000-0005-0000-0000-0000AD030000}"/>
    <cellStyle name="Calculation 8 2 3 2 9" xfId="1648" xr:uid="{00000000-0005-0000-0000-0000AE030000}"/>
    <cellStyle name="Calculation 8 2 3 2 9 2" xfId="1649" xr:uid="{00000000-0005-0000-0000-0000AF030000}"/>
    <cellStyle name="Calculation 8 2 3 20" xfId="1650" xr:uid="{00000000-0005-0000-0000-0000B0030000}"/>
    <cellStyle name="Calculation 8 2 3 3" xfId="1651" xr:uid="{00000000-0005-0000-0000-0000B1030000}"/>
    <cellStyle name="Calculation 8 2 3 3 10" xfId="1652" xr:uid="{00000000-0005-0000-0000-0000B2030000}"/>
    <cellStyle name="Calculation 8 2 3 3 10 2" xfId="1653" xr:uid="{00000000-0005-0000-0000-0000B3030000}"/>
    <cellStyle name="Calculation 8 2 3 3 11" xfId="1654" xr:uid="{00000000-0005-0000-0000-0000B4030000}"/>
    <cellStyle name="Calculation 8 2 3 3 11 2" xfId="1655" xr:uid="{00000000-0005-0000-0000-0000B5030000}"/>
    <cellStyle name="Calculation 8 2 3 3 12" xfId="1656" xr:uid="{00000000-0005-0000-0000-0000B6030000}"/>
    <cellStyle name="Calculation 8 2 3 3 12 2" xfId="1657" xr:uid="{00000000-0005-0000-0000-0000B7030000}"/>
    <cellStyle name="Calculation 8 2 3 3 13" xfId="1658" xr:uid="{00000000-0005-0000-0000-0000B8030000}"/>
    <cellStyle name="Calculation 8 2 3 3 13 2" xfId="1659" xr:uid="{00000000-0005-0000-0000-0000B9030000}"/>
    <cellStyle name="Calculation 8 2 3 3 14" xfId="1660" xr:uid="{00000000-0005-0000-0000-0000BA030000}"/>
    <cellStyle name="Calculation 8 2 3 3 14 2" xfId="1661" xr:uid="{00000000-0005-0000-0000-0000BB030000}"/>
    <cellStyle name="Calculation 8 2 3 3 15" xfId="1662" xr:uid="{00000000-0005-0000-0000-0000BC030000}"/>
    <cellStyle name="Calculation 8 2 3 3 15 2" xfId="1663" xr:uid="{00000000-0005-0000-0000-0000BD030000}"/>
    <cellStyle name="Calculation 8 2 3 3 16" xfId="1664" xr:uid="{00000000-0005-0000-0000-0000BE030000}"/>
    <cellStyle name="Calculation 8 2 3 3 16 2" xfId="1665" xr:uid="{00000000-0005-0000-0000-0000BF030000}"/>
    <cellStyle name="Calculation 8 2 3 3 17" xfId="1666" xr:uid="{00000000-0005-0000-0000-0000C0030000}"/>
    <cellStyle name="Calculation 8 2 3 3 17 2" xfId="1667" xr:uid="{00000000-0005-0000-0000-0000C1030000}"/>
    <cellStyle name="Calculation 8 2 3 3 18" xfId="1668" xr:uid="{00000000-0005-0000-0000-0000C2030000}"/>
    <cellStyle name="Calculation 8 2 3 3 18 2" xfId="1669" xr:uid="{00000000-0005-0000-0000-0000C3030000}"/>
    <cellStyle name="Calculation 8 2 3 3 19" xfId="1670" xr:uid="{00000000-0005-0000-0000-0000C4030000}"/>
    <cellStyle name="Calculation 8 2 3 3 2" xfId="1671" xr:uid="{00000000-0005-0000-0000-0000C5030000}"/>
    <cellStyle name="Calculation 8 2 3 3 2 2" xfId="1672" xr:uid="{00000000-0005-0000-0000-0000C6030000}"/>
    <cellStyle name="Calculation 8 2 3 3 3" xfId="1673" xr:uid="{00000000-0005-0000-0000-0000C7030000}"/>
    <cellStyle name="Calculation 8 2 3 3 3 2" xfId="1674" xr:uid="{00000000-0005-0000-0000-0000C8030000}"/>
    <cellStyle name="Calculation 8 2 3 3 4" xfId="1675" xr:uid="{00000000-0005-0000-0000-0000C9030000}"/>
    <cellStyle name="Calculation 8 2 3 3 4 2" xfId="1676" xr:uid="{00000000-0005-0000-0000-0000CA030000}"/>
    <cellStyle name="Calculation 8 2 3 3 5" xfId="1677" xr:uid="{00000000-0005-0000-0000-0000CB030000}"/>
    <cellStyle name="Calculation 8 2 3 3 5 2" xfId="1678" xr:uid="{00000000-0005-0000-0000-0000CC030000}"/>
    <cellStyle name="Calculation 8 2 3 3 6" xfId="1679" xr:uid="{00000000-0005-0000-0000-0000CD030000}"/>
    <cellStyle name="Calculation 8 2 3 3 6 2" xfId="1680" xr:uid="{00000000-0005-0000-0000-0000CE030000}"/>
    <cellStyle name="Calculation 8 2 3 3 7" xfId="1681" xr:uid="{00000000-0005-0000-0000-0000CF030000}"/>
    <cellStyle name="Calculation 8 2 3 3 7 2" xfId="1682" xr:uid="{00000000-0005-0000-0000-0000D0030000}"/>
    <cellStyle name="Calculation 8 2 3 3 8" xfId="1683" xr:uid="{00000000-0005-0000-0000-0000D1030000}"/>
    <cellStyle name="Calculation 8 2 3 3 8 2" xfId="1684" xr:uid="{00000000-0005-0000-0000-0000D2030000}"/>
    <cellStyle name="Calculation 8 2 3 3 9" xfId="1685" xr:uid="{00000000-0005-0000-0000-0000D3030000}"/>
    <cellStyle name="Calculation 8 2 3 3 9 2" xfId="1686" xr:uid="{00000000-0005-0000-0000-0000D4030000}"/>
    <cellStyle name="Calculation 8 2 3 4" xfId="1687" xr:uid="{00000000-0005-0000-0000-0000D5030000}"/>
    <cellStyle name="Calculation 8 2 3 4 10" xfId="1688" xr:uid="{00000000-0005-0000-0000-0000D6030000}"/>
    <cellStyle name="Calculation 8 2 3 4 10 2" xfId="1689" xr:uid="{00000000-0005-0000-0000-0000D7030000}"/>
    <cellStyle name="Calculation 8 2 3 4 11" xfId="1690" xr:uid="{00000000-0005-0000-0000-0000D8030000}"/>
    <cellStyle name="Calculation 8 2 3 4 11 2" xfId="1691" xr:uid="{00000000-0005-0000-0000-0000D9030000}"/>
    <cellStyle name="Calculation 8 2 3 4 12" xfId="1692" xr:uid="{00000000-0005-0000-0000-0000DA030000}"/>
    <cellStyle name="Calculation 8 2 3 4 12 2" xfId="1693" xr:uid="{00000000-0005-0000-0000-0000DB030000}"/>
    <cellStyle name="Calculation 8 2 3 4 13" xfId="1694" xr:uid="{00000000-0005-0000-0000-0000DC030000}"/>
    <cellStyle name="Calculation 8 2 3 4 13 2" xfId="1695" xr:uid="{00000000-0005-0000-0000-0000DD030000}"/>
    <cellStyle name="Calculation 8 2 3 4 14" xfId="1696" xr:uid="{00000000-0005-0000-0000-0000DE030000}"/>
    <cellStyle name="Calculation 8 2 3 4 14 2" xfId="1697" xr:uid="{00000000-0005-0000-0000-0000DF030000}"/>
    <cellStyle name="Calculation 8 2 3 4 15" xfId="1698" xr:uid="{00000000-0005-0000-0000-0000E0030000}"/>
    <cellStyle name="Calculation 8 2 3 4 15 2" xfId="1699" xr:uid="{00000000-0005-0000-0000-0000E1030000}"/>
    <cellStyle name="Calculation 8 2 3 4 16" xfId="1700" xr:uid="{00000000-0005-0000-0000-0000E2030000}"/>
    <cellStyle name="Calculation 8 2 3 4 2" xfId="1701" xr:uid="{00000000-0005-0000-0000-0000E3030000}"/>
    <cellStyle name="Calculation 8 2 3 4 2 2" xfId="1702" xr:uid="{00000000-0005-0000-0000-0000E4030000}"/>
    <cellStyle name="Calculation 8 2 3 4 3" xfId="1703" xr:uid="{00000000-0005-0000-0000-0000E5030000}"/>
    <cellStyle name="Calculation 8 2 3 4 3 2" xfId="1704" xr:uid="{00000000-0005-0000-0000-0000E6030000}"/>
    <cellStyle name="Calculation 8 2 3 4 4" xfId="1705" xr:uid="{00000000-0005-0000-0000-0000E7030000}"/>
    <cellStyle name="Calculation 8 2 3 4 4 2" xfId="1706" xr:uid="{00000000-0005-0000-0000-0000E8030000}"/>
    <cellStyle name="Calculation 8 2 3 4 5" xfId="1707" xr:uid="{00000000-0005-0000-0000-0000E9030000}"/>
    <cellStyle name="Calculation 8 2 3 4 5 2" xfId="1708" xr:uid="{00000000-0005-0000-0000-0000EA030000}"/>
    <cellStyle name="Calculation 8 2 3 4 6" xfId="1709" xr:uid="{00000000-0005-0000-0000-0000EB030000}"/>
    <cellStyle name="Calculation 8 2 3 4 6 2" xfId="1710" xr:uid="{00000000-0005-0000-0000-0000EC030000}"/>
    <cellStyle name="Calculation 8 2 3 4 7" xfId="1711" xr:uid="{00000000-0005-0000-0000-0000ED030000}"/>
    <cellStyle name="Calculation 8 2 3 4 7 2" xfId="1712" xr:uid="{00000000-0005-0000-0000-0000EE030000}"/>
    <cellStyle name="Calculation 8 2 3 4 8" xfId="1713" xr:uid="{00000000-0005-0000-0000-0000EF030000}"/>
    <cellStyle name="Calculation 8 2 3 4 8 2" xfId="1714" xr:uid="{00000000-0005-0000-0000-0000F0030000}"/>
    <cellStyle name="Calculation 8 2 3 4 9" xfId="1715" xr:uid="{00000000-0005-0000-0000-0000F1030000}"/>
    <cellStyle name="Calculation 8 2 3 4 9 2" xfId="1716" xr:uid="{00000000-0005-0000-0000-0000F2030000}"/>
    <cellStyle name="Calculation 8 2 3 5" xfId="1717" xr:uid="{00000000-0005-0000-0000-0000F3030000}"/>
    <cellStyle name="Calculation 8 2 3 5 10" xfId="1718" xr:uid="{00000000-0005-0000-0000-0000F4030000}"/>
    <cellStyle name="Calculation 8 2 3 5 10 2" xfId="1719" xr:uid="{00000000-0005-0000-0000-0000F5030000}"/>
    <cellStyle name="Calculation 8 2 3 5 11" xfId="1720" xr:uid="{00000000-0005-0000-0000-0000F6030000}"/>
    <cellStyle name="Calculation 8 2 3 5 11 2" xfId="1721" xr:uid="{00000000-0005-0000-0000-0000F7030000}"/>
    <cellStyle name="Calculation 8 2 3 5 12" xfId="1722" xr:uid="{00000000-0005-0000-0000-0000F8030000}"/>
    <cellStyle name="Calculation 8 2 3 5 12 2" xfId="1723" xr:uid="{00000000-0005-0000-0000-0000F9030000}"/>
    <cellStyle name="Calculation 8 2 3 5 13" xfId="1724" xr:uid="{00000000-0005-0000-0000-0000FA030000}"/>
    <cellStyle name="Calculation 8 2 3 5 13 2" xfId="1725" xr:uid="{00000000-0005-0000-0000-0000FB030000}"/>
    <cellStyle name="Calculation 8 2 3 5 14" xfId="1726" xr:uid="{00000000-0005-0000-0000-0000FC030000}"/>
    <cellStyle name="Calculation 8 2 3 5 14 2" xfId="1727" xr:uid="{00000000-0005-0000-0000-0000FD030000}"/>
    <cellStyle name="Calculation 8 2 3 5 15" xfId="1728" xr:uid="{00000000-0005-0000-0000-0000FE030000}"/>
    <cellStyle name="Calculation 8 2 3 5 15 2" xfId="1729" xr:uid="{00000000-0005-0000-0000-0000FF030000}"/>
    <cellStyle name="Calculation 8 2 3 5 16" xfId="1730" xr:uid="{00000000-0005-0000-0000-000000040000}"/>
    <cellStyle name="Calculation 8 2 3 5 2" xfId="1731" xr:uid="{00000000-0005-0000-0000-000001040000}"/>
    <cellStyle name="Calculation 8 2 3 5 2 2" xfId="1732" xr:uid="{00000000-0005-0000-0000-000002040000}"/>
    <cellStyle name="Calculation 8 2 3 5 3" xfId="1733" xr:uid="{00000000-0005-0000-0000-000003040000}"/>
    <cellStyle name="Calculation 8 2 3 5 3 2" xfId="1734" xr:uid="{00000000-0005-0000-0000-000004040000}"/>
    <cellStyle name="Calculation 8 2 3 5 4" xfId="1735" xr:uid="{00000000-0005-0000-0000-000005040000}"/>
    <cellStyle name="Calculation 8 2 3 5 4 2" xfId="1736" xr:uid="{00000000-0005-0000-0000-000006040000}"/>
    <cellStyle name="Calculation 8 2 3 5 5" xfId="1737" xr:uid="{00000000-0005-0000-0000-000007040000}"/>
    <cellStyle name="Calculation 8 2 3 5 5 2" xfId="1738" xr:uid="{00000000-0005-0000-0000-000008040000}"/>
    <cellStyle name="Calculation 8 2 3 5 6" xfId="1739" xr:uid="{00000000-0005-0000-0000-000009040000}"/>
    <cellStyle name="Calculation 8 2 3 5 6 2" xfId="1740" xr:uid="{00000000-0005-0000-0000-00000A040000}"/>
    <cellStyle name="Calculation 8 2 3 5 7" xfId="1741" xr:uid="{00000000-0005-0000-0000-00000B040000}"/>
    <cellStyle name="Calculation 8 2 3 5 7 2" xfId="1742" xr:uid="{00000000-0005-0000-0000-00000C040000}"/>
    <cellStyle name="Calculation 8 2 3 5 8" xfId="1743" xr:uid="{00000000-0005-0000-0000-00000D040000}"/>
    <cellStyle name="Calculation 8 2 3 5 8 2" xfId="1744" xr:uid="{00000000-0005-0000-0000-00000E040000}"/>
    <cellStyle name="Calculation 8 2 3 5 9" xfId="1745" xr:uid="{00000000-0005-0000-0000-00000F040000}"/>
    <cellStyle name="Calculation 8 2 3 5 9 2" xfId="1746" xr:uid="{00000000-0005-0000-0000-000010040000}"/>
    <cellStyle name="Calculation 8 2 3 6" xfId="1747" xr:uid="{00000000-0005-0000-0000-000011040000}"/>
    <cellStyle name="Calculation 8 2 3 6 10" xfId="1748" xr:uid="{00000000-0005-0000-0000-000012040000}"/>
    <cellStyle name="Calculation 8 2 3 6 10 2" xfId="1749" xr:uid="{00000000-0005-0000-0000-000013040000}"/>
    <cellStyle name="Calculation 8 2 3 6 11" xfId="1750" xr:uid="{00000000-0005-0000-0000-000014040000}"/>
    <cellStyle name="Calculation 8 2 3 6 11 2" xfId="1751" xr:uid="{00000000-0005-0000-0000-000015040000}"/>
    <cellStyle name="Calculation 8 2 3 6 12" xfId="1752" xr:uid="{00000000-0005-0000-0000-000016040000}"/>
    <cellStyle name="Calculation 8 2 3 6 12 2" xfId="1753" xr:uid="{00000000-0005-0000-0000-000017040000}"/>
    <cellStyle name="Calculation 8 2 3 6 13" xfId="1754" xr:uid="{00000000-0005-0000-0000-000018040000}"/>
    <cellStyle name="Calculation 8 2 3 6 13 2" xfId="1755" xr:uid="{00000000-0005-0000-0000-000019040000}"/>
    <cellStyle name="Calculation 8 2 3 6 14" xfId="1756" xr:uid="{00000000-0005-0000-0000-00001A040000}"/>
    <cellStyle name="Calculation 8 2 3 6 14 2" xfId="1757" xr:uid="{00000000-0005-0000-0000-00001B040000}"/>
    <cellStyle name="Calculation 8 2 3 6 15" xfId="1758" xr:uid="{00000000-0005-0000-0000-00001C040000}"/>
    <cellStyle name="Calculation 8 2 3 6 2" xfId="1759" xr:uid="{00000000-0005-0000-0000-00001D040000}"/>
    <cellStyle name="Calculation 8 2 3 6 2 2" xfId="1760" xr:uid="{00000000-0005-0000-0000-00001E040000}"/>
    <cellStyle name="Calculation 8 2 3 6 3" xfId="1761" xr:uid="{00000000-0005-0000-0000-00001F040000}"/>
    <cellStyle name="Calculation 8 2 3 6 3 2" xfId="1762" xr:uid="{00000000-0005-0000-0000-000020040000}"/>
    <cellStyle name="Calculation 8 2 3 6 4" xfId="1763" xr:uid="{00000000-0005-0000-0000-000021040000}"/>
    <cellStyle name="Calculation 8 2 3 6 4 2" xfId="1764" xr:uid="{00000000-0005-0000-0000-000022040000}"/>
    <cellStyle name="Calculation 8 2 3 6 5" xfId="1765" xr:uid="{00000000-0005-0000-0000-000023040000}"/>
    <cellStyle name="Calculation 8 2 3 6 5 2" xfId="1766" xr:uid="{00000000-0005-0000-0000-000024040000}"/>
    <cellStyle name="Calculation 8 2 3 6 6" xfId="1767" xr:uid="{00000000-0005-0000-0000-000025040000}"/>
    <cellStyle name="Calculation 8 2 3 6 6 2" xfId="1768" xr:uid="{00000000-0005-0000-0000-000026040000}"/>
    <cellStyle name="Calculation 8 2 3 6 7" xfId="1769" xr:uid="{00000000-0005-0000-0000-000027040000}"/>
    <cellStyle name="Calculation 8 2 3 6 7 2" xfId="1770" xr:uid="{00000000-0005-0000-0000-000028040000}"/>
    <cellStyle name="Calculation 8 2 3 6 8" xfId="1771" xr:uid="{00000000-0005-0000-0000-000029040000}"/>
    <cellStyle name="Calculation 8 2 3 6 8 2" xfId="1772" xr:uid="{00000000-0005-0000-0000-00002A040000}"/>
    <cellStyle name="Calculation 8 2 3 6 9" xfId="1773" xr:uid="{00000000-0005-0000-0000-00002B040000}"/>
    <cellStyle name="Calculation 8 2 3 6 9 2" xfId="1774" xr:uid="{00000000-0005-0000-0000-00002C040000}"/>
    <cellStyle name="Calculation 8 2 3 7" xfId="1775" xr:uid="{00000000-0005-0000-0000-00002D040000}"/>
    <cellStyle name="Calculation 8 2 3 7 2" xfId="1776" xr:uid="{00000000-0005-0000-0000-00002E040000}"/>
    <cellStyle name="Calculation 8 2 3 8" xfId="1777" xr:uid="{00000000-0005-0000-0000-00002F040000}"/>
    <cellStyle name="Calculation 8 2 3 8 2" xfId="1778" xr:uid="{00000000-0005-0000-0000-000030040000}"/>
    <cellStyle name="Calculation 8 2 3 9" xfId="1779" xr:uid="{00000000-0005-0000-0000-000031040000}"/>
    <cellStyle name="Calculation 8 2 3 9 2" xfId="1780" xr:uid="{00000000-0005-0000-0000-000032040000}"/>
    <cellStyle name="Calculation 8 2 4" xfId="1781" xr:uid="{00000000-0005-0000-0000-000033040000}"/>
    <cellStyle name="Calculation 8 2 4 10" xfId="1782" xr:uid="{00000000-0005-0000-0000-000034040000}"/>
    <cellStyle name="Calculation 8 2 4 10 2" xfId="1783" xr:uid="{00000000-0005-0000-0000-000035040000}"/>
    <cellStyle name="Calculation 8 2 4 11" xfId="1784" xr:uid="{00000000-0005-0000-0000-000036040000}"/>
    <cellStyle name="Calculation 8 2 4 11 2" xfId="1785" xr:uid="{00000000-0005-0000-0000-000037040000}"/>
    <cellStyle name="Calculation 8 2 4 12" xfId="1786" xr:uid="{00000000-0005-0000-0000-000038040000}"/>
    <cellStyle name="Calculation 8 2 4 12 2" xfId="1787" xr:uid="{00000000-0005-0000-0000-000039040000}"/>
    <cellStyle name="Calculation 8 2 4 13" xfId="1788" xr:uid="{00000000-0005-0000-0000-00003A040000}"/>
    <cellStyle name="Calculation 8 2 4 13 2" xfId="1789" xr:uid="{00000000-0005-0000-0000-00003B040000}"/>
    <cellStyle name="Calculation 8 2 4 14" xfId="1790" xr:uid="{00000000-0005-0000-0000-00003C040000}"/>
    <cellStyle name="Calculation 8 2 4 14 2" xfId="1791" xr:uid="{00000000-0005-0000-0000-00003D040000}"/>
    <cellStyle name="Calculation 8 2 4 15" xfId="1792" xr:uid="{00000000-0005-0000-0000-00003E040000}"/>
    <cellStyle name="Calculation 8 2 4 15 2" xfId="1793" xr:uid="{00000000-0005-0000-0000-00003F040000}"/>
    <cellStyle name="Calculation 8 2 4 16" xfId="1794" xr:uid="{00000000-0005-0000-0000-000040040000}"/>
    <cellStyle name="Calculation 8 2 4 16 2" xfId="1795" xr:uid="{00000000-0005-0000-0000-000041040000}"/>
    <cellStyle name="Calculation 8 2 4 17" xfId="1796" xr:uid="{00000000-0005-0000-0000-000042040000}"/>
    <cellStyle name="Calculation 8 2 4 17 2" xfId="1797" xr:uid="{00000000-0005-0000-0000-000043040000}"/>
    <cellStyle name="Calculation 8 2 4 18" xfId="1798" xr:uid="{00000000-0005-0000-0000-000044040000}"/>
    <cellStyle name="Calculation 8 2 4 18 2" xfId="1799" xr:uid="{00000000-0005-0000-0000-000045040000}"/>
    <cellStyle name="Calculation 8 2 4 19" xfId="1800" xr:uid="{00000000-0005-0000-0000-000046040000}"/>
    <cellStyle name="Calculation 8 2 4 19 2" xfId="1801" xr:uid="{00000000-0005-0000-0000-000047040000}"/>
    <cellStyle name="Calculation 8 2 4 2" xfId="1802" xr:uid="{00000000-0005-0000-0000-000048040000}"/>
    <cellStyle name="Calculation 8 2 4 2 10" xfId="1803" xr:uid="{00000000-0005-0000-0000-000049040000}"/>
    <cellStyle name="Calculation 8 2 4 2 10 2" xfId="1804" xr:uid="{00000000-0005-0000-0000-00004A040000}"/>
    <cellStyle name="Calculation 8 2 4 2 11" xfId="1805" xr:uid="{00000000-0005-0000-0000-00004B040000}"/>
    <cellStyle name="Calculation 8 2 4 2 11 2" xfId="1806" xr:uid="{00000000-0005-0000-0000-00004C040000}"/>
    <cellStyle name="Calculation 8 2 4 2 12" xfId="1807" xr:uid="{00000000-0005-0000-0000-00004D040000}"/>
    <cellStyle name="Calculation 8 2 4 2 12 2" xfId="1808" xr:uid="{00000000-0005-0000-0000-00004E040000}"/>
    <cellStyle name="Calculation 8 2 4 2 13" xfId="1809" xr:uid="{00000000-0005-0000-0000-00004F040000}"/>
    <cellStyle name="Calculation 8 2 4 2 13 2" xfId="1810" xr:uid="{00000000-0005-0000-0000-000050040000}"/>
    <cellStyle name="Calculation 8 2 4 2 14" xfId="1811" xr:uid="{00000000-0005-0000-0000-000051040000}"/>
    <cellStyle name="Calculation 8 2 4 2 14 2" xfId="1812" xr:uid="{00000000-0005-0000-0000-000052040000}"/>
    <cellStyle name="Calculation 8 2 4 2 15" xfId="1813" xr:uid="{00000000-0005-0000-0000-000053040000}"/>
    <cellStyle name="Calculation 8 2 4 2 15 2" xfId="1814" xr:uid="{00000000-0005-0000-0000-000054040000}"/>
    <cellStyle name="Calculation 8 2 4 2 16" xfId="1815" xr:uid="{00000000-0005-0000-0000-000055040000}"/>
    <cellStyle name="Calculation 8 2 4 2 16 2" xfId="1816" xr:uid="{00000000-0005-0000-0000-000056040000}"/>
    <cellStyle name="Calculation 8 2 4 2 17" xfId="1817" xr:uid="{00000000-0005-0000-0000-000057040000}"/>
    <cellStyle name="Calculation 8 2 4 2 17 2" xfId="1818" xr:uid="{00000000-0005-0000-0000-000058040000}"/>
    <cellStyle name="Calculation 8 2 4 2 18" xfId="1819" xr:uid="{00000000-0005-0000-0000-000059040000}"/>
    <cellStyle name="Calculation 8 2 4 2 18 2" xfId="1820" xr:uid="{00000000-0005-0000-0000-00005A040000}"/>
    <cellStyle name="Calculation 8 2 4 2 19" xfId="1821" xr:uid="{00000000-0005-0000-0000-00005B040000}"/>
    <cellStyle name="Calculation 8 2 4 2 2" xfId="1822" xr:uid="{00000000-0005-0000-0000-00005C040000}"/>
    <cellStyle name="Calculation 8 2 4 2 2 2" xfId="1823" xr:uid="{00000000-0005-0000-0000-00005D040000}"/>
    <cellStyle name="Calculation 8 2 4 2 3" xfId="1824" xr:uid="{00000000-0005-0000-0000-00005E040000}"/>
    <cellStyle name="Calculation 8 2 4 2 3 2" xfId="1825" xr:uid="{00000000-0005-0000-0000-00005F040000}"/>
    <cellStyle name="Calculation 8 2 4 2 4" xfId="1826" xr:uid="{00000000-0005-0000-0000-000060040000}"/>
    <cellStyle name="Calculation 8 2 4 2 4 2" xfId="1827" xr:uid="{00000000-0005-0000-0000-000061040000}"/>
    <cellStyle name="Calculation 8 2 4 2 5" xfId="1828" xr:uid="{00000000-0005-0000-0000-000062040000}"/>
    <cellStyle name="Calculation 8 2 4 2 5 2" xfId="1829" xr:uid="{00000000-0005-0000-0000-000063040000}"/>
    <cellStyle name="Calculation 8 2 4 2 6" xfId="1830" xr:uid="{00000000-0005-0000-0000-000064040000}"/>
    <cellStyle name="Calculation 8 2 4 2 6 2" xfId="1831" xr:uid="{00000000-0005-0000-0000-000065040000}"/>
    <cellStyle name="Calculation 8 2 4 2 7" xfId="1832" xr:uid="{00000000-0005-0000-0000-000066040000}"/>
    <cellStyle name="Calculation 8 2 4 2 7 2" xfId="1833" xr:uid="{00000000-0005-0000-0000-000067040000}"/>
    <cellStyle name="Calculation 8 2 4 2 8" xfId="1834" xr:uid="{00000000-0005-0000-0000-000068040000}"/>
    <cellStyle name="Calculation 8 2 4 2 8 2" xfId="1835" xr:uid="{00000000-0005-0000-0000-000069040000}"/>
    <cellStyle name="Calculation 8 2 4 2 9" xfId="1836" xr:uid="{00000000-0005-0000-0000-00006A040000}"/>
    <cellStyle name="Calculation 8 2 4 2 9 2" xfId="1837" xr:uid="{00000000-0005-0000-0000-00006B040000}"/>
    <cellStyle name="Calculation 8 2 4 20" xfId="1838" xr:uid="{00000000-0005-0000-0000-00006C040000}"/>
    <cellStyle name="Calculation 8 2 4 3" xfId="1839" xr:uid="{00000000-0005-0000-0000-00006D040000}"/>
    <cellStyle name="Calculation 8 2 4 3 10" xfId="1840" xr:uid="{00000000-0005-0000-0000-00006E040000}"/>
    <cellStyle name="Calculation 8 2 4 3 10 2" xfId="1841" xr:uid="{00000000-0005-0000-0000-00006F040000}"/>
    <cellStyle name="Calculation 8 2 4 3 11" xfId="1842" xr:uid="{00000000-0005-0000-0000-000070040000}"/>
    <cellStyle name="Calculation 8 2 4 3 11 2" xfId="1843" xr:uid="{00000000-0005-0000-0000-000071040000}"/>
    <cellStyle name="Calculation 8 2 4 3 12" xfId="1844" xr:uid="{00000000-0005-0000-0000-000072040000}"/>
    <cellStyle name="Calculation 8 2 4 3 12 2" xfId="1845" xr:uid="{00000000-0005-0000-0000-000073040000}"/>
    <cellStyle name="Calculation 8 2 4 3 13" xfId="1846" xr:uid="{00000000-0005-0000-0000-000074040000}"/>
    <cellStyle name="Calculation 8 2 4 3 13 2" xfId="1847" xr:uid="{00000000-0005-0000-0000-000075040000}"/>
    <cellStyle name="Calculation 8 2 4 3 14" xfId="1848" xr:uid="{00000000-0005-0000-0000-000076040000}"/>
    <cellStyle name="Calculation 8 2 4 3 14 2" xfId="1849" xr:uid="{00000000-0005-0000-0000-000077040000}"/>
    <cellStyle name="Calculation 8 2 4 3 15" xfId="1850" xr:uid="{00000000-0005-0000-0000-000078040000}"/>
    <cellStyle name="Calculation 8 2 4 3 15 2" xfId="1851" xr:uid="{00000000-0005-0000-0000-000079040000}"/>
    <cellStyle name="Calculation 8 2 4 3 16" xfId="1852" xr:uid="{00000000-0005-0000-0000-00007A040000}"/>
    <cellStyle name="Calculation 8 2 4 3 16 2" xfId="1853" xr:uid="{00000000-0005-0000-0000-00007B040000}"/>
    <cellStyle name="Calculation 8 2 4 3 17" xfId="1854" xr:uid="{00000000-0005-0000-0000-00007C040000}"/>
    <cellStyle name="Calculation 8 2 4 3 17 2" xfId="1855" xr:uid="{00000000-0005-0000-0000-00007D040000}"/>
    <cellStyle name="Calculation 8 2 4 3 18" xfId="1856" xr:uid="{00000000-0005-0000-0000-00007E040000}"/>
    <cellStyle name="Calculation 8 2 4 3 2" xfId="1857" xr:uid="{00000000-0005-0000-0000-00007F040000}"/>
    <cellStyle name="Calculation 8 2 4 3 2 2" xfId="1858" xr:uid="{00000000-0005-0000-0000-000080040000}"/>
    <cellStyle name="Calculation 8 2 4 3 3" xfId="1859" xr:uid="{00000000-0005-0000-0000-000081040000}"/>
    <cellStyle name="Calculation 8 2 4 3 3 2" xfId="1860" xr:uid="{00000000-0005-0000-0000-000082040000}"/>
    <cellStyle name="Calculation 8 2 4 3 4" xfId="1861" xr:uid="{00000000-0005-0000-0000-000083040000}"/>
    <cellStyle name="Calculation 8 2 4 3 4 2" xfId="1862" xr:uid="{00000000-0005-0000-0000-000084040000}"/>
    <cellStyle name="Calculation 8 2 4 3 5" xfId="1863" xr:uid="{00000000-0005-0000-0000-000085040000}"/>
    <cellStyle name="Calculation 8 2 4 3 5 2" xfId="1864" xr:uid="{00000000-0005-0000-0000-000086040000}"/>
    <cellStyle name="Calculation 8 2 4 3 6" xfId="1865" xr:uid="{00000000-0005-0000-0000-000087040000}"/>
    <cellStyle name="Calculation 8 2 4 3 6 2" xfId="1866" xr:uid="{00000000-0005-0000-0000-000088040000}"/>
    <cellStyle name="Calculation 8 2 4 3 7" xfId="1867" xr:uid="{00000000-0005-0000-0000-000089040000}"/>
    <cellStyle name="Calculation 8 2 4 3 7 2" xfId="1868" xr:uid="{00000000-0005-0000-0000-00008A040000}"/>
    <cellStyle name="Calculation 8 2 4 3 8" xfId="1869" xr:uid="{00000000-0005-0000-0000-00008B040000}"/>
    <cellStyle name="Calculation 8 2 4 3 8 2" xfId="1870" xr:uid="{00000000-0005-0000-0000-00008C040000}"/>
    <cellStyle name="Calculation 8 2 4 3 9" xfId="1871" xr:uid="{00000000-0005-0000-0000-00008D040000}"/>
    <cellStyle name="Calculation 8 2 4 3 9 2" xfId="1872" xr:uid="{00000000-0005-0000-0000-00008E040000}"/>
    <cellStyle name="Calculation 8 2 4 4" xfId="1873" xr:uid="{00000000-0005-0000-0000-00008F040000}"/>
    <cellStyle name="Calculation 8 2 4 4 10" xfId="1874" xr:uid="{00000000-0005-0000-0000-000090040000}"/>
    <cellStyle name="Calculation 8 2 4 4 10 2" xfId="1875" xr:uid="{00000000-0005-0000-0000-000091040000}"/>
    <cellStyle name="Calculation 8 2 4 4 11" xfId="1876" xr:uid="{00000000-0005-0000-0000-000092040000}"/>
    <cellStyle name="Calculation 8 2 4 4 11 2" xfId="1877" xr:uid="{00000000-0005-0000-0000-000093040000}"/>
    <cellStyle name="Calculation 8 2 4 4 12" xfId="1878" xr:uid="{00000000-0005-0000-0000-000094040000}"/>
    <cellStyle name="Calculation 8 2 4 4 12 2" xfId="1879" xr:uid="{00000000-0005-0000-0000-000095040000}"/>
    <cellStyle name="Calculation 8 2 4 4 13" xfId="1880" xr:uid="{00000000-0005-0000-0000-000096040000}"/>
    <cellStyle name="Calculation 8 2 4 4 13 2" xfId="1881" xr:uid="{00000000-0005-0000-0000-000097040000}"/>
    <cellStyle name="Calculation 8 2 4 4 14" xfId="1882" xr:uid="{00000000-0005-0000-0000-000098040000}"/>
    <cellStyle name="Calculation 8 2 4 4 14 2" xfId="1883" xr:uid="{00000000-0005-0000-0000-000099040000}"/>
    <cellStyle name="Calculation 8 2 4 4 15" xfId="1884" xr:uid="{00000000-0005-0000-0000-00009A040000}"/>
    <cellStyle name="Calculation 8 2 4 4 15 2" xfId="1885" xr:uid="{00000000-0005-0000-0000-00009B040000}"/>
    <cellStyle name="Calculation 8 2 4 4 16" xfId="1886" xr:uid="{00000000-0005-0000-0000-00009C040000}"/>
    <cellStyle name="Calculation 8 2 4 4 2" xfId="1887" xr:uid="{00000000-0005-0000-0000-00009D040000}"/>
    <cellStyle name="Calculation 8 2 4 4 2 2" xfId="1888" xr:uid="{00000000-0005-0000-0000-00009E040000}"/>
    <cellStyle name="Calculation 8 2 4 4 3" xfId="1889" xr:uid="{00000000-0005-0000-0000-00009F040000}"/>
    <cellStyle name="Calculation 8 2 4 4 3 2" xfId="1890" xr:uid="{00000000-0005-0000-0000-0000A0040000}"/>
    <cellStyle name="Calculation 8 2 4 4 4" xfId="1891" xr:uid="{00000000-0005-0000-0000-0000A1040000}"/>
    <cellStyle name="Calculation 8 2 4 4 4 2" xfId="1892" xr:uid="{00000000-0005-0000-0000-0000A2040000}"/>
    <cellStyle name="Calculation 8 2 4 4 5" xfId="1893" xr:uid="{00000000-0005-0000-0000-0000A3040000}"/>
    <cellStyle name="Calculation 8 2 4 4 5 2" xfId="1894" xr:uid="{00000000-0005-0000-0000-0000A4040000}"/>
    <cellStyle name="Calculation 8 2 4 4 6" xfId="1895" xr:uid="{00000000-0005-0000-0000-0000A5040000}"/>
    <cellStyle name="Calculation 8 2 4 4 6 2" xfId="1896" xr:uid="{00000000-0005-0000-0000-0000A6040000}"/>
    <cellStyle name="Calculation 8 2 4 4 7" xfId="1897" xr:uid="{00000000-0005-0000-0000-0000A7040000}"/>
    <cellStyle name="Calculation 8 2 4 4 7 2" xfId="1898" xr:uid="{00000000-0005-0000-0000-0000A8040000}"/>
    <cellStyle name="Calculation 8 2 4 4 8" xfId="1899" xr:uid="{00000000-0005-0000-0000-0000A9040000}"/>
    <cellStyle name="Calculation 8 2 4 4 8 2" xfId="1900" xr:uid="{00000000-0005-0000-0000-0000AA040000}"/>
    <cellStyle name="Calculation 8 2 4 4 9" xfId="1901" xr:uid="{00000000-0005-0000-0000-0000AB040000}"/>
    <cellStyle name="Calculation 8 2 4 4 9 2" xfId="1902" xr:uid="{00000000-0005-0000-0000-0000AC040000}"/>
    <cellStyle name="Calculation 8 2 4 5" xfId="1903" xr:uid="{00000000-0005-0000-0000-0000AD040000}"/>
    <cellStyle name="Calculation 8 2 4 5 10" xfId="1904" xr:uid="{00000000-0005-0000-0000-0000AE040000}"/>
    <cellStyle name="Calculation 8 2 4 5 10 2" xfId="1905" xr:uid="{00000000-0005-0000-0000-0000AF040000}"/>
    <cellStyle name="Calculation 8 2 4 5 11" xfId="1906" xr:uid="{00000000-0005-0000-0000-0000B0040000}"/>
    <cellStyle name="Calculation 8 2 4 5 11 2" xfId="1907" xr:uid="{00000000-0005-0000-0000-0000B1040000}"/>
    <cellStyle name="Calculation 8 2 4 5 12" xfId="1908" xr:uid="{00000000-0005-0000-0000-0000B2040000}"/>
    <cellStyle name="Calculation 8 2 4 5 12 2" xfId="1909" xr:uid="{00000000-0005-0000-0000-0000B3040000}"/>
    <cellStyle name="Calculation 8 2 4 5 13" xfId="1910" xr:uid="{00000000-0005-0000-0000-0000B4040000}"/>
    <cellStyle name="Calculation 8 2 4 5 13 2" xfId="1911" xr:uid="{00000000-0005-0000-0000-0000B5040000}"/>
    <cellStyle name="Calculation 8 2 4 5 14" xfId="1912" xr:uid="{00000000-0005-0000-0000-0000B6040000}"/>
    <cellStyle name="Calculation 8 2 4 5 14 2" xfId="1913" xr:uid="{00000000-0005-0000-0000-0000B7040000}"/>
    <cellStyle name="Calculation 8 2 4 5 15" xfId="1914" xr:uid="{00000000-0005-0000-0000-0000B8040000}"/>
    <cellStyle name="Calculation 8 2 4 5 15 2" xfId="1915" xr:uid="{00000000-0005-0000-0000-0000B9040000}"/>
    <cellStyle name="Calculation 8 2 4 5 16" xfId="1916" xr:uid="{00000000-0005-0000-0000-0000BA040000}"/>
    <cellStyle name="Calculation 8 2 4 5 2" xfId="1917" xr:uid="{00000000-0005-0000-0000-0000BB040000}"/>
    <cellStyle name="Calculation 8 2 4 5 2 2" xfId="1918" xr:uid="{00000000-0005-0000-0000-0000BC040000}"/>
    <cellStyle name="Calculation 8 2 4 5 3" xfId="1919" xr:uid="{00000000-0005-0000-0000-0000BD040000}"/>
    <cellStyle name="Calculation 8 2 4 5 3 2" xfId="1920" xr:uid="{00000000-0005-0000-0000-0000BE040000}"/>
    <cellStyle name="Calculation 8 2 4 5 4" xfId="1921" xr:uid="{00000000-0005-0000-0000-0000BF040000}"/>
    <cellStyle name="Calculation 8 2 4 5 4 2" xfId="1922" xr:uid="{00000000-0005-0000-0000-0000C0040000}"/>
    <cellStyle name="Calculation 8 2 4 5 5" xfId="1923" xr:uid="{00000000-0005-0000-0000-0000C1040000}"/>
    <cellStyle name="Calculation 8 2 4 5 5 2" xfId="1924" xr:uid="{00000000-0005-0000-0000-0000C2040000}"/>
    <cellStyle name="Calculation 8 2 4 5 6" xfId="1925" xr:uid="{00000000-0005-0000-0000-0000C3040000}"/>
    <cellStyle name="Calculation 8 2 4 5 6 2" xfId="1926" xr:uid="{00000000-0005-0000-0000-0000C4040000}"/>
    <cellStyle name="Calculation 8 2 4 5 7" xfId="1927" xr:uid="{00000000-0005-0000-0000-0000C5040000}"/>
    <cellStyle name="Calculation 8 2 4 5 7 2" xfId="1928" xr:uid="{00000000-0005-0000-0000-0000C6040000}"/>
    <cellStyle name="Calculation 8 2 4 5 8" xfId="1929" xr:uid="{00000000-0005-0000-0000-0000C7040000}"/>
    <cellStyle name="Calculation 8 2 4 5 8 2" xfId="1930" xr:uid="{00000000-0005-0000-0000-0000C8040000}"/>
    <cellStyle name="Calculation 8 2 4 5 9" xfId="1931" xr:uid="{00000000-0005-0000-0000-0000C9040000}"/>
    <cellStyle name="Calculation 8 2 4 5 9 2" xfId="1932" xr:uid="{00000000-0005-0000-0000-0000CA040000}"/>
    <cellStyle name="Calculation 8 2 4 6" xfId="1933" xr:uid="{00000000-0005-0000-0000-0000CB040000}"/>
    <cellStyle name="Calculation 8 2 4 6 10" xfId="1934" xr:uid="{00000000-0005-0000-0000-0000CC040000}"/>
    <cellStyle name="Calculation 8 2 4 6 10 2" xfId="1935" xr:uid="{00000000-0005-0000-0000-0000CD040000}"/>
    <cellStyle name="Calculation 8 2 4 6 11" xfId="1936" xr:uid="{00000000-0005-0000-0000-0000CE040000}"/>
    <cellStyle name="Calculation 8 2 4 6 11 2" xfId="1937" xr:uid="{00000000-0005-0000-0000-0000CF040000}"/>
    <cellStyle name="Calculation 8 2 4 6 12" xfId="1938" xr:uid="{00000000-0005-0000-0000-0000D0040000}"/>
    <cellStyle name="Calculation 8 2 4 6 12 2" xfId="1939" xr:uid="{00000000-0005-0000-0000-0000D1040000}"/>
    <cellStyle name="Calculation 8 2 4 6 13" xfId="1940" xr:uid="{00000000-0005-0000-0000-0000D2040000}"/>
    <cellStyle name="Calculation 8 2 4 6 13 2" xfId="1941" xr:uid="{00000000-0005-0000-0000-0000D3040000}"/>
    <cellStyle name="Calculation 8 2 4 6 14" xfId="1942" xr:uid="{00000000-0005-0000-0000-0000D4040000}"/>
    <cellStyle name="Calculation 8 2 4 6 14 2" xfId="1943" xr:uid="{00000000-0005-0000-0000-0000D5040000}"/>
    <cellStyle name="Calculation 8 2 4 6 15" xfId="1944" xr:uid="{00000000-0005-0000-0000-0000D6040000}"/>
    <cellStyle name="Calculation 8 2 4 6 2" xfId="1945" xr:uid="{00000000-0005-0000-0000-0000D7040000}"/>
    <cellStyle name="Calculation 8 2 4 6 2 2" xfId="1946" xr:uid="{00000000-0005-0000-0000-0000D8040000}"/>
    <cellStyle name="Calculation 8 2 4 6 3" xfId="1947" xr:uid="{00000000-0005-0000-0000-0000D9040000}"/>
    <cellStyle name="Calculation 8 2 4 6 3 2" xfId="1948" xr:uid="{00000000-0005-0000-0000-0000DA040000}"/>
    <cellStyle name="Calculation 8 2 4 6 4" xfId="1949" xr:uid="{00000000-0005-0000-0000-0000DB040000}"/>
    <cellStyle name="Calculation 8 2 4 6 4 2" xfId="1950" xr:uid="{00000000-0005-0000-0000-0000DC040000}"/>
    <cellStyle name="Calculation 8 2 4 6 5" xfId="1951" xr:uid="{00000000-0005-0000-0000-0000DD040000}"/>
    <cellStyle name="Calculation 8 2 4 6 5 2" xfId="1952" xr:uid="{00000000-0005-0000-0000-0000DE040000}"/>
    <cellStyle name="Calculation 8 2 4 6 6" xfId="1953" xr:uid="{00000000-0005-0000-0000-0000DF040000}"/>
    <cellStyle name="Calculation 8 2 4 6 6 2" xfId="1954" xr:uid="{00000000-0005-0000-0000-0000E0040000}"/>
    <cellStyle name="Calculation 8 2 4 6 7" xfId="1955" xr:uid="{00000000-0005-0000-0000-0000E1040000}"/>
    <cellStyle name="Calculation 8 2 4 6 7 2" xfId="1956" xr:uid="{00000000-0005-0000-0000-0000E2040000}"/>
    <cellStyle name="Calculation 8 2 4 6 8" xfId="1957" xr:uid="{00000000-0005-0000-0000-0000E3040000}"/>
    <cellStyle name="Calculation 8 2 4 6 8 2" xfId="1958" xr:uid="{00000000-0005-0000-0000-0000E4040000}"/>
    <cellStyle name="Calculation 8 2 4 6 9" xfId="1959" xr:uid="{00000000-0005-0000-0000-0000E5040000}"/>
    <cellStyle name="Calculation 8 2 4 6 9 2" xfId="1960" xr:uid="{00000000-0005-0000-0000-0000E6040000}"/>
    <cellStyle name="Calculation 8 2 4 7" xfId="1961" xr:uid="{00000000-0005-0000-0000-0000E7040000}"/>
    <cellStyle name="Calculation 8 2 4 7 2" xfId="1962" xr:uid="{00000000-0005-0000-0000-0000E8040000}"/>
    <cellStyle name="Calculation 8 2 4 8" xfId="1963" xr:uid="{00000000-0005-0000-0000-0000E9040000}"/>
    <cellStyle name="Calculation 8 2 4 8 2" xfId="1964" xr:uid="{00000000-0005-0000-0000-0000EA040000}"/>
    <cellStyle name="Calculation 8 2 4 9" xfId="1965" xr:uid="{00000000-0005-0000-0000-0000EB040000}"/>
    <cellStyle name="Calculation 8 2 4 9 2" xfId="1966" xr:uid="{00000000-0005-0000-0000-0000EC040000}"/>
    <cellStyle name="Calculation 8 2 5" xfId="1967" xr:uid="{00000000-0005-0000-0000-0000ED040000}"/>
    <cellStyle name="Calculation 8 2 5 10" xfId="1968" xr:uid="{00000000-0005-0000-0000-0000EE040000}"/>
    <cellStyle name="Calculation 8 2 5 10 2" xfId="1969" xr:uid="{00000000-0005-0000-0000-0000EF040000}"/>
    <cellStyle name="Calculation 8 2 5 11" xfId="1970" xr:uid="{00000000-0005-0000-0000-0000F0040000}"/>
    <cellStyle name="Calculation 8 2 5 11 2" xfId="1971" xr:uid="{00000000-0005-0000-0000-0000F1040000}"/>
    <cellStyle name="Calculation 8 2 5 12" xfId="1972" xr:uid="{00000000-0005-0000-0000-0000F2040000}"/>
    <cellStyle name="Calculation 8 2 5 12 2" xfId="1973" xr:uid="{00000000-0005-0000-0000-0000F3040000}"/>
    <cellStyle name="Calculation 8 2 5 13" xfId="1974" xr:uid="{00000000-0005-0000-0000-0000F4040000}"/>
    <cellStyle name="Calculation 8 2 5 13 2" xfId="1975" xr:uid="{00000000-0005-0000-0000-0000F5040000}"/>
    <cellStyle name="Calculation 8 2 5 14" xfId="1976" xr:uid="{00000000-0005-0000-0000-0000F6040000}"/>
    <cellStyle name="Calculation 8 2 5 14 2" xfId="1977" xr:uid="{00000000-0005-0000-0000-0000F7040000}"/>
    <cellStyle name="Calculation 8 2 5 15" xfId="1978" xr:uid="{00000000-0005-0000-0000-0000F8040000}"/>
    <cellStyle name="Calculation 8 2 5 15 2" xfId="1979" xr:uid="{00000000-0005-0000-0000-0000F9040000}"/>
    <cellStyle name="Calculation 8 2 5 16" xfId="1980" xr:uid="{00000000-0005-0000-0000-0000FA040000}"/>
    <cellStyle name="Calculation 8 2 5 16 2" xfId="1981" xr:uid="{00000000-0005-0000-0000-0000FB040000}"/>
    <cellStyle name="Calculation 8 2 5 17" xfId="1982" xr:uid="{00000000-0005-0000-0000-0000FC040000}"/>
    <cellStyle name="Calculation 8 2 5 17 2" xfId="1983" xr:uid="{00000000-0005-0000-0000-0000FD040000}"/>
    <cellStyle name="Calculation 8 2 5 18" xfId="1984" xr:uid="{00000000-0005-0000-0000-0000FE040000}"/>
    <cellStyle name="Calculation 8 2 5 18 2" xfId="1985" xr:uid="{00000000-0005-0000-0000-0000FF040000}"/>
    <cellStyle name="Calculation 8 2 5 19" xfId="1986" xr:uid="{00000000-0005-0000-0000-000000050000}"/>
    <cellStyle name="Calculation 8 2 5 2" xfId="1987" xr:uid="{00000000-0005-0000-0000-000001050000}"/>
    <cellStyle name="Calculation 8 2 5 2 10" xfId="1988" xr:uid="{00000000-0005-0000-0000-000002050000}"/>
    <cellStyle name="Calculation 8 2 5 2 10 2" xfId="1989" xr:uid="{00000000-0005-0000-0000-000003050000}"/>
    <cellStyle name="Calculation 8 2 5 2 11" xfId="1990" xr:uid="{00000000-0005-0000-0000-000004050000}"/>
    <cellStyle name="Calculation 8 2 5 2 11 2" xfId="1991" xr:uid="{00000000-0005-0000-0000-000005050000}"/>
    <cellStyle name="Calculation 8 2 5 2 12" xfId="1992" xr:uid="{00000000-0005-0000-0000-000006050000}"/>
    <cellStyle name="Calculation 8 2 5 2 12 2" xfId="1993" xr:uid="{00000000-0005-0000-0000-000007050000}"/>
    <cellStyle name="Calculation 8 2 5 2 13" xfId="1994" xr:uid="{00000000-0005-0000-0000-000008050000}"/>
    <cellStyle name="Calculation 8 2 5 2 13 2" xfId="1995" xr:uid="{00000000-0005-0000-0000-000009050000}"/>
    <cellStyle name="Calculation 8 2 5 2 14" xfId="1996" xr:uid="{00000000-0005-0000-0000-00000A050000}"/>
    <cellStyle name="Calculation 8 2 5 2 14 2" xfId="1997" xr:uid="{00000000-0005-0000-0000-00000B050000}"/>
    <cellStyle name="Calculation 8 2 5 2 15" xfId="1998" xr:uid="{00000000-0005-0000-0000-00000C050000}"/>
    <cellStyle name="Calculation 8 2 5 2 15 2" xfId="1999" xr:uid="{00000000-0005-0000-0000-00000D050000}"/>
    <cellStyle name="Calculation 8 2 5 2 16" xfId="2000" xr:uid="{00000000-0005-0000-0000-00000E050000}"/>
    <cellStyle name="Calculation 8 2 5 2 16 2" xfId="2001" xr:uid="{00000000-0005-0000-0000-00000F050000}"/>
    <cellStyle name="Calculation 8 2 5 2 17" xfId="2002" xr:uid="{00000000-0005-0000-0000-000010050000}"/>
    <cellStyle name="Calculation 8 2 5 2 17 2" xfId="2003" xr:uid="{00000000-0005-0000-0000-000011050000}"/>
    <cellStyle name="Calculation 8 2 5 2 18" xfId="2004" xr:uid="{00000000-0005-0000-0000-000012050000}"/>
    <cellStyle name="Calculation 8 2 5 2 2" xfId="2005" xr:uid="{00000000-0005-0000-0000-000013050000}"/>
    <cellStyle name="Calculation 8 2 5 2 2 2" xfId="2006" xr:uid="{00000000-0005-0000-0000-000014050000}"/>
    <cellStyle name="Calculation 8 2 5 2 3" xfId="2007" xr:uid="{00000000-0005-0000-0000-000015050000}"/>
    <cellStyle name="Calculation 8 2 5 2 3 2" xfId="2008" xr:uid="{00000000-0005-0000-0000-000016050000}"/>
    <cellStyle name="Calculation 8 2 5 2 4" xfId="2009" xr:uid="{00000000-0005-0000-0000-000017050000}"/>
    <cellStyle name="Calculation 8 2 5 2 4 2" xfId="2010" xr:uid="{00000000-0005-0000-0000-000018050000}"/>
    <cellStyle name="Calculation 8 2 5 2 5" xfId="2011" xr:uid="{00000000-0005-0000-0000-000019050000}"/>
    <cellStyle name="Calculation 8 2 5 2 5 2" xfId="2012" xr:uid="{00000000-0005-0000-0000-00001A050000}"/>
    <cellStyle name="Calculation 8 2 5 2 6" xfId="2013" xr:uid="{00000000-0005-0000-0000-00001B050000}"/>
    <cellStyle name="Calculation 8 2 5 2 6 2" xfId="2014" xr:uid="{00000000-0005-0000-0000-00001C050000}"/>
    <cellStyle name="Calculation 8 2 5 2 7" xfId="2015" xr:uid="{00000000-0005-0000-0000-00001D050000}"/>
    <cellStyle name="Calculation 8 2 5 2 7 2" xfId="2016" xr:uid="{00000000-0005-0000-0000-00001E050000}"/>
    <cellStyle name="Calculation 8 2 5 2 8" xfId="2017" xr:uid="{00000000-0005-0000-0000-00001F050000}"/>
    <cellStyle name="Calculation 8 2 5 2 8 2" xfId="2018" xr:uid="{00000000-0005-0000-0000-000020050000}"/>
    <cellStyle name="Calculation 8 2 5 2 9" xfId="2019" xr:uid="{00000000-0005-0000-0000-000021050000}"/>
    <cellStyle name="Calculation 8 2 5 2 9 2" xfId="2020" xr:uid="{00000000-0005-0000-0000-000022050000}"/>
    <cellStyle name="Calculation 8 2 5 3" xfId="2021" xr:uid="{00000000-0005-0000-0000-000023050000}"/>
    <cellStyle name="Calculation 8 2 5 3 10" xfId="2022" xr:uid="{00000000-0005-0000-0000-000024050000}"/>
    <cellStyle name="Calculation 8 2 5 3 10 2" xfId="2023" xr:uid="{00000000-0005-0000-0000-000025050000}"/>
    <cellStyle name="Calculation 8 2 5 3 11" xfId="2024" xr:uid="{00000000-0005-0000-0000-000026050000}"/>
    <cellStyle name="Calculation 8 2 5 3 11 2" xfId="2025" xr:uid="{00000000-0005-0000-0000-000027050000}"/>
    <cellStyle name="Calculation 8 2 5 3 12" xfId="2026" xr:uid="{00000000-0005-0000-0000-000028050000}"/>
    <cellStyle name="Calculation 8 2 5 3 12 2" xfId="2027" xr:uid="{00000000-0005-0000-0000-000029050000}"/>
    <cellStyle name="Calculation 8 2 5 3 13" xfId="2028" xr:uid="{00000000-0005-0000-0000-00002A050000}"/>
    <cellStyle name="Calculation 8 2 5 3 13 2" xfId="2029" xr:uid="{00000000-0005-0000-0000-00002B050000}"/>
    <cellStyle name="Calculation 8 2 5 3 14" xfId="2030" xr:uid="{00000000-0005-0000-0000-00002C050000}"/>
    <cellStyle name="Calculation 8 2 5 3 14 2" xfId="2031" xr:uid="{00000000-0005-0000-0000-00002D050000}"/>
    <cellStyle name="Calculation 8 2 5 3 15" xfId="2032" xr:uid="{00000000-0005-0000-0000-00002E050000}"/>
    <cellStyle name="Calculation 8 2 5 3 15 2" xfId="2033" xr:uid="{00000000-0005-0000-0000-00002F050000}"/>
    <cellStyle name="Calculation 8 2 5 3 16" xfId="2034" xr:uid="{00000000-0005-0000-0000-000030050000}"/>
    <cellStyle name="Calculation 8 2 5 3 2" xfId="2035" xr:uid="{00000000-0005-0000-0000-000031050000}"/>
    <cellStyle name="Calculation 8 2 5 3 2 2" xfId="2036" xr:uid="{00000000-0005-0000-0000-000032050000}"/>
    <cellStyle name="Calculation 8 2 5 3 3" xfId="2037" xr:uid="{00000000-0005-0000-0000-000033050000}"/>
    <cellStyle name="Calculation 8 2 5 3 3 2" xfId="2038" xr:uid="{00000000-0005-0000-0000-000034050000}"/>
    <cellStyle name="Calculation 8 2 5 3 4" xfId="2039" xr:uid="{00000000-0005-0000-0000-000035050000}"/>
    <cellStyle name="Calculation 8 2 5 3 4 2" xfId="2040" xr:uid="{00000000-0005-0000-0000-000036050000}"/>
    <cellStyle name="Calculation 8 2 5 3 5" xfId="2041" xr:uid="{00000000-0005-0000-0000-000037050000}"/>
    <cellStyle name="Calculation 8 2 5 3 5 2" xfId="2042" xr:uid="{00000000-0005-0000-0000-000038050000}"/>
    <cellStyle name="Calculation 8 2 5 3 6" xfId="2043" xr:uid="{00000000-0005-0000-0000-000039050000}"/>
    <cellStyle name="Calculation 8 2 5 3 6 2" xfId="2044" xr:uid="{00000000-0005-0000-0000-00003A050000}"/>
    <cellStyle name="Calculation 8 2 5 3 7" xfId="2045" xr:uid="{00000000-0005-0000-0000-00003B050000}"/>
    <cellStyle name="Calculation 8 2 5 3 7 2" xfId="2046" xr:uid="{00000000-0005-0000-0000-00003C050000}"/>
    <cellStyle name="Calculation 8 2 5 3 8" xfId="2047" xr:uid="{00000000-0005-0000-0000-00003D050000}"/>
    <cellStyle name="Calculation 8 2 5 3 8 2" xfId="2048" xr:uid="{00000000-0005-0000-0000-00003E050000}"/>
    <cellStyle name="Calculation 8 2 5 3 9" xfId="2049" xr:uid="{00000000-0005-0000-0000-00003F050000}"/>
    <cellStyle name="Calculation 8 2 5 3 9 2" xfId="2050" xr:uid="{00000000-0005-0000-0000-000040050000}"/>
    <cellStyle name="Calculation 8 2 5 4" xfId="2051" xr:uid="{00000000-0005-0000-0000-000041050000}"/>
    <cellStyle name="Calculation 8 2 5 4 10" xfId="2052" xr:uid="{00000000-0005-0000-0000-000042050000}"/>
    <cellStyle name="Calculation 8 2 5 4 10 2" xfId="2053" xr:uid="{00000000-0005-0000-0000-000043050000}"/>
    <cellStyle name="Calculation 8 2 5 4 11" xfId="2054" xr:uid="{00000000-0005-0000-0000-000044050000}"/>
    <cellStyle name="Calculation 8 2 5 4 11 2" xfId="2055" xr:uid="{00000000-0005-0000-0000-000045050000}"/>
    <cellStyle name="Calculation 8 2 5 4 12" xfId="2056" xr:uid="{00000000-0005-0000-0000-000046050000}"/>
    <cellStyle name="Calculation 8 2 5 4 12 2" xfId="2057" xr:uid="{00000000-0005-0000-0000-000047050000}"/>
    <cellStyle name="Calculation 8 2 5 4 13" xfId="2058" xr:uid="{00000000-0005-0000-0000-000048050000}"/>
    <cellStyle name="Calculation 8 2 5 4 13 2" xfId="2059" xr:uid="{00000000-0005-0000-0000-000049050000}"/>
    <cellStyle name="Calculation 8 2 5 4 14" xfId="2060" xr:uid="{00000000-0005-0000-0000-00004A050000}"/>
    <cellStyle name="Calculation 8 2 5 4 14 2" xfId="2061" xr:uid="{00000000-0005-0000-0000-00004B050000}"/>
    <cellStyle name="Calculation 8 2 5 4 15" xfId="2062" xr:uid="{00000000-0005-0000-0000-00004C050000}"/>
    <cellStyle name="Calculation 8 2 5 4 15 2" xfId="2063" xr:uid="{00000000-0005-0000-0000-00004D050000}"/>
    <cellStyle name="Calculation 8 2 5 4 16" xfId="2064" xr:uid="{00000000-0005-0000-0000-00004E050000}"/>
    <cellStyle name="Calculation 8 2 5 4 2" xfId="2065" xr:uid="{00000000-0005-0000-0000-00004F050000}"/>
    <cellStyle name="Calculation 8 2 5 4 2 2" xfId="2066" xr:uid="{00000000-0005-0000-0000-000050050000}"/>
    <cellStyle name="Calculation 8 2 5 4 3" xfId="2067" xr:uid="{00000000-0005-0000-0000-000051050000}"/>
    <cellStyle name="Calculation 8 2 5 4 3 2" xfId="2068" xr:uid="{00000000-0005-0000-0000-000052050000}"/>
    <cellStyle name="Calculation 8 2 5 4 4" xfId="2069" xr:uid="{00000000-0005-0000-0000-000053050000}"/>
    <cellStyle name="Calculation 8 2 5 4 4 2" xfId="2070" xr:uid="{00000000-0005-0000-0000-000054050000}"/>
    <cellStyle name="Calculation 8 2 5 4 5" xfId="2071" xr:uid="{00000000-0005-0000-0000-000055050000}"/>
    <cellStyle name="Calculation 8 2 5 4 5 2" xfId="2072" xr:uid="{00000000-0005-0000-0000-000056050000}"/>
    <cellStyle name="Calculation 8 2 5 4 6" xfId="2073" xr:uid="{00000000-0005-0000-0000-000057050000}"/>
    <cellStyle name="Calculation 8 2 5 4 6 2" xfId="2074" xr:uid="{00000000-0005-0000-0000-000058050000}"/>
    <cellStyle name="Calculation 8 2 5 4 7" xfId="2075" xr:uid="{00000000-0005-0000-0000-000059050000}"/>
    <cellStyle name="Calculation 8 2 5 4 7 2" xfId="2076" xr:uid="{00000000-0005-0000-0000-00005A050000}"/>
    <cellStyle name="Calculation 8 2 5 4 8" xfId="2077" xr:uid="{00000000-0005-0000-0000-00005B050000}"/>
    <cellStyle name="Calculation 8 2 5 4 8 2" xfId="2078" xr:uid="{00000000-0005-0000-0000-00005C050000}"/>
    <cellStyle name="Calculation 8 2 5 4 9" xfId="2079" xr:uid="{00000000-0005-0000-0000-00005D050000}"/>
    <cellStyle name="Calculation 8 2 5 4 9 2" xfId="2080" xr:uid="{00000000-0005-0000-0000-00005E050000}"/>
    <cellStyle name="Calculation 8 2 5 5" xfId="2081" xr:uid="{00000000-0005-0000-0000-00005F050000}"/>
    <cellStyle name="Calculation 8 2 5 5 10" xfId="2082" xr:uid="{00000000-0005-0000-0000-000060050000}"/>
    <cellStyle name="Calculation 8 2 5 5 10 2" xfId="2083" xr:uid="{00000000-0005-0000-0000-000061050000}"/>
    <cellStyle name="Calculation 8 2 5 5 11" xfId="2084" xr:uid="{00000000-0005-0000-0000-000062050000}"/>
    <cellStyle name="Calculation 8 2 5 5 11 2" xfId="2085" xr:uid="{00000000-0005-0000-0000-000063050000}"/>
    <cellStyle name="Calculation 8 2 5 5 12" xfId="2086" xr:uid="{00000000-0005-0000-0000-000064050000}"/>
    <cellStyle name="Calculation 8 2 5 5 12 2" xfId="2087" xr:uid="{00000000-0005-0000-0000-000065050000}"/>
    <cellStyle name="Calculation 8 2 5 5 13" xfId="2088" xr:uid="{00000000-0005-0000-0000-000066050000}"/>
    <cellStyle name="Calculation 8 2 5 5 13 2" xfId="2089" xr:uid="{00000000-0005-0000-0000-000067050000}"/>
    <cellStyle name="Calculation 8 2 5 5 14" xfId="2090" xr:uid="{00000000-0005-0000-0000-000068050000}"/>
    <cellStyle name="Calculation 8 2 5 5 14 2" xfId="2091" xr:uid="{00000000-0005-0000-0000-000069050000}"/>
    <cellStyle name="Calculation 8 2 5 5 15" xfId="2092" xr:uid="{00000000-0005-0000-0000-00006A050000}"/>
    <cellStyle name="Calculation 8 2 5 5 2" xfId="2093" xr:uid="{00000000-0005-0000-0000-00006B050000}"/>
    <cellStyle name="Calculation 8 2 5 5 2 2" xfId="2094" xr:uid="{00000000-0005-0000-0000-00006C050000}"/>
    <cellStyle name="Calculation 8 2 5 5 3" xfId="2095" xr:uid="{00000000-0005-0000-0000-00006D050000}"/>
    <cellStyle name="Calculation 8 2 5 5 3 2" xfId="2096" xr:uid="{00000000-0005-0000-0000-00006E050000}"/>
    <cellStyle name="Calculation 8 2 5 5 4" xfId="2097" xr:uid="{00000000-0005-0000-0000-00006F050000}"/>
    <cellStyle name="Calculation 8 2 5 5 4 2" xfId="2098" xr:uid="{00000000-0005-0000-0000-000070050000}"/>
    <cellStyle name="Calculation 8 2 5 5 5" xfId="2099" xr:uid="{00000000-0005-0000-0000-000071050000}"/>
    <cellStyle name="Calculation 8 2 5 5 5 2" xfId="2100" xr:uid="{00000000-0005-0000-0000-000072050000}"/>
    <cellStyle name="Calculation 8 2 5 5 6" xfId="2101" xr:uid="{00000000-0005-0000-0000-000073050000}"/>
    <cellStyle name="Calculation 8 2 5 5 6 2" xfId="2102" xr:uid="{00000000-0005-0000-0000-000074050000}"/>
    <cellStyle name="Calculation 8 2 5 5 7" xfId="2103" xr:uid="{00000000-0005-0000-0000-000075050000}"/>
    <cellStyle name="Calculation 8 2 5 5 7 2" xfId="2104" xr:uid="{00000000-0005-0000-0000-000076050000}"/>
    <cellStyle name="Calculation 8 2 5 5 8" xfId="2105" xr:uid="{00000000-0005-0000-0000-000077050000}"/>
    <cellStyle name="Calculation 8 2 5 5 8 2" xfId="2106" xr:uid="{00000000-0005-0000-0000-000078050000}"/>
    <cellStyle name="Calculation 8 2 5 5 9" xfId="2107" xr:uid="{00000000-0005-0000-0000-000079050000}"/>
    <cellStyle name="Calculation 8 2 5 5 9 2" xfId="2108" xr:uid="{00000000-0005-0000-0000-00007A050000}"/>
    <cellStyle name="Calculation 8 2 5 6" xfId="2109" xr:uid="{00000000-0005-0000-0000-00007B050000}"/>
    <cellStyle name="Calculation 8 2 5 6 2" xfId="2110" xr:uid="{00000000-0005-0000-0000-00007C050000}"/>
    <cellStyle name="Calculation 8 2 5 7" xfId="2111" xr:uid="{00000000-0005-0000-0000-00007D050000}"/>
    <cellStyle name="Calculation 8 2 5 7 2" xfId="2112" xr:uid="{00000000-0005-0000-0000-00007E050000}"/>
    <cellStyle name="Calculation 8 2 5 8" xfId="2113" xr:uid="{00000000-0005-0000-0000-00007F050000}"/>
    <cellStyle name="Calculation 8 2 5 8 2" xfId="2114" xr:uid="{00000000-0005-0000-0000-000080050000}"/>
    <cellStyle name="Calculation 8 2 5 9" xfId="2115" xr:uid="{00000000-0005-0000-0000-000081050000}"/>
    <cellStyle name="Calculation 8 2 5 9 2" xfId="2116" xr:uid="{00000000-0005-0000-0000-000082050000}"/>
    <cellStyle name="Calculation 8 2 6" xfId="2117" xr:uid="{00000000-0005-0000-0000-000083050000}"/>
    <cellStyle name="Calculation 8 2 6 10" xfId="2118" xr:uid="{00000000-0005-0000-0000-000084050000}"/>
    <cellStyle name="Calculation 8 2 6 10 2" xfId="2119" xr:uid="{00000000-0005-0000-0000-000085050000}"/>
    <cellStyle name="Calculation 8 2 6 11" xfId="2120" xr:uid="{00000000-0005-0000-0000-000086050000}"/>
    <cellStyle name="Calculation 8 2 6 11 2" xfId="2121" xr:uid="{00000000-0005-0000-0000-000087050000}"/>
    <cellStyle name="Calculation 8 2 6 12" xfId="2122" xr:uid="{00000000-0005-0000-0000-000088050000}"/>
    <cellStyle name="Calculation 8 2 6 12 2" xfId="2123" xr:uid="{00000000-0005-0000-0000-000089050000}"/>
    <cellStyle name="Calculation 8 2 6 13" xfId="2124" xr:uid="{00000000-0005-0000-0000-00008A050000}"/>
    <cellStyle name="Calculation 8 2 6 13 2" xfId="2125" xr:uid="{00000000-0005-0000-0000-00008B050000}"/>
    <cellStyle name="Calculation 8 2 6 14" xfId="2126" xr:uid="{00000000-0005-0000-0000-00008C050000}"/>
    <cellStyle name="Calculation 8 2 6 14 2" xfId="2127" xr:uid="{00000000-0005-0000-0000-00008D050000}"/>
    <cellStyle name="Calculation 8 2 6 15" xfId="2128" xr:uid="{00000000-0005-0000-0000-00008E050000}"/>
    <cellStyle name="Calculation 8 2 6 15 2" xfId="2129" xr:uid="{00000000-0005-0000-0000-00008F050000}"/>
    <cellStyle name="Calculation 8 2 6 16" xfId="2130" xr:uid="{00000000-0005-0000-0000-000090050000}"/>
    <cellStyle name="Calculation 8 2 6 16 2" xfId="2131" xr:uid="{00000000-0005-0000-0000-000091050000}"/>
    <cellStyle name="Calculation 8 2 6 17" xfId="2132" xr:uid="{00000000-0005-0000-0000-000092050000}"/>
    <cellStyle name="Calculation 8 2 6 17 2" xfId="2133" xr:uid="{00000000-0005-0000-0000-000093050000}"/>
    <cellStyle name="Calculation 8 2 6 18" xfId="2134" xr:uid="{00000000-0005-0000-0000-000094050000}"/>
    <cellStyle name="Calculation 8 2 6 18 2" xfId="2135" xr:uid="{00000000-0005-0000-0000-000095050000}"/>
    <cellStyle name="Calculation 8 2 6 19" xfId="2136" xr:uid="{00000000-0005-0000-0000-000096050000}"/>
    <cellStyle name="Calculation 8 2 6 2" xfId="2137" xr:uid="{00000000-0005-0000-0000-000097050000}"/>
    <cellStyle name="Calculation 8 2 6 2 10" xfId="2138" xr:uid="{00000000-0005-0000-0000-000098050000}"/>
    <cellStyle name="Calculation 8 2 6 2 10 2" xfId="2139" xr:uid="{00000000-0005-0000-0000-000099050000}"/>
    <cellStyle name="Calculation 8 2 6 2 11" xfId="2140" xr:uid="{00000000-0005-0000-0000-00009A050000}"/>
    <cellStyle name="Calculation 8 2 6 2 11 2" xfId="2141" xr:uid="{00000000-0005-0000-0000-00009B050000}"/>
    <cellStyle name="Calculation 8 2 6 2 12" xfId="2142" xr:uid="{00000000-0005-0000-0000-00009C050000}"/>
    <cellStyle name="Calculation 8 2 6 2 12 2" xfId="2143" xr:uid="{00000000-0005-0000-0000-00009D050000}"/>
    <cellStyle name="Calculation 8 2 6 2 13" xfId="2144" xr:uid="{00000000-0005-0000-0000-00009E050000}"/>
    <cellStyle name="Calculation 8 2 6 2 13 2" xfId="2145" xr:uid="{00000000-0005-0000-0000-00009F050000}"/>
    <cellStyle name="Calculation 8 2 6 2 14" xfId="2146" xr:uid="{00000000-0005-0000-0000-0000A0050000}"/>
    <cellStyle name="Calculation 8 2 6 2 14 2" xfId="2147" xr:uid="{00000000-0005-0000-0000-0000A1050000}"/>
    <cellStyle name="Calculation 8 2 6 2 15" xfId="2148" xr:uid="{00000000-0005-0000-0000-0000A2050000}"/>
    <cellStyle name="Calculation 8 2 6 2 15 2" xfId="2149" xr:uid="{00000000-0005-0000-0000-0000A3050000}"/>
    <cellStyle name="Calculation 8 2 6 2 16" xfId="2150" xr:uid="{00000000-0005-0000-0000-0000A4050000}"/>
    <cellStyle name="Calculation 8 2 6 2 16 2" xfId="2151" xr:uid="{00000000-0005-0000-0000-0000A5050000}"/>
    <cellStyle name="Calculation 8 2 6 2 17" xfId="2152" xr:uid="{00000000-0005-0000-0000-0000A6050000}"/>
    <cellStyle name="Calculation 8 2 6 2 17 2" xfId="2153" xr:uid="{00000000-0005-0000-0000-0000A7050000}"/>
    <cellStyle name="Calculation 8 2 6 2 18" xfId="2154" xr:uid="{00000000-0005-0000-0000-0000A8050000}"/>
    <cellStyle name="Calculation 8 2 6 2 2" xfId="2155" xr:uid="{00000000-0005-0000-0000-0000A9050000}"/>
    <cellStyle name="Calculation 8 2 6 2 2 2" xfId="2156" xr:uid="{00000000-0005-0000-0000-0000AA050000}"/>
    <cellStyle name="Calculation 8 2 6 2 3" xfId="2157" xr:uid="{00000000-0005-0000-0000-0000AB050000}"/>
    <cellStyle name="Calculation 8 2 6 2 3 2" xfId="2158" xr:uid="{00000000-0005-0000-0000-0000AC050000}"/>
    <cellStyle name="Calculation 8 2 6 2 4" xfId="2159" xr:uid="{00000000-0005-0000-0000-0000AD050000}"/>
    <cellStyle name="Calculation 8 2 6 2 4 2" xfId="2160" xr:uid="{00000000-0005-0000-0000-0000AE050000}"/>
    <cellStyle name="Calculation 8 2 6 2 5" xfId="2161" xr:uid="{00000000-0005-0000-0000-0000AF050000}"/>
    <cellStyle name="Calculation 8 2 6 2 5 2" xfId="2162" xr:uid="{00000000-0005-0000-0000-0000B0050000}"/>
    <cellStyle name="Calculation 8 2 6 2 6" xfId="2163" xr:uid="{00000000-0005-0000-0000-0000B1050000}"/>
    <cellStyle name="Calculation 8 2 6 2 6 2" xfId="2164" xr:uid="{00000000-0005-0000-0000-0000B2050000}"/>
    <cellStyle name="Calculation 8 2 6 2 7" xfId="2165" xr:uid="{00000000-0005-0000-0000-0000B3050000}"/>
    <cellStyle name="Calculation 8 2 6 2 7 2" xfId="2166" xr:uid="{00000000-0005-0000-0000-0000B4050000}"/>
    <cellStyle name="Calculation 8 2 6 2 8" xfId="2167" xr:uid="{00000000-0005-0000-0000-0000B5050000}"/>
    <cellStyle name="Calculation 8 2 6 2 8 2" xfId="2168" xr:uid="{00000000-0005-0000-0000-0000B6050000}"/>
    <cellStyle name="Calculation 8 2 6 2 9" xfId="2169" xr:uid="{00000000-0005-0000-0000-0000B7050000}"/>
    <cellStyle name="Calculation 8 2 6 2 9 2" xfId="2170" xr:uid="{00000000-0005-0000-0000-0000B8050000}"/>
    <cellStyle name="Calculation 8 2 6 3" xfId="2171" xr:uid="{00000000-0005-0000-0000-0000B9050000}"/>
    <cellStyle name="Calculation 8 2 6 3 10" xfId="2172" xr:uid="{00000000-0005-0000-0000-0000BA050000}"/>
    <cellStyle name="Calculation 8 2 6 3 10 2" xfId="2173" xr:uid="{00000000-0005-0000-0000-0000BB050000}"/>
    <cellStyle name="Calculation 8 2 6 3 11" xfId="2174" xr:uid="{00000000-0005-0000-0000-0000BC050000}"/>
    <cellStyle name="Calculation 8 2 6 3 11 2" xfId="2175" xr:uid="{00000000-0005-0000-0000-0000BD050000}"/>
    <cellStyle name="Calculation 8 2 6 3 12" xfId="2176" xr:uid="{00000000-0005-0000-0000-0000BE050000}"/>
    <cellStyle name="Calculation 8 2 6 3 12 2" xfId="2177" xr:uid="{00000000-0005-0000-0000-0000BF050000}"/>
    <cellStyle name="Calculation 8 2 6 3 13" xfId="2178" xr:uid="{00000000-0005-0000-0000-0000C0050000}"/>
    <cellStyle name="Calculation 8 2 6 3 13 2" xfId="2179" xr:uid="{00000000-0005-0000-0000-0000C1050000}"/>
    <cellStyle name="Calculation 8 2 6 3 14" xfId="2180" xr:uid="{00000000-0005-0000-0000-0000C2050000}"/>
    <cellStyle name="Calculation 8 2 6 3 14 2" xfId="2181" xr:uid="{00000000-0005-0000-0000-0000C3050000}"/>
    <cellStyle name="Calculation 8 2 6 3 15" xfId="2182" xr:uid="{00000000-0005-0000-0000-0000C4050000}"/>
    <cellStyle name="Calculation 8 2 6 3 15 2" xfId="2183" xr:uid="{00000000-0005-0000-0000-0000C5050000}"/>
    <cellStyle name="Calculation 8 2 6 3 16" xfId="2184" xr:uid="{00000000-0005-0000-0000-0000C6050000}"/>
    <cellStyle name="Calculation 8 2 6 3 2" xfId="2185" xr:uid="{00000000-0005-0000-0000-0000C7050000}"/>
    <cellStyle name="Calculation 8 2 6 3 2 2" xfId="2186" xr:uid="{00000000-0005-0000-0000-0000C8050000}"/>
    <cellStyle name="Calculation 8 2 6 3 3" xfId="2187" xr:uid="{00000000-0005-0000-0000-0000C9050000}"/>
    <cellStyle name="Calculation 8 2 6 3 3 2" xfId="2188" xr:uid="{00000000-0005-0000-0000-0000CA050000}"/>
    <cellStyle name="Calculation 8 2 6 3 4" xfId="2189" xr:uid="{00000000-0005-0000-0000-0000CB050000}"/>
    <cellStyle name="Calculation 8 2 6 3 4 2" xfId="2190" xr:uid="{00000000-0005-0000-0000-0000CC050000}"/>
    <cellStyle name="Calculation 8 2 6 3 5" xfId="2191" xr:uid="{00000000-0005-0000-0000-0000CD050000}"/>
    <cellStyle name="Calculation 8 2 6 3 5 2" xfId="2192" xr:uid="{00000000-0005-0000-0000-0000CE050000}"/>
    <cellStyle name="Calculation 8 2 6 3 6" xfId="2193" xr:uid="{00000000-0005-0000-0000-0000CF050000}"/>
    <cellStyle name="Calculation 8 2 6 3 6 2" xfId="2194" xr:uid="{00000000-0005-0000-0000-0000D0050000}"/>
    <cellStyle name="Calculation 8 2 6 3 7" xfId="2195" xr:uid="{00000000-0005-0000-0000-0000D1050000}"/>
    <cellStyle name="Calculation 8 2 6 3 7 2" xfId="2196" xr:uid="{00000000-0005-0000-0000-0000D2050000}"/>
    <cellStyle name="Calculation 8 2 6 3 8" xfId="2197" xr:uid="{00000000-0005-0000-0000-0000D3050000}"/>
    <cellStyle name="Calculation 8 2 6 3 8 2" xfId="2198" xr:uid="{00000000-0005-0000-0000-0000D4050000}"/>
    <cellStyle name="Calculation 8 2 6 3 9" xfId="2199" xr:uid="{00000000-0005-0000-0000-0000D5050000}"/>
    <cellStyle name="Calculation 8 2 6 3 9 2" xfId="2200" xr:uid="{00000000-0005-0000-0000-0000D6050000}"/>
    <cellStyle name="Calculation 8 2 6 4" xfId="2201" xr:uid="{00000000-0005-0000-0000-0000D7050000}"/>
    <cellStyle name="Calculation 8 2 6 4 10" xfId="2202" xr:uid="{00000000-0005-0000-0000-0000D8050000}"/>
    <cellStyle name="Calculation 8 2 6 4 10 2" xfId="2203" xr:uid="{00000000-0005-0000-0000-0000D9050000}"/>
    <cellStyle name="Calculation 8 2 6 4 11" xfId="2204" xr:uid="{00000000-0005-0000-0000-0000DA050000}"/>
    <cellStyle name="Calculation 8 2 6 4 11 2" xfId="2205" xr:uid="{00000000-0005-0000-0000-0000DB050000}"/>
    <cellStyle name="Calculation 8 2 6 4 12" xfId="2206" xr:uid="{00000000-0005-0000-0000-0000DC050000}"/>
    <cellStyle name="Calculation 8 2 6 4 12 2" xfId="2207" xr:uid="{00000000-0005-0000-0000-0000DD050000}"/>
    <cellStyle name="Calculation 8 2 6 4 13" xfId="2208" xr:uid="{00000000-0005-0000-0000-0000DE050000}"/>
    <cellStyle name="Calculation 8 2 6 4 13 2" xfId="2209" xr:uid="{00000000-0005-0000-0000-0000DF050000}"/>
    <cellStyle name="Calculation 8 2 6 4 14" xfId="2210" xr:uid="{00000000-0005-0000-0000-0000E0050000}"/>
    <cellStyle name="Calculation 8 2 6 4 14 2" xfId="2211" xr:uid="{00000000-0005-0000-0000-0000E1050000}"/>
    <cellStyle name="Calculation 8 2 6 4 15" xfId="2212" xr:uid="{00000000-0005-0000-0000-0000E2050000}"/>
    <cellStyle name="Calculation 8 2 6 4 15 2" xfId="2213" xr:uid="{00000000-0005-0000-0000-0000E3050000}"/>
    <cellStyle name="Calculation 8 2 6 4 16" xfId="2214" xr:uid="{00000000-0005-0000-0000-0000E4050000}"/>
    <cellStyle name="Calculation 8 2 6 4 2" xfId="2215" xr:uid="{00000000-0005-0000-0000-0000E5050000}"/>
    <cellStyle name="Calculation 8 2 6 4 2 2" xfId="2216" xr:uid="{00000000-0005-0000-0000-0000E6050000}"/>
    <cellStyle name="Calculation 8 2 6 4 3" xfId="2217" xr:uid="{00000000-0005-0000-0000-0000E7050000}"/>
    <cellStyle name="Calculation 8 2 6 4 3 2" xfId="2218" xr:uid="{00000000-0005-0000-0000-0000E8050000}"/>
    <cellStyle name="Calculation 8 2 6 4 4" xfId="2219" xr:uid="{00000000-0005-0000-0000-0000E9050000}"/>
    <cellStyle name="Calculation 8 2 6 4 4 2" xfId="2220" xr:uid="{00000000-0005-0000-0000-0000EA050000}"/>
    <cellStyle name="Calculation 8 2 6 4 5" xfId="2221" xr:uid="{00000000-0005-0000-0000-0000EB050000}"/>
    <cellStyle name="Calculation 8 2 6 4 5 2" xfId="2222" xr:uid="{00000000-0005-0000-0000-0000EC050000}"/>
    <cellStyle name="Calculation 8 2 6 4 6" xfId="2223" xr:uid="{00000000-0005-0000-0000-0000ED050000}"/>
    <cellStyle name="Calculation 8 2 6 4 6 2" xfId="2224" xr:uid="{00000000-0005-0000-0000-0000EE050000}"/>
    <cellStyle name="Calculation 8 2 6 4 7" xfId="2225" xr:uid="{00000000-0005-0000-0000-0000EF050000}"/>
    <cellStyle name="Calculation 8 2 6 4 7 2" xfId="2226" xr:uid="{00000000-0005-0000-0000-0000F0050000}"/>
    <cellStyle name="Calculation 8 2 6 4 8" xfId="2227" xr:uid="{00000000-0005-0000-0000-0000F1050000}"/>
    <cellStyle name="Calculation 8 2 6 4 8 2" xfId="2228" xr:uid="{00000000-0005-0000-0000-0000F2050000}"/>
    <cellStyle name="Calculation 8 2 6 4 9" xfId="2229" xr:uid="{00000000-0005-0000-0000-0000F3050000}"/>
    <cellStyle name="Calculation 8 2 6 4 9 2" xfId="2230" xr:uid="{00000000-0005-0000-0000-0000F4050000}"/>
    <cellStyle name="Calculation 8 2 6 5" xfId="2231" xr:uid="{00000000-0005-0000-0000-0000F5050000}"/>
    <cellStyle name="Calculation 8 2 6 5 10" xfId="2232" xr:uid="{00000000-0005-0000-0000-0000F6050000}"/>
    <cellStyle name="Calculation 8 2 6 5 10 2" xfId="2233" xr:uid="{00000000-0005-0000-0000-0000F7050000}"/>
    <cellStyle name="Calculation 8 2 6 5 11" xfId="2234" xr:uid="{00000000-0005-0000-0000-0000F8050000}"/>
    <cellStyle name="Calculation 8 2 6 5 11 2" xfId="2235" xr:uid="{00000000-0005-0000-0000-0000F9050000}"/>
    <cellStyle name="Calculation 8 2 6 5 12" xfId="2236" xr:uid="{00000000-0005-0000-0000-0000FA050000}"/>
    <cellStyle name="Calculation 8 2 6 5 12 2" xfId="2237" xr:uid="{00000000-0005-0000-0000-0000FB050000}"/>
    <cellStyle name="Calculation 8 2 6 5 13" xfId="2238" xr:uid="{00000000-0005-0000-0000-0000FC050000}"/>
    <cellStyle name="Calculation 8 2 6 5 13 2" xfId="2239" xr:uid="{00000000-0005-0000-0000-0000FD050000}"/>
    <cellStyle name="Calculation 8 2 6 5 14" xfId="2240" xr:uid="{00000000-0005-0000-0000-0000FE050000}"/>
    <cellStyle name="Calculation 8 2 6 5 14 2" xfId="2241" xr:uid="{00000000-0005-0000-0000-0000FF050000}"/>
    <cellStyle name="Calculation 8 2 6 5 15" xfId="2242" xr:uid="{00000000-0005-0000-0000-000000060000}"/>
    <cellStyle name="Calculation 8 2 6 5 2" xfId="2243" xr:uid="{00000000-0005-0000-0000-000001060000}"/>
    <cellStyle name="Calculation 8 2 6 5 2 2" xfId="2244" xr:uid="{00000000-0005-0000-0000-000002060000}"/>
    <cellStyle name="Calculation 8 2 6 5 3" xfId="2245" xr:uid="{00000000-0005-0000-0000-000003060000}"/>
    <cellStyle name="Calculation 8 2 6 5 3 2" xfId="2246" xr:uid="{00000000-0005-0000-0000-000004060000}"/>
    <cellStyle name="Calculation 8 2 6 5 4" xfId="2247" xr:uid="{00000000-0005-0000-0000-000005060000}"/>
    <cellStyle name="Calculation 8 2 6 5 4 2" xfId="2248" xr:uid="{00000000-0005-0000-0000-000006060000}"/>
    <cellStyle name="Calculation 8 2 6 5 5" xfId="2249" xr:uid="{00000000-0005-0000-0000-000007060000}"/>
    <cellStyle name="Calculation 8 2 6 5 5 2" xfId="2250" xr:uid="{00000000-0005-0000-0000-000008060000}"/>
    <cellStyle name="Calculation 8 2 6 5 6" xfId="2251" xr:uid="{00000000-0005-0000-0000-000009060000}"/>
    <cellStyle name="Calculation 8 2 6 5 6 2" xfId="2252" xr:uid="{00000000-0005-0000-0000-00000A060000}"/>
    <cellStyle name="Calculation 8 2 6 5 7" xfId="2253" xr:uid="{00000000-0005-0000-0000-00000B060000}"/>
    <cellStyle name="Calculation 8 2 6 5 7 2" xfId="2254" xr:uid="{00000000-0005-0000-0000-00000C060000}"/>
    <cellStyle name="Calculation 8 2 6 5 8" xfId="2255" xr:uid="{00000000-0005-0000-0000-00000D060000}"/>
    <cellStyle name="Calculation 8 2 6 5 8 2" xfId="2256" xr:uid="{00000000-0005-0000-0000-00000E060000}"/>
    <cellStyle name="Calculation 8 2 6 5 9" xfId="2257" xr:uid="{00000000-0005-0000-0000-00000F060000}"/>
    <cellStyle name="Calculation 8 2 6 5 9 2" xfId="2258" xr:uid="{00000000-0005-0000-0000-000010060000}"/>
    <cellStyle name="Calculation 8 2 6 6" xfId="2259" xr:uid="{00000000-0005-0000-0000-000011060000}"/>
    <cellStyle name="Calculation 8 2 6 6 2" xfId="2260" xr:uid="{00000000-0005-0000-0000-000012060000}"/>
    <cellStyle name="Calculation 8 2 6 7" xfId="2261" xr:uid="{00000000-0005-0000-0000-000013060000}"/>
    <cellStyle name="Calculation 8 2 6 7 2" xfId="2262" xr:uid="{00000000-0005-0000-0000-000014060000}"/>
    <cellStyle name="Calculation 8 2 6 8" xfId="2263" xr:uid="{00000000-0005-0000-0000-000015060000}"/>
    <cellStyle name="Calculation 8 2 6 8 2" xfId="2264" xr:uid="{00000000-0005-0000-0000-000016060000}"/>
    <cellStyle name="Calculation 8 2 6 9" xfId="2265" xr:uid="{00000000-0005-0000-0000-000017060000}"/>
    <cellStyle name="Calculation 8 2 6 9 2" xfId="2266" xr:uid="{00000000-0005-0000-0000-000018060000}"/>
    <cellStyle name="Calculation 8 2 7" xfId="2267" xr:uid="{00000000-0005-0000-0000-000019060000}"/>
    <cellStyle name="Calculation 8 2 7 10" xfId="2268" xr:uid="{00000000-0005-0000-0000-00001A060000}"/>
    <cellStyle name="Calculation 8 2 7 10 2" xfId="2269" xr:uid="{00000000-0005-0000-0000-00001B060000}"/>
    <cellStyle name="Calculation 8 2 7 11" xfId="2270" xr:uid="{00000000-0005-0000-0000-00001C060000}"/>
    <cellStyle name="Calculation 8 2 7 11 2" xfId="2271" xr:uid="{00000000-0005-0000-0000-00001D060000}"/>
    <cellStyle name="Calculation 8 2 7 12" xfId="2272" xr:uid="{00000000-0005-0000-0000-00001E060000}"/>
    <cellStyle name="Calculation 8 2 7 12 2" xfId="2273" xr:uid="{00000000-0005-0000-0000-00001F060000}"/>
    <cellStyle name="Calculation 8 2 7 13" xfId="2274" xr:uid="{00000000-0005-0000-0000-000020060000}"/>
    <cellStyle name="Calculation 8 2 7 13 2" xfId="2275" xr:uid="{00000000-0005-0000-0000-000021060000}"/>
    <cellStyle name="Calculation 8 2 7 14" xfId="2276" xr:uid="{00000000-0005-0000-0000-000022060000}"/>
    <cellStyle name="Calculation 8 2 7 14 2" xfId="2277" xr:uid="{00000000-0005-0000-0000-000023060000}"/>
    <cellStyle name="Calculation 8 2 7 15" xfId="2278" xr:uid="{00000000-0005-0000-0000-000024060000}"/>
    <cellStyle name="Calculation 8 2 7 15 2" xfId="2279" xr:uid="{00000000-0005-0000-0000-000025060000}"/>
    <cellStyle name="Calculation 8 2 7 16" xfId="2280" xr:uid="{00000000-0005-0000-0000-000026060000}"/>
    <cellStyle name="Calculation 8 2 7 16 2" xfId="2281" xr:uid="{00000000-0005-0000-0000-000027060000}"/>
    <cellStyle name="Calculation 8 2 7 17" xfId="2282" xr:uid="{00000000-0005-0000-0000-000028060000}"/>
    <cellStyle name="Calculation 8 2 7 17 2" xfId="2283" xr:uid="{00000000-0005-0000-0000-000029060000}"/>
    <cellStyle name="Calculation 8 2 7 18" xfId="2284" xr:uid="{00000000-0005-0000-0000-00002A060000}"/>
    <cellStyle name="Calculation 8 2 7 2" xfId="2285" xr:uid="{00000000-0005-0000-0000-00002B060000}"/>
    <cellStyle name="Calculation 8 2 7 2 10" xfId="2286" xr:uid="{00000000-0005-0000-0000-00002C060000}"/>
    <cellStyle name="Calculation 8 2 7 2 10 2" xfId="2287" xr:uid="{00000000-0005-0000-0000-00002D060000}"/>
    <cellStyle name="Calculation 8 2 7 2 11" xfId="2288" xr:uid="{00000000-0005-0000-0000-00002E060000}"/>
    <cellStyle name="Calculation 8 2 7 2 11 2" xfId="2289" xr:uid="{00000000-0005-0000-0000-00002F060000}"/>
    <cellStyle name="Calculation 8 2 7 2 12" xfId="2290" xr:uid="{00000000-0005-0000-0000-000030060000}"/>
    <cellStyle name="Calculation 8 2 7 2 12 2" xfId="2291" xr:uid="{00000000-0005-0000-0000-000031060000}"/>
    <cellStyle name="Calculation 8 2 7 2 13" xfId="2292" xr:uid="{00000000-0005-0000-0000-000032060000}"/>
    <cellStyle name="Calculation 8 2 7 2 13 2" xfId="2293" xr:uid="{00000000-0005-0000-0000-000033060000}"/>
    <cellStyle name="Calculation 8 2 7 2 14" xfId="2294" xr:uid="{00000000-0005-0000-0000-000034060000}"/>
    <cellStyle name="Calculation 8 2 7 2 14 2" xfId="2295" xr:uid="{00000000-0005-0000-0000-000035060000}"/>
    <cellStyle name="Calculation 8 2 7 2 15" xfId="2296" xr:uid="{00000000-0005-0000-0000-000036060000}"/>
    <cellStyle name="Calculation 8 2 7 2 15 2" xfId="2297" xr:uid="{00000000-0005-0000-0000-000037060000}"/>
    <cellStyle name="Calculation 8 2 7 2 16" xfId="2298" xr:uid="{00000000-0005-0000-0000-000038060000}"/>
    <cellStyle name="Calculation 8 2 7 2 16 2" xfId="2299" xr:uid="{00000000-0005-0000-0000-000039060000}"/>
    <cellStyle name="Calculation 8 2 7 2 17" xfId="2300" xr:uid="{00000000-0005-0000-0000-00003A060000}"/>
    <cellStyle name="Calculation 8 2 7 2 17 2" xfId="2301" xr:uid="{00000000-0005-0000-0000-00003B060000}"/>
    <cellStyle name="Calculation 8 2 7 2 18" xfId="2302" xr:uid="{00000000-0005-0000-0000-00003C060000}"/>
    <cellStyle name="Calculation 8 2 7 2 2" xfId="2303" xr:uid="{00000000-0005-0000-0000-00003D060000}"/>
    <cellStyle name="Calculation 8 2 7 2 2 2" xfId="2304" xr:uid="{00000000-0005-0000-0000-00003E060000}"/>
    <cellStyle name="Calculation 8 2 7 2 3" xfId="2305" xr:uid="{00000000-0005-0000-0000-00003F060000}"/>
    <cellStyle name="Calculation 8 2 7 2 3 2" xfId="2306" xr:uid="{00000000-0005-0000-0000-000040060000}"/>
    <cellStyle name="Calculation 8 2 7 2 4" xfId="2307" xr:uid="{00000000-0005-0000-0000-000041060000}"/>
    <cellStyle name="Calculation 8 2 7 2 4 2" xfId="2308" xr:uid="{00000000-0005-0000-0000-000042060000}"/>
    <cellStyle name="Calculation 8 2 7 2 5" xfId="2309" xr:uid="{00000000-0005-0000-0000-000043060000}"/>
    <cellStyle name="Calculation 8 2 7 2 5 2" xfId="2310" xr:uid="{00000000-0005-0000-0000-000044060000}"/>
    <cellStyle name="Calculation 8 2 7 2 6" xfId="2311" xr:uid="{00000000-0005-0000-0000-000045060000}"/>
    <cellStyle name="Calculation 8 2 7 2 6 2" xfId="2312" xr:uid="{00000000-0005-0000-0000-000046060000}"/>
    <cellStyle name="Calculation 8 2 7 2 7" xfId="2313" xr:uid="{00000000-0005-0000-0000-000047060000}"/>
    <cellStyle name="Calculation 8 2 7 2 7 2" xfId="2314" xr:uid="{00000000-0005-0000-0000-000048060000}"/>
    <cellStyle name="Calculation 8 2 7 2 8" xfId="2315" xr:uid="{00000000-0005-0000-0000-000049060000}"/>
    <cellStyle name="Calculation 8 2 7 2 8 2" xfId="2316" xr:uid="{00000000-0005-0000-0000-00004A060000}"/>
    <cellStyle name="Calculation 8 2 7 2 9" xfId="2317" xr:uid="{00000000-0005-0000-0000-00004B060000}"/>
    <cellStyle name="Calculation 8 2 7 2 9 2" xfId="2318" xr:uid="{00000000-0005-0000-0000-00004C060000}"/>
    <cellStyle name="Calculation 8 2 7 3" xfId="2319" xr:uid="{00000000-0005-0000-0000-00004D060000}"/>
    <cellStyle name="Calculation 8 2 7 3 10" xfId="2320" xr:uid="{00000000-0005-0000-0000-00004E060000}"/>
    <cellStyle name="Calculation 8 2 7 3 10 2" xfId="2321" xr:uid="{00000000-0005-0000-0000-00004F060000}"/>
    <cellStyle name="Calculation 8 2 7 3 11" xfId="2322" xr:uid="{00000000-0005-0000-0000-000050060000}"/>
    <cellStyle name="Calculation 8 2 7 3 11 2" xfId="2323" xr:uid="{00000000-0005-0000-0000-000051060000}"/>
    <cellStyle name="Calculation 8 2 7 3 12" xfId="2324" xr:uid="{00000000-0005-0000-0000-000052060000}"/>
    <cellStyle name="Calculation 8 2 7 3 12 2" xfId="2325" xr:uid="{00000000-0005-0000-0000-000053060000}"/>
    <cellStyle name="Calculation 8 2 7 3 13" xfId="2326" xr:uid="{00000000-0005-0000-0000-000054060000}"/>
    <cellStyle name="Calculation 8 2 7 3 13 2" xfId="2327" xr:uid="{00000000-0005-0000-0000-000055060000}"/>
    <cellStyle name="Calculation 8 2 7 3 14" xfId="2328" xr:uid="{00000000-0005-0000-0000-000056060000}"/>
    <cellStyle name="Calculation 8 2 7 3 14 2" xfId="2329" xr:uid="{00000000-0005-0000-0000-000057060000}"/>
    <cellStyle name="Calculation 8 2 7 3 15" xfId="2330" xr:uid="{00000000-0005-0000-0000-000058060000}"/>
    <cellStyle name="Calculation 8 2 7 3 15 2" xfId="2331" xr:uid="{00000000-0005-0000-0000-000059060000}"/>
    <cellStyle name="Calculation 8 2 7 3 16" xfId="2332" xr:uid="{00000000-0005-0000-0000-00005A060000}"/>
    <cellStyle name="Calculation 8 2 7 3 2" xfId="2333" xr:uid="{00000000-0005-0000-0000-00005B060000}"/>
    <cellStyle name="Calculation 8 2 7 3 2 2" xfId="2334" xr:uid="{00000000-0005-0000-0000-00005C060000}"/>
    <cellStyle name="Calculation 8 2 7 3 3" xfId="2335" xr:uid="{00000000-0005-0000-0000-00005D060000}"/>
    <cellStyle name="Calculation 8 2 7 3 3 2" xfId="2336" xr:uid="{00000000-0005-0000-0000-00005E060000}"/>
    <cellStyle name="Calculation 8 2 7 3 4" xfId="2337" xr:uid="{00000000-0005-0000-0000-00005F060000}"/>
    <cellStyle name="Calculation 8 2 7 3 4 2" xfId="2338" xr:uid="{00000000-0005-0000-0000-000060060000}"/>
    <cellStyle name="Calculation 8 2 7 3 5" xfId="2339" xr:uid="{00000000-0005-0000-0000-000061060000}"/>
    <cellStyle name="Calculation 8 2 7 3 5 2" xfId="2340" xr:uid="{00000000-0005-0000-0000-000062060000}"/>
    <cellStyle name="Calculation 8 2 7 3 6" xfId="2341" xr:uid="{00000000-0005-0000-0000-000063060000}"/>
    <cellStyle name="Calculation 8 2 7 3 6 2" xfId="2342" xr:uid="{00000000-0005-0000-0000-000064060000}"/>
    <cellStyle name="Calculation 8 2 7 3 7" xfId="2343" xr:uid="{00000000-0005-0000-0000-000065060000}"/>
    <cellStyle name="Calculation 8 2 7 3 7 2" xfId="2344" xr:uid="{00000000-0005-0000-0000-000066060000}"/>
    <cellStyle name="Calculation 8 2 7 3 8" xfId="2345" xr:uid="{00000000-0005-0000-0000-000067060000}"/>
    <cellStyle name="Calculation 8 2 7 3 8 2" xfId="2346" xr:uid="{00000000-0005-0000-0000-000068060000}"/>
    <cellStyle name="Calculation 8 2 7 3 9" xfId="2347" xr:uid="{00000000-0005-0000-0000-000069060000}"/>
    <cellStyle name="Calculation 8 2 7 3 9 2" xfId="2348" xr:uid="{00000000-0005-0000-0000-00006A060000}"/>
    <cellStyle name="Calculation 8 2 7 4" xfId="2349" xr:uid="{00000000-0005-0000-0000-00006B060000}"/>
    <cellStyle name="Calculation 8 2 7 4 10" xfId="2350" xr:uid="{00000000-0005-0000-0000-00006C060000}"/>
    <cellStyle name="Calculation 8 2 7 4 10 2" xfId="2351" xr:uid="{00000000-0005-0000-0000-00006D060000}"/>
    <cellStyle name="Calculation 8 2 7 4 11" xfId="2352" xr:uid="{00000000-0005-0000-0000-00006E060000}"/>
    <cellStyle name="Calculation 8 2 7 4 11 2" xfId="2353" xr:uid="{00000000-0005-0000-0000-00006F060000}"/>
    <cellStyle name="Calculation 8 2 7 4 12" xfId="2354" xr:uid="{00000000-0005-0000-0000-000070060000}"/>
    <cellStyle name="Calculation 8 2 7 4 12 2" xfId="2355" xr:uid="{00000000-0005-0000-0000-000071060000}"/>
    <cellStyle name="Calculation 8 2 7 4 13" xfId="2356" xr:uid="{00000000-0005-0000-0000-000072060000}"/>
    <cellStyle name="Calculation 8 2 7 4 13 2" xfId="2357" xr:uid="{00000000-0005-0000-0000-000073060000}"/>
    <cellStyle name="Calculation 8 2 7 4 14" xfId="2358" xr:uid="{00000000-0005-0000-0000-000074060000}"/>
    <cellStyle name="Calculation 8 2 7 4 14 2" xfId="2359" xr:uid="{00000000-0005-0000-0000-000075060000}"/>
    <cellStyle name="Calculation 8 2 7 4 15" xfId="2360" xr:uid="{00000000-0005-0000-0000-000076060000}"/>
    <cellStyle name="Calculation 8 2 7 4 15 2" xfId="2361" xr:uid="{00000000-0005-0000-0000-000077060000}"/>
    <cellStyle name="Calculation 8 2 7 4 16" xfId="2362" xr:uid="{00000000-0005-0000-0000-000078060000}"/>
    <cellStyle name="Calculation 8 2 7 4 2" xfId="2363" xr:uid="{00000000-0005-0000-0000-000079060000}"/>
    <cellStyle name="Calculation 8 2 7 4 2 2" xfId="2364" xr:uid="{00000000-0005-0000-0000-00007A060000}"/>
    <cellStyle name="Calculation 8 2 7 4 3" xfId="2365" xr:uid="{00000000-0005-0000-0000-00007B060000}"/>
    <cellStyle name="Calculation 8 2 7 4 3 2" xfId="2366" xr:uid="{00000000-0005-0000-0000-00007C060000}"/>
    <cellStyle name="Calculation 8 2 7 4 4" xfId="2367" xr:uid="{00000000-0005-0000-0000-00007D060000}"/>
    <cellStyle name="Calculation 8 2 7 4 4 2" xfId="2368" xr:uid="{00000000-0005-0000-0000-00007E060000}"/>
    <cellStyle name="Calculation 8 2 7 4 5" xfId="2369" xr:uid="{00000000-0005-0000-0000-00007F060000}"/>
    <cellStyle name="Calculation 8 2 7 4 5 2" xfId="2370" xr:uid="{00000000-0005-0000-0000-000080060000}"/>
    <cellStyle name="Calculation 8 2 7 4 6" xfId="2371" xr:uid="{00000000-0005-0000-0000-000081060000}"/>
    <cellStyle name="Calculation 8 2 7 4 6 2" xfId="2372" xr:uid="{00000000-0005-0000-0000-000082060000}"/>
    <cellStyle name="Calculation 8 2 7 4 7" xfId="2373" xr:uid="{00000000-0005-0000-0000-000083060000}"/>
    <cellStyle name="Calculation 8 2 7 4 7 2" xfId="2374" xr:uid="{00000000-0005-0000-0000-000084060000}"/>
    <cellStyle name="Calculation 8 2 7 4 8" xfId="2375" xr:uid="{00000000-0005-0000-0000-000085060000}"/>
    <cellStyle name="Calculation 8 2 7 4 8 2" xfId="2376" xr:uid="{00000000-0005-0000-0000-000086060000}"/>
    <cellStyle name="Calculation 8 2 7 4 9" xfId="2377" xr:uid="{00000000-0005-0000-0000-000087060000}"/>
    <cellStyle name="Calculation 8 2 7 4 9 2" xfId="2378" xr:uid="{00000000-0005-0000-0000-000088060000}"/>
    <cellStyle name="Calculation 8 2 7 5" xfId="2379" xr:uid="{00000000-0005-0000-0000-000089060000}"/>
    <cellStyle name="Calculation 8 2 7 5 10" xfId="2380" xr:uid="{00000000-0005-0000-0000-00008A060000}"/>
    <cellStyle name="Calculation 8 2 7 5 10 2" xfId="2381" xr:uid="{00000000-0005-0000-0000-00008B060000}"/>
    <cellStyle name="Calculation 8 2 7 5 11" xfId="2382" xr:uid="{00000000-0005-0000-0000-00008C060000}"/>
    <cellStyle name="Calculation 8 2 7 5 11 2" xfId="2383" xr:uid="{00000000-0005-0000-0000-00008D060000}"/>
    <cellStyle name="Calculation 8 2 7 5 12" xfId="2384" xr:uid="{00000000-0005-0000-0000-00008E060000}"/>
    <cellStyle name="Calculation 8 2 7 5 12 2" xfId="2385" xr:uid="{00000000-0005-0000-0000-00008F060000}"/>
    <cellStyle name="Calculation 8 2 7 5 13" xfId="2386" xr:uid="{00000000-0005-0000-0000-000090060000}"/>
    <cellStyle name="Calculation 8 2 7 5 13 2" xfId="2387" xr:uid="{00000000-0005-0000-0000-000091060000}"/>
    <cellStyle name="Calculation 8 2 7 5 14" xfId="2388" xr:uid="{00000000-0005-0000-0000-000092060000}"/>
    <cellStyle name="Calculation 8 2 7 5 2" xfId="2389" xr:uid="{00000000-0005-0000-0000-000093060000}"/>
    <cellStyle name="Calculation 8 2 7 5 2 2" xfId="2390" xr:uid="{00000000-0005-0000-0000-000094060000}"/>
    <cellStyle name="Calculation 8 2 7 5 3" xfId="2391" xr:uid="{00000000-0005-0000-0000-000095060000}"/>
    <cellStyle name="Calculation 8 2 7 5 3 2" xfId="2392" xr:uid="{00000000-0005-0000-0000-000096060000}"/>
    <cellStyle name="Calculation 8 2 7 5 4" xfId="2393" xr:uid="{00000000-0005-0000-0000-000097060000}"/>
    <cellStyle name="Calculation 8 2 7 5 4 2" xfId="2394" xr:uid="{00000000-0005-0000-0000-000098060000}"/>
    <cellStyle name="Calculation 8 2 7 5 5" xfId="2395" xr:uid="{00000000-0005-0000-0000-000099060000}"/>
    <cellStyle name="Calculation 8 2 7 5 5 2" xfId="2396" xr:uid="{00000000-0005-0000-0000-00009A060000}"/>
    <cellStyle name="Calculation 8 2 7 5 6" xfId="2397" xr:uid="{00000000-0005-0000-0000-00009B060000}"/>
    <cellStyle name="Calculation 8 2 7 5 6 2" xfId="2398" xr:uid="{00000000-0005-0000-0000-00009C060000}"/>
    <cellStyle name="Calculation 8 2 7 5 7" xfId="2399" xr:uid="{00000000-0005-0000-0000-00009D060000}"/>
    <cellStyle name="Calculation 8 2 7 5 7 2" xfId="2400" xr:uid="{00000000-0005-0000-0000-00009E060000}"/>
    <cellStyle name="Calculation 8 2 7 5 8" xfId="2401" xr:uid="{00000000-0005-0000-0000-00009F060000}"/>
    <cellStyle name="Calculation 8 2 7 5 8 2" xfId="2402" xr:uid="{00000000-0005-0000-0000-0000A0060000}"/>
    <cellStyle name="Calculation 8 2 7 5 9" xfId="2403" xr:uid="{00000000-0005-0000-0000-0000A1060000}"/>
    <cellStyle name="Calculation 8 2 7 5 9 2" xfId="2404" xr:uid="{00000000-0005-0000-0000-0000A2060000}"/>
    <cellStyle name="Calculation 8 2 7 6" xfId="2405" xr:uid="{00000000-0005-0000-0000-0000A3060000}"/>
    <cellStyle name="Calculation 8 2 7 6 2" xfId="2406" xr:uid="{00000000-0005-0000-0000-0000A4060000}"/>
    <cellStyle name="Calculation 8 2 7 7" xfId="2407" xr:uid="{00000000-0005-0000-0000-0000A5060000}"/>
    <cellStyle name="Calculation 8 2 7 7 2" xfId="2408" xr:uid="{00000000-0005-0000-0000-0000A6060000}"/>
    <cellStyle name="Calculation 8 2 7 8" xfId="2409" xr:uid="{00000000-0005-0000-0000-0000A7060000}"/>
    <cellStyle name="Calculation 8 2 7 8 2" xfId="2410" xr:uid="{00000000-0005-0000-0000-0000A8060000}"/>
    <cellStyle name="Calculation 8 2 7 9" xfId="2411" xr:uid="{00000000-0005-0000-0000-0000A9060000}"/>
    <cellStyle name="Calculation 8 2 7 9 2" xfId="2412" xr:uid="{00000000-0005-0000-0000-0000AA060000}"/>
    <cellStyle name="Calculation 8 2 8" xfId="2413" xr:uid="{00000000-0005-0000-0000-0000AB060000}"/>
    <cellStyle name="Calculation 8 2 8 10" xfId="2414" xr:uid="{00000000-0005-0000-0000-0000AC060000}"/>
    <cellStyle name="Calculation 8 2 8 10 2" xfId="2415" xr:uid="{00000000-0005-0000-0000-0000AD060000}"/>
    <cellStyle name="Calculation 8 2 8 11" xfId="2416" xr:uid="{00000000-0005-0000-0000-0000AE060000}"/>
    <cellStyle name="Calculation 8 2 8 11 2" xfId="2417" xr:uid="{00000000-0005-0000-0000-0000AF060000}"/>
    <cellStyle name="Calculation 8 2 8 12" xfId="2418" xr:uid="{00000000-0005-0000-0000-0000B0060000}"/>
    <cellStyle name="Calculation 8 2 8 12 2" xfId="2419" xr:uid="{00000000-0005-0000-0000-0000B1060000}"/>
    <cellStyle name="Calculation 8 2 8 13" xfId="2420" xr:uid="{00000000-0005-0000-0000-0000B2060000}"/>
    <cellStyle name="Calculation 8 2 8 13 2" xfId="2421" xr:uid="{00000000-0005-0000-0000-0000B3060000}"/>
    <cellStyle name="Calculation 8 2 8 14" xfId="2422" xr:uid="{00000000-0005-0000-0000-0000B4060000}"/>
    <cellStyle name="Calculation 8 2 8 14 2" xfId="2423" xr:uid="{00000000-0005-0000-0000-0000B5060000}"/>
    <cellStyle name="Calculation 8 2 8 15" xfId="2424" xr:uid="{00000000-0005-0000-0000-0000B6060000}"/>
    <cellStyle name="Calculation 8 2 8 15 2" xfId="2425" xr:uid="{00000000-0005-0000-0000-0000B7060000}"/>
    <cellStyle name="Calculation 8 2 8 16" xfId="2426" xr:uid="{00000000-0005-0000-0000-0000B8060000}"/>
    <cellStyle name="Calculation 8 2 8 16 2" xfId="2427" xr:uid="{00000000-0005-0000-0000-0000B9060000}"/>
    <cellStyle name="Calculation 8 2 8 17" xfId="2428" xr:uid="{00000000-0005-0000-0000-0000BA060000}"/>
    <cellStyle name="Calculation 8 2 8 17 2" xfId="2429" xr:uid="{00000000-0005-0000-0000-0000BB060000}"/>
    <cellStyle name="Calculation 8 2 8 18" xfId="2430" xr:uid="{00000000-0005-0000-0000-0000BC060000}"/>
    <cellStyle name="Calculation 8 2 8 2" xfId="2431" xr:uid="{00000000-0005-0000-0000-0000BD060000}"/>
    <cellStyle name="Calculation 8 2 8 2 10" xfId="2432" xr:uid="{00000000-0005-0000-0000-0000BE060000}"/>
    <cellStyle name="Calculation 8 2 8 2 10 2" xfId="2433" xr:uid="{00000000-0005-0000-0000-0000BF060000}"/>
    <cellStyle name="Calculation 8 2 8 2 11" xfId="2434" xr:uid="{00000000-0005-0000-0000-0000C0060000}"/>
    <cellStyle name="Calculation 8 2 8 2 11 2" xfId="2435" xr:uid="{00000000-0005-0000-0000-0000C1060000}"/>
    <cellStyle name="Calculation 8 2 8 2 12" xfId="2436" xr:uid="{00000000-0005-0000-0000-0000C2060000}"/>
    <cellStyle name="Calculation 8 2 8 2 12 2" xfId="2437" xr:uid="{00000000-0005-0000-0000-0000C3060000}"/>
    <cellStyle name="Calculation 8 2 8 2 13" xfId="2438" xr:uid="{00000000-0005-0000-0000-0000C4060000}"/>
    <cellStyle name="Calculation 8 2 8 2 13 2" xfId="2439" xr:uid="{00000000-0005-0000-0000-0000C5060000}"/>
    <cellStyle name="Calculation 8 2 8 2 14" xfId="2440" xr:uid="{00000000-0005-0000-0000-0000C6060000}"/>
    <cellStyle name="Calculation 8 2 8 2 14 2" xfId="2441" xr:uid="{00000000-0005-0000-0000-0000C7060000}"/>
    <cellStyle name="Calculation 8 2 8 2 15" xfId="2442" xr:uid="{00000000-0005-0000-0000-0000C8060000}"/>
    <cellStyle name="Calculation 8 2 8 2 15 2" xfId="2443" xr:uid="{00000000-0005-0000-0000-0000C9060000}"/>
    <cellStyle name="Calculation 8 2 8 2 16" xfId="2444" xr:uid="{00000000-0005-0000-0000-0000CA060000}"/>
    <cellStyle name="Calculation 8 2 8 2 16 2" xfId="2445" xr:uid="{00000000-0005-0000-0000-0000CB060000}"/>
    <cellStyle name="Calculation 8 2 8 2 17" xfId="2446" xr:uid="{00000000-0005-0000-0000-0000CC060000}"/>
    <cellStyle name="Calculation 8 2 8 2 17 2" xfId="2447" xr:uid="{00000000-0005-0000-0000-0000CD060000}"/>
    <cellStyle name="Calculation 8 2 8 2 18" xfId="2448" xr:uid="{00000000-0005-0000-0000-0000CE060000}"/>
    <cellStyle name="Calculation 8 2 8 2 2" xfId="2449" xr:uid="{00000000-0005-0000-0000-0000CF060000}"/>
    <cellStyle name="Calculation 8 2 8 2 2 2" xfId="2450" xr:uid="{00000000-0005-0000-0000-0000D0060000}"/>
    <cellStyle name="Calculation 8 2 8 2 3" xfId="2451" xr:uid="{00000000-0005-0000-0000-0000D1060000}"/>
    <cellStyle name="Calculation 8 2 8 2 3 2" xfId="2452" xr:uid="{00000000-0005-0000-0000-0000D2060000}"/>
    <cellStyle name="Calculation 8 2 8 2 4" xfId="2453" xr:uid="{00000000-0005-0000-0000-0000D3060000}"/>
    <cellStyle name="Calculation 8 2 8 2 4 2" xfId="2454" xr:uid="{00000000-0005-0000-0000-0000D4060000}"/>
    <cellStyle name="Calculation 8 2 8 2 5" xfId="2455" xr:uid="{00000000-0005-0000-0000-0000D5060000}"/>
    <cellStyle name="Calculation 8 2 8 2 5 2" xfId="2456" xr:uid="{00000000-0005-0000-0000-0000D6060000}"/>
    <cellStyle name="Calculation 8 2 8 2 6" xfId="2457" xr:uid="{00000000-0005-0000-0000-0000D7060000}"/>
    <cellStyle name="Calculation 8 2 8 2 6 2" xfId="2458" xr:uid="{00000000-0005-0000-0000-0000D8060000}"/>
    <cellStyle name="Calculation 8 2 8 2 7" xfId="2459" xr:uid="{00000000-0005-0000-0000-0000D9060000}"/>
    <cellStyle name="Calculation 8 2 8 2 7 2" xfId="2460" xr:uid="{00000000-0005-0000-0000-0000DA060000}"/>
    <cellStyle name="Calculation 8 2 8 2 8" xfId="2461" xr:uid="{00000000-0005-0000-0000-0000DB060000}"/>
    <cellStyle name="Calculation 8 2 8 2 8 2" xfId="2462" xr:uid="{00000000-0005-0000-0000-0000DC060000}"/>
    <cellStyle name="Calculation 8 2 8 2 9" xfId="2463" xr:uid="{00000000-0005-0000-0000-0000DD060000}"/>
    <cellStyle name="Calculation 8 2 8 2 9 2" xfId="2464" xr:uid="{00000000-0005-0000-0000-0000DE060000}"/>
    <cellStyle name="Calculation 8 2 8 3" xfId="2465" xr:uid="{00000000-0005-0000-0000-0000DF060000}"/>
    <cellStyle name="Calculation 8 2 8 3 10" xfId="2466" xr:uid="{00000000-0005-0000-0000-0000E0060000}"/>
    <cellStyle name="Calculation 8 2 8 3 10 2" xfId="2467" xr:uid="{00000000-0005-0000-0000-0000E1060000}"/>
    <cellStyle name="Calculation 8 2 8 3 11" xfId="2468" xr:uid="{00000000-0005-0000-0000-0000E2060000}"/>
    <cellStyle name="Calculation 8 2 8 3 11 2" xfId="2469" xr:uid="{00000000-0005-0000-0000-0000E3060000}"/>
    <cellStyle name="Calculation 8 2 8 3 12" xfId="2470" xr:uid="{00000000-0005-0000-0000-0000E4060000}"/>
    <cellStyle name="Calculation 8 2 8 3 12 2" xfId="2471" xr:uid="{00000000-0005-0000-0000-0000E5060000}"/>
    <cellStyle name="Calculation 8 2 8 3 13" xfId="2472" xr:uid="{00000000-0005-0000-0000-0000E6060000}"/>
    <cellStyle name="Calculation 8 2 8 3 13 2" xfId="2473" xr:uid="{00000000-0005-0000-0000-0000E7060000}"/>
    <cellStyle name="Calculation 8 2 8 3 14" xfId="2474" xr:uid="{00000000-0005-0000-0000-0000E8060000}"/>
    <cellStyle name="Calculation 8 2 8 3 14 2" xfId="2475" xr:uid="{00000000-0005-0000-0000-0000E9060000}"/>
    <cellStyle name="Calculation 8 2 8 3 15" xfId="2476" xr:uid="{00000000-0005-0000-0000-0000EA060000}"/>
    <cellStyle name="Calculation 8 2 8 3 15 2" xfId="2477" xr:uid="{00000000-0005-0000-0000-0000EB060000}"/>
    <cellStyle name="Calculation 8 2 8 3 16" xfId="2478" xr:uid="{00000000-0005-0000-0000-0000EC060000}"/>
    <cellStyle name="Calculation 8 2 8 3 2" xfId="2479" xr:uid="{00000000-0005-0000-0000-0000ED060000}"/>
    <cellStyle name="Calculation 8 2 8 3 2 2" xfId="2480" xr:uid="{00000000-0005-0000-0000-0000EE060000}"/>
    <cellStyle name="Calculation 8 2 8 3 3" xfId="2481" xr:uid="{00000000-0005-0000-0000-0000EF060000}"/>
    <cellStyle name="Calculation 8 2 8 3 3 2" xfId="2482" xr:uid="{00000000-0005-0000-0000-0000F0060000}"/>
    <cellStyle name="Calculation 8 2 8 3 4" xfId="2483" xr:uid="{00000000-0005-0000-0000-0000F1060000}"/>
    <cellStyle name="Calculation 8 2 8 3 4 2" xfId="2484" xr:uid="{00000000-0005-0000-0000-0000F2060000}"/>
    <cellStyle name="Calculation 8 2 8 3 5" xfId="2485" xr:uid="{00000000-0005-0000-0000-0000F3060000}"/>
    <cellStyle name="Calculation 8 2 8 3 5 2" xfId="2486" xr:uid="{00000000-0005-0000-0000-0000F4060000}"/>
    <cellStyle name="Calculation 8 2 8 3 6" xfId="2487" xr:uid="{00000000-0005-0000-0000-0000F5060000}"/>
    <cellStyle name="Calculation 8 2 8 3 6 2" xfId="2488" xr:uid="{00000000-0005-0000-0000-0000F6060000}"/>
    <cellStyle name="Calculation 8 2 8 3 7" xfId="2489" xr:uid="{00000000-0005-0000-0000-0000F7060000}"/>
    <cellStyle name="Calculation 8 2 8 3 7 2" xfId="2490" xr:uid="{00000000-0005-0000-0000-0000F8060000}"/>
    <cellStyle name="Calculation 8 2 8 3 8" xfId="2491" xr:uid="{00000000-0005-0000-0000-0000F9060000}"/>
    <cellStyle name="Calculation 8 2 8 3 8 2" xfId="2492" xr:uid="{00000000-0005-0000-0000-0000FA060000}"/>
    <cellStyle name="Calculation 8 2 8 3 9" xfId="2493" xr:uid="{00000000-0005-0000-0000-0000FB060000}"/>
    <cellStyle name="Calculation 8 2 8 3 9 2" xfId="2494" xr:uid="{00000000-0005-0000-0000-0000FC060000}"/>
    <cellStyle name="Calculation 8 2 8 4" xfId="2495" xr:uid="{00000000-0005-0000-0000-0000FD060000}"/>
    <cellStyle name="Calculation 8 2 8 4 10" xfId="2496" xr:uid="{00000000-0005-0000-0000-0000FE060000}"/>
    <cellStyle name="Calculation 8 2 8 4 10 2" xfId="2497" xr:uid="{00000000-0005-0000-0000-0000FF060000}"/>
    <cellStyle name="Calculation 8 2 8 4 11" xfId="2498" xr:uid="{00000000-0005-0000-0000-000000070000}"/>
    <cellStyle name="Calculation 8 2 8 4 11 2" xfId="2499" xr:uid="{00000000-0005-0000-0000-000001070000}"/>
    <cellStyle name="Calculation 8 2 8 4 12" xfId="2500" xr:uid="{00000000-0005-0000-0000-000002070000}"/>
    <cellStyle name="Calculation 8 2 8 4 12 2" xfId="2501" xr:uid="{00000000-0005-0000-0000-000003070000}"/>
    <cellStyle name="Calculation 8 2 8 4 13" xfId="2502" xr:uid="{00000000-0005-0000-0000-000004070000}"/>
    <cellStyle name="Calculation 8 2 8 4 13 2" xfId="2503" xr:uid="{00000000-0005-0000-0000-000005070000}"/>
    <cellStyle name="Calculation 8 2 8 4 14" xfId="2504" xr:uid="{00000000-0005-0000-0000-000006070000}"/>
    <cellStyle name="Calculation 8 2 8 4 14 2" xfId="2505" xr:uid="{00000000-0005-0000-0000-000007070000}"/>
    <cellStyle name="Calculation 8 2 8 4 15" xfId="2506" xr:uid="{00000000-0005-0000-0000-000008070000}"/>
    <cellStyle name="Calculation 8 2 8 4 15 2" xfId="2507" xr:uid="{00000000-0005-0000-0000-000009070000}"/>
    <cellStyle name="Calculation 8 2 8 4 16" xfId="2508" xr:uid="{00000000-0005-0000-0000-00000A070000}"/>
    <cellStyle name="Calculation 8 2 8 4 2" xfId="2509" xr:uid="{00000000-0005-0000-0000-00000B070000}"/>
    <cellStyle name="Calculation 8 2 8 4 2 2" xfId="2510" xr:uid="{00000000-0005-0000-0000-00000C070000}"/>
    <cellStyle name="Calculation 8 2 8 4 3" xfId="2511" xr:uid="{00000000-0005-0000-0000-00000D070000}"/>
    <cellStyle name="Calculation 8 2 8 4 3 2" xfId="2512" xr:uid="{00000000-0005-0000-0000-00000E070000}"/>
    <cellStyle name="Calculation 8 2 8 4 4" xfId="2513" xr:uid="{00000000-0005-0000-0000-00000F070000}"/>
    <cellStyle name="Calculation 8 2 8 4 4 2" xfId="2514" xr:uid="{00000000-0005-0000-0000-000010070000}"/>
    <cellStyle name="Calculation 8 2 8 4 5" xfId="2515" xr:uid="{00000000-0005-0000-0000-000011070000}"/>
    <cellStyle name="Calculation 8 2 8 4 5 2" xfId="2516" xr:uid="{00000000-0005-0000-0000-000012070000}"/>
    <cellStyle name="Calculation 8 2 8 4 6" xfId="2517" xr:uid="{00000000-0005-0000-0000-000013070000}"/>
    <cellStyle name="Calculation 8 2 8 4 6 2" xfId="2518" xr:uid="{00000000-0005-0000-0000-000014070000}"/>
    <cellStyle name="Calculation 8 2 8 4 7" xfId="2519" xr:uid="{00000000-0005-0000-0000-000015070000}"/>
    <cellStyle name="Calculation 8 2 8 4 7 2" xfId="2520" xr:uid="{00000000-0005-0000-0000-000016070000}"/>
    <cellStyle name="Calculation 8 2 8 4 8" xfId="2521" xr:uid="{00000000-0005-0000-0000-000017070000}"/>
    <cellStyle name="Calculation 8 2 8 4 8 2" xfId="2522" xr:uid="{00000000-0005-0000-0000-000018070000}"/>
    <cellStyle name="Calculation 8 2 8 4 9" xfId="2523" xr:uid="{00000000-0005-0000-0000-000019070000}"/>
    <cellStyle name="Calculation 8 2 8 4 9 2" xfId="2524" xr:uid="{00000000-0005-0000-0000-00001A070000}"/>
    <cellStyle name="Calculation 8 2 8 5" xfId="2525" xr:uid="{00000000-0005-0000-0000-00001B070000}"/>
    <cellStyle name="Calculation 8 2 8 5 10" xfId="2526" xr:uid="{00000000-0005-0000-0000-00001C070000}"/>
    <cellStyle name="Calculation 8 2 8 5 10 2" xfId="2527" xr:uid="{00000000-0005-0000-0000-00001D070000}"/>
    <cellStyle name="Calculation 8 2 8 5 11" xfId="2528" xr:uid="{00000000-0005-0000-0000-00001E070000}"/>
    <cellStyle name="Calculation 8 2 8 5 11 2" xfId="2529" xr:uid="{00000000-0005-0000-0000-00001F070000}"/>
    <cellStyle name="Calculation 8 2 8 5 12" xfId="2530" xr:uid="{00000000-0005-0000-0000-000020070000}"/>
    <cellStyle name="Calculation 8 2 8 5 12 2" xfId="2531" xr:uid="{00000000-0005-0000-0000-000021070000}"/>
    <cellStyle name="Calculation 8 2 8 5 13" xfId="2532" xr:uid="{00000000-0005-0000-0000-000022070000}"/>
    <cellStyle name="Calculation 8 2 8 5 13 2" xfId="2533" xr:uid="{00000000-0005-0000-0000-000023070000}"/>
    <cellStyle name="Calculation 8 2 8 5 14" xfId="2534" xr:uid="{00000000-0005-0000-0000-000024070000}"/>
    <cellStyle name="Calculation 8 2 8 5 2" xfId="2535" xr:uid="{00000000-0005-0000-0000-000025070000}"/>
    <cellStyle name="Calculation 8 2 8 5 2 2" xfId="2536" xr:uid="{00000000-0005-0000-0000-000026070000}"/>
    <cellStyle name="Calculation 8 2 8 5 3" xfId="2537" xr:uid="{00000000-0005-0000-0000-000027070000}"/>
    <cellStyle name="Calculation 8 2 8 5 3 2" xfId="2538" xr:uid="{00000000-0005-0000-0000-000028070000}"/>
    <cellStyle name="Calculation 8 2 8 5 4" xfId="2539" xr:uid="{00000000-0005-0000-0000-000029070000}"/>
    <cellStyle name="Calculation 8 2 8 5 4 2" xfId="2540" xr:uid="{00000000-0005-0000-0000-00002A070000}"/>
    <cellStyle name="Calculation 8 2 8 5 5" xfId="2541" xr:uid="{00000000-0005-0000-0000-00002B070000}"/>
    <cellStyle name="Calculation 8 2 8 5 5 2" xfId="2542" xr:uid="{00000000-0005-0000-0000-00002C070000}"/>
    <cellStyle name="Calculation 8 2 8 5 6" xfId="2543" xr:uid="{00000000-0005-0000-0000-00002D070000}"/>
    <cellStyle name="Calculation 8 2 8 5 6 2" xfId="2544" xr:uid="{00000000-0005-0000-0000-00002E070000}"/>
    <cellStyle name="Calculation 8 2 8 5 7" xfId="2545" xr:uid="{00000000-0005-0000-0000-00002F070000}"/>
    <cellStyle name="Calculation 8 2 8 5 7 2" xfId="2546" xr:uid="{00000000-0005-0000-0000-000030070000}"/>
    <cellStyle name="Calculation 8 2 8 5 8" xfId="2547" xr:uid="{00000000-0005-0000-0000-000031070000}"/>
    <cellStyle name="Calculation 8 2 8 5 8 2" xfId="2548" xr:uid="{00000000-0005-0000-0000-000032070000}"/>
    <cellStyle name="Calculation 8 2 8 5 9" xfId="2549" xr:uid="{00000000-0005-0000-0000-000033070000}"/>
    <cellStyle name="Calculation 8 2 8 5 9 2" xfId="2550" xr:uid="{00000000-0005-0000-0000-000034070000}"/>
    <cellStyle name="Calculation 8 2 8 6" xfId="2551" xr:uid="{00000000-0005-0000-0000-000035070000}"/>
    <cellStyle name="Calculation 8 2 8 6 2" xfId="2552" xr:uid="{00000000-0005-0000-0000-000036070000}"/>
    <cellStyle name="Calculation 8 2 8 7" xfId="2553" xr:uid="{00000000-0005-0000-0000-000037070000}"/>
    <cellStyle name="Calculation 8 2 8 7 2" xfId="2554" xr:uid="{00000000-0005-0000-0000-000038070000}"/>
    <cellStyle name="Calculation 8 2 8 8" xfId="2555" xr:uid="{00000000-0005-0000-0000-000039070000}"/>
    <cellStyle name="Calculation 8 2 8 8 2" xfId="2556" xr:uid="{00000000-0005-0000-0000-00003A070000}"/>
    <cellStyle name="Calculation 8 2 8 9" xfId="2557" xr:uid="{00000000-0005-0000-0000-00003B070000}"/>
    <cellStyle name="Calculation 8 2 8 9 2" xfId="2558" xr:uid="{00000000-0005-0000-0000-00003C070000}"/>
    <cellStyle name="Calculation 8 2 9" xfId="2559" xr:uid="{00000000-0005-0000-0000-00003D070000}"/>
    <cellStyle name="Calculation 8 2 9 10" xfId="2560" xr:uid="{00000000-0005-0000-0000-00003E070000}"/>
    <cellStyle name="Calculation 8 2 9 10 2" xfId="2561" xr:uid="{00000000-0005-0000-0000-00003F070000}"/>
    <cellStyle name="Calculation 8 2 9 11" xfId="2562" xr:uid="{00000000-0005-0000-0000-000040070000}"/>
    <cellStyle name="Calculation 8 2 9 11 2" xfId="2563" xr:uid="{00000000-0005-0000-0000-000041070000}"/>
    <cellStyle name="Calculation 8 2 9 12" xfId="2564" xr:uid="{00000000-0005-0000-0000-000042070000}"/>
    <cellStyle name="Calculation 8 2 9 12 2" xfId="2565" xr:uid="{00000000-0005-0000-0000-000043070000}"/>
    <cellStyle name="Calculation 8 2 9 13" xfId="2566" xr:uid="{00000000-0005-0000-0000-000044070000}"/>
    <cellStyle name="Calculation 8 2 9 13 2" xfId="2567" xr:uid="{00000000-0005-0000-0000-000045070000}"/>
    <cellStyle name="Calculation 8 2 9 14" xfId="2568" xr:uid="{00000000-0005-0000-0000-000046070000}"/>
    <cellStyle name="Calculation 8 2 9 14 2" xfId="2569" xr:uid="{00000000-0005-0000-0000-000047070000}"/>
    <cellStyle name="Calculation 8 2 9 15" xfId="2570" xr:uid="{00000000-0005-0000-0000-000048070000}"/>
    <cellStyle name="Calculation 8 2 9 15 2" xfId="2571" xr:uid="{00000000-0005-0000-0000-000049070000}"/>
    <cellStyle name="Calculation 8 2 9 16" xfId="2572" xr:uid="{00000000-0005-0000-0000-00004A070000}"/>
    <cellStyle name="Calculation 8 2 9 16 2" xfId="2573" xr:uid="{00000000-0005-0000-0000-00004B070000}"/>
    <cellStyle name="Calculation 8 2 9 17" xfId="2574" xr:uid="{00000000-0005-0000-0000-00004C070000}"/>
    <cellStyle name="Calculation 8 2 9 17 2" xfId="2575" xr:uid="{00000000-0005-0000-0000-00004D070000}"/>
    <cellStyle name="Calculation 8 2 9 18" xfId="2576" xr:uid="{00000000-0005-0000-0000-00004E070000}"/>
    <cellStyle name="Calculation 8 2 9 2" xfId="2577" xr:uid="{00000000-0005-0000-0000-00004F070000}"/>
    <cellStyle name="Calculation 8 2 9 2 2" xfId="2578" xr:uid="{00000000-0005-0000-0000-000050070000}"/>
    <cellStyle name="Calculation 8 2 9 3" xfId="2579" xr:uid="{00000000-0005-0000-0000-000051070000}"/>
    <cellStyle name="Calculation 8 2 9 3 2" xfId="2580" xr:uid="{00000000-0005-0000-0000-000052070000}"/>
    <cellStyle name="Calculation 8 2 9 4" xfId="2581" xr:uid="{00000000-0005-0000-0000-000053070000}"/>
    <cellStyle name="Calculation 8 2 9 4 2" xfId="2582" xr:uid="{00000000-0005-0000-0000-000054070000}"/>
    <cellStyle name="Calculation 8 2 9 5" xfId="2583" xr:uid="{00000000-0005-0000-0000-000055070000}"/>
    <cellStyle name="Calculation 8 2 9 5 2" xfId="2584" xr:uid="{00000000-0005-0000-0000-000056070000}"/>
    <cellStyle name="Calculation 8 2 9 6" xfId="2585" xr:uid="{00000000-0005-0000-0000-000057070000}"/>
    <cellStyle name="Calculation 8 2 9 6 2" xfId="2586" xr:uid="{00000000-0005-0000-0000-000058070000}"/>
    <cellStyle name="Calculation 8 2 9 7" xfId="2587" xr:uid="{00000000-0005-0000-0000-000059070000}"/>
    <cellStyle name="Calculation 8 2 9 7 2" xfId="2588" xr:uid="{00000000-0005-0000-0000-00005A070000}"/>
    <cellStyle name="Calculation 8 2 9 8" xfId="2589" xr:uid="{00000000-0005-0000-0000-00005B070000}"/>
    <cellStyle name="Calculation 8 2 9 8 2" xfId="2590" xr:uid="{00000000-0005-0000-0000-00005C070000}"/>
    <cellStyle name="Calculation 8 2 9 9" xfId="2591" xr:uid="{00000000-0005-0000-0000-00005D070000}"/>
    <cellStyle name="Calculation 8 2 9 9 2" xfId="2592" xr:uid="{00000000-0005-0000-0000-00005E070000}"/>
    <cellStyle name="Calculation 8 20" xfId="2593" xr:uid="{00000000-0005-0000-0000-00005F070000}"/>
    <cellStyle name="Calculation 8 20 2" xfId="2594" xr:uid="{00000000-0005-0000-0000-000060070000}"/>
    <cellStyle name="Calculation 8 21" xfId="2595" xr:uid="{00000000-0005-0000-0000-000061070000}"/>
    <cellStyle name="Calculation 8 21 2" xfId="2596" xr:uid="{00000000-0005-0000-0000-000062070000}"/>
    <cellStyle name="Calculation 8 22" xfId="2597" xr:uid="{00000000-0005-0000-0000-000063070000}"/>
    <cellStyle name="Calculation 8 22 2" xfId="2598" xr:uid="{00000000-0005-0000-0000-000064070000}"/>
    <cellStyle name="Calculation 8 23" xfId="2599" xr:uid="{00000000-0005-0000-0000-000065070000}"/>
    <cellStyle name="Calculation 8 23 2" xfId="2600" xr:uid="{00000000-0005-0000-0000-000066070000}"/>
    <cellStyle name="Calculation 8 24" xfId="2601" xr:uid="{00000000-0005-0000-0000-000067070000}"/>
    <cellStyle name="Calculation 8 24 2" xfId="2602" xr:uid="{00000000-0005-0000-0000-000068070000}"/>
    <cellStyle name="Calculation 8 25" xfId="2603" xr:uid="{00000000-0005-0000-0000-000069070000}"/>
    <cellStyle name="Calculation 8 25 2" xfId="2604" xr:uid="{00000000-0005-0000-0000-00006A070000}"/>
    <cellStyle name="Calculation 8 26" xfId="2605" xr:uid="{00000000-0005-0000-0000-00006B070000}"/>
    <cellStyle name="Calculation 8 26 2" xfId="2606" xr:uid="{00000000-0005-0000-0000-00006C070000}"/>
    <cellStyle name="Calculation 8 27" xfId="2607" xr:uid="{00000000-0005-0000-0000-00006D070000}"/>
    <cellStyle name="Calculation 8 27 2" xfId="2608" xr:uid="{00000000-0005-0000-0000-00006E070000}"/>
    <cellStyle name="Calculation 8 28" xfId="2609" xr:uid="{00000000-0005-0000-0000-00006F070000}"/>
    <cellStyle name="Calculation 8 3" xfId="2610" xr:uid="{00000000-0005-0000-0000-000070070000}"/>
    <cellStyle name="Calculation 8 3 10" xfId="2611" xr:uid="{00000000-0005-0000-0000-000071070000}"/>
    <cellStyle name="Calculation 8 3 10 2" xfId="2612" xr:uid="{00000000-0005-0000-0000-000072070000}"/>
    <cellStyle name="Calculation 8 3 11" xfId="2613" xr:uid="{00000000-0005-0000-0000-000073070000}"/>
    <cellStyle name="Calculation 8 3 11 2" xfId="2614" xr:uid="{00000000-0005-0000-0000-000074070000}"/>
    <cellStyle name="Calculation 8 3 12" xfId="2615" xr:uid="{00000000-0005-0000-0000-000075070000}"/>
    <cellStyle name="Calculation 8 3 12 2" xfId="2616" xr:uid="{00000000-0005-0000-0000-000076070000}"/>
    <cellStyle name="Calculation 8 3 13" xfId="2617" xr:uid="{00000000-0005-0000-0000-000077070000}"/>
    <cellStyle name="Calculation 8 3 13 2" xfId="2618" xr:uid="{00000000-0005-0000-0000-000078070000}"/>
    <cellStyle name="Calculation 8 3 14" xfId="2619" xr:uid="{00000000-0005-0000-0000-000079070000}"/>
    <cellStyle name="Calculation 8 3 14 2" xfId="2620" xr:uid="{00000000-0005-0000-0000-00007A070000}"/>
    <cellStyle name="Calculation 8 3 15" xfId="2621" xr:uid="{00000000-0005-0000-0000-00007B070000}"/>
    <cellStyle name="Calculation 8 3 15 2" xfId="2622" xr:uid="{00000000-0005-0000-0000-00007C070000}"/>
    <cellStyle name="Calculation 8 3 16" xfId="2623" xr:uid="{00000000-0005-0000-0000-00007D070000}"/>
    <cellStyle name="Calculation 8 3 16 2" xfId="2624" xr:uid="{00000000-0005-0000-0000-00007E070000}"/>
    <cellStyle name="Calculation 8 3 17" xfId="2625" xr:uid="{00000000-0005-0000-0000-00007F070000}"/>
    <cellStyle name="Calculation 8 3 17 2" xfId="2626" xr:uid="{00000000-0005-0000-0000-000080070000}"/>
    <cellStyle name="Calculation 8 3 18" xfId="2627" xr:uid="{00000000-0005-0000-0000-000081070000}"/>
    <cellStyle name="Calculation 8 3 18 2" xfId="2628" xr:uid="{00000000-0005-0000-0000-000082070000}"/>
    <cellStyle name="Calculation 8 3 19" xfId="2629" xr:uid="{00000000-0005-0000-0000-000083070000}"/>
    <cellStyle name="Calculation 8 3 19 2" xfId="2630" xr:uid="{00000000-0005-0000-0000-000084070000}"/>
    <cellStyle name="Calculation 8 3 2" xfId="2631" xr:uid="{00000000-0005-0000-0000-000085070000}"/>
    <cellStyle name="Calculation 8 3 2 10" xfId="2632" xr:uid="{00000000-0005-0000-0000-000086070000}"/>
    <cellStyle name="Calculation 8 3 2 10 2" xfId="2633" xr:uid="{00000000-0005-0000-0000-000087070000}"/>
    <cellStyle name="Calculation 8 3 2 11" xfId="2634" xr:uid="{00000000-0005-0000-0000-000088070000}"/>
    <cellStyle name="Calculation 8 3 2 11 2" xfId="2635" xr:uid="{00000000-0005-0000-0000-000089070000}"/>
    <cellStyle name="Calculation 8 3 2 12" xfId="2636" xr:uid="{00000000-0005-0000-0000-00008A070000}"/>
    <cellStyle name="Calculation 8 3 2 12 2" xfId="2637" xr:uid="{00000000-0005-0000-0000-00008B070000}"/>
    <cellStyle name="Calculation 8 3 2 13" xfId="2638" xr:uid="{00000000-0005-0000-0000-00008C070000}"/>
    <cellStyle name="Calculation 8 3 2 13 2" xfId="2639" xr:uid="{00000000-0005-0000-0000-00008D070000}"/>
    <cellStyle name="Calculation 8 3 2 14" xfId="2640" xr:uid="{00000000-0005-0000-0000-00008E070000}"/>
    <cellStyle name="Calculation 8 3 2 14 2" xfId="2641" xr:uid="{00000000-0005-0000-0000-00008F070000}"/>
    <cellStyle name="Calculation 8 3 2 15" xfId="2642" xr:uid="{00000000-0005-0000-0000-000090070000}"/>
    <cellStyle name="Calculation 8 3 2 15 2" xfId="2643" xr:uid="{00000000-0005-0000-0000-000091070000}"/>
    <cellStyle name="Calculation 8 3 2 16" xfId="2644" xr:uid="{00000000-0005-0000-0000-000092070000}"/>
    <cellStyle name="Calculation 8 3 2 16 2" xfId="2645" xr:uid="{00000000-0005-0000-0000-000093070000}"/>
    <cellStyle name="Calculation 8 3 2 17" xfId="2646" xr:uid="{00000000-0005-0000-0000-000094070000}"/>
    <cellStyle name="Calculation 8 3 2 17 2" xfId="2647" xr:uid="{00000000-0005-0000-0000-000095070000}"/>
    <cellStyle name="Calculation 8 3 2 18" xfId="2648" xr:uid="{00000000-0005-0000-0000-000096070000}"/>
    <cellStyle name="Calculation 8 3 2 18 2" xfId="2649" xr:uid="{00000000-0005-0000-0000-000097070000}"/>
    <cellStyle name="Calculation 8 3 2 19" xfId="2650" xr:uid="{00000000-0005-0000-0000-000098070000}"/>
    <cellStyle name="Calculation 8 3 2 2" xfId="2651" xr:uid="{00000000-0005-0000-0000-000099070000}"/>
    <cellStyle name="Calculation 8 3 2 2 2" xfId="2652" xr:uid="{00000000-0005-0000-0000-00009A070000}"/>
    <cellStyle name="Calculation 8 3 2 3" xfId="2653" xr:uid="{00000000-0005-0000-0000-00009B070000}"/>
    <cellStyle name="Calculation 8 3 2 3 2" xfId="2654" xr:uid="{00000000-0005-0000-0000-00009C070000}"/>
    <cellStyle name="Calculation 8 3 2 4" xfId="2655" xr:uid="{00000000-0005-0000-0000-00009D070000}"/>
    <cellStyle name="Calculation 8 3 2 4 2" xfId="2656" xr:uid="{00000000-0005-0000-0000-00009E070000}"/>
    <cellStyle name="Calculation 8 3 2 5" xfId="2657" xr:uid="{00000000-0005-0000-0000-00009F070000}"/>
    <cellStyle name="Calculation 8 3 2 5 2" xfId="2658" xr:uid="{00000000-0005-0000-0000-0000A0070000}"/>
    <cellStyle name="Calculation 8 3 2 6" xfId="2659" xr:uid="{00000000-0005-0000-0000-0000A1070000}"/>
    <cellStyle name="Calculation 8 3 2 6 2" xfId="2660" xr:uid="{00000000-0005-0000-0000-0000A2070000}"/>
    <cellStyle name="Calculation 8 3 2 7" xfId="2661" xr:uid="{00000000-0005-0000-0000-0000A3070000}"/>
    <cellStyle name="Calculation 8 3 2 7 2" xfId="2662" xr:uid="{00000000-0005-0000-0000-0000A4070000}"/>
    <cellStyle name="Calculation 8 3 2 8" xfId="2663" xr:uid="{00000000-0005-0000-0000-0000A5070000}"/>
    <cellStyle name="Calculation 8 3 2 8 2" xfId="2664" xr:uid="{00000000-0005-0000-0000-0000A6070000}"/>
    <cellStyle name="Calculation 8 3 2 9" xfId="2665" xr:uid="{00000000-0005-0000-0000-0000A7070000}"/>
    <cellStyle name="Calculation 8 3 2 9 2" xfId="2666" xr:uid="{00000000-0005-0000-0000-0000A8070000}"/>
    <cellStyle name="Calculation 8 3 20" xfId="2667" xr:uid="{00000000-0005-0000-0000-0000A9070000}"/>
    <cellStyle name="Calculation 8 3 3" xfId="2668" xr:uid="{00000000-0005-0000-0000-0000AA070000}"/>
    <cellStyle name="Calculation 8 3 3 10" xfId="2669" xr:uid="{00000000-0005-0000-0000-0000AB070000}"/>
    <cellStyle name="Calculation 8 3 3 10 2" xfId="2670" xr:uid="{00000000-0005-0000-0000-0000AC070000}"/>
    <cellStyle name="Calculation 8 3 3 11" xfId="2671" xr:uid="{00000000-0005-0000-0000-0000AD070000}"/>
    <cellStyle name="Calculation 8 3 3 11 2" xfId="2672" xr:uid="{00000000-0005-0000-0000-0000AE070000}"/>
    <cellStyle name="Calculation 8 3 3 12" xfId="2673" xr:uid="{00000000-0005-0000-0000-0000AF070000}"/>
    <cellStyle name="Calculation 8 3 3 12 2" xfId="2674" xr:uid="{00000000-0005-0000-0000-0000B0070000}"/>
    <cellStyle name="Calculation 8 3 3 13" xfId="2675" xr:uid="{00000000-0005-0000-0000-0000B1070000}"/>
    <cellStyle name="Calculation 8 3 3 13 2" xfId="2676" xr:uid="{00000000-0005-0000-0000-0000B2070000}"/>
    <cellStyle name="Calculation 8 3 3 14" xfId="2677" xr:uid="{00000000-0005-0000-0000-0000B3070000}"/>
    <cellStyle name="Calculation 8 3 3 14 2" xfId="2678" xr:uid="{00000000-0005-0000-0000-0000B4070000}"/>
    <cellStyle name="Calculation 8 3 3 15" xfId="2679" xr:uid="{00000000-0005-0000-0000-0000B5070000}"/>
    <cellStyle name="Calculation 8 3 3 15 2" xfId="2680" xr:uid="{00000000-0005-0000-0000-0000B6070000}"/>
    <cellStyle name="Calculation 8 3 3 16" xfId="2681" xr:uid="{00000000-0005-0000-0000-0000B7070000}"/>
    <cellStyle name="Calculation 8 3 3 16 2" xfId="2682" xr:uid="{00000000-0005-0000-0000-0000B8070000}"/>
    <cellStyle name="Calculation 8 3 3 17" xfId="2683" xr:uid="{00000000-0005-0000-0000-0000B9070000}"/>
    <cellStyle name="Calculation 8 3 3 17 2" xfId="2684" xr:uid="{00000000-0005-0000-0000-0000BA070000}"/>
    <cellStyle name="Calculation 8 3 3 18" xfId="2685" xr:uid="{00000000-0005-0000-0000-0000BB070000}"/>
    <cellStyle name="Calculation 8 3 3 18 2" xfId="2686" xr:uid="{00000000-0005-0000-0000-0000BC070000}"/>
    <cellStyle name="Calculation 8 3 3 19" xfId="2687" xr:uid="{00000000-0005-0000-0000-0000BD070000}"/>
    <cellStyle name="Calculation 8 3 3 2" xfId="2688" xr:uid="{00000000-0005-0000-0000-0000BE070000}"/>
    <cellStyle name="Calculation 8 3 3 2 2" xfId="2689" xr:uid="{00000000-0005-0000-0000-0000BF070000}"/>
    <cellStyle name="Calculation 8 3 3 3" xfId="2690" xr:uid="{00000000-0005-0000-0000-0000C0070000}"/>
    <cellStyle name="Calculation 8 3 3 3 2" xfId="2691" xr:uid="{00000000-0005-0000-0000-0000C1070000}"/>
    <cellStyle name="Calculation 8 3 3 4" xfId="2692" xr:uid="{00000000-0005-0000-0000-0000C2070000}"/>
    <cellStyle name="Calculation 8 3 3 4 2" xfId="2693" xr:uid="{00000000-0005-0000-0000-0000C3070000}"/>
    <cellStyle name="Calculation 8 3 3 5" xfId="2694" xr:uid="{00000000-0005-0000-0000-0000C4070000}"/>
    <cellStyle name="Calculation 8 3 3 5 2" xfId="2695" xr:uid="{00000000-0005-0000-0000-0000C5070000}"/>
    <cellStyle name="Calculation 8 3 3 6" xfId="2696" xr:uid="{00000000-0005-0000-0000-0000C6070000}"/>
    <cellStyle name="Calculation 8 3 3 6 2" xfId="2697" xr:uid="{00000000-0005-0000-0000-0000C7070000}"/>
    <cellStyle name="Calculation 8 3 3 7" xfId="2698" xr:uid="{00000000-0005-0000-0000-0000C8070000}"/>
    <cellStyle name="Calculation 8 3 3 7 2" xfId="2699" xr:uid="{00000000-0005-0000-0000-0000C9070000}"/>
    <cellStyle name="Calculation 8 3 3 8" xfId="2700" xr:uid="{00000000-0005-0000-0000-0000CA070000}"/>
    <cellStyle name="Calculation 8 3 3 8 2" xfId="2701" xr:uid="{00000000-0005-0000-0000-0000CB070000}"/>
    <cellStyle name="Calculation 8 3 3 9" xfId="2702" xr:uid="{00000000-0005-0000-0000-0000CC070000}"/>
    <cellStyle name="Calculation 8 3 3 9 2" xfId="2703" xr:uid="{00000000-0005-0000-0000-0000CD070000}"/>
    <cellStyle name="Calculation 8 3 4" xfId="2704" xr:uid="{00000000-0005-0000-0000-0000CE070000}"/>
    <cellStyle name="Calculation 8 3 4 10" xfId="2705" xr:uid="{00000000-0005-0000-0000-0000CF070000}"/>
    <cellStyle name="Calculation 8 3 4 10 2" xfId="2706" xr:uid="{00000000-0005-0000-0000-0000D0070000}"/>
    <cellStyle name="Calculation 8 3 4 11" xfId="2707" xr:uid="{00000000-0005-0000-0000-0000D1070000}"/>
    <cellStyle name="Calculation 8 3 4 11 2" xfId="2708" xr:uid="{00000000-0005-0000-0000-0000D2070000}"/>
    <cellStyle name="Calculation 8 3 4 12" xfId="2709" xr:uid="{00000000-0005-0000-0000-0000D3070000}"/>
    <cellStyle name="Calculation 8 3 4 12 2" xfId="2710" xr:uid="{00000000-0005-0000-0000-0000D4070000}"/>
    <cellStyle name="Calculation 8 3 4 13" xfId="2711" xr:uid="{00000000-0005-0000-0000-0000D5070000}"/>
    <cellStyle name="Calculation 8 3 4 13 2" xfId="2712" xr:uid="{00000000-0005-0000-0000-0000D6070000}"/>
    <cellStyle name="Calculation 8 3 4 14" xfId="2713" xr:uid="{00000000-0005-0000-0000-0000D7070000}"/>
    <cellStyle name="Calculation 8 3 4 14 2" xfId="2714" xr:uid="{00000000-0005-0000-0000-0000D8070000}"/>
    <cellStyle name="Calculation 8 3 4 15" xfId="2715" xr:uid="{00000000-0005-0000-0000-0000D9070000}"/>
    <cellStyle name="Calculation 8 3 4 15 2" xfId="2716" xr:uid="{00000000-0005-0000-0000-0000DA070000}"/>
    <cellStyle name="Calculation 8 3 4 16" xfId="2717" xr:uid="{00000000-0005-0000-0000-0000DB070000}"/>
    <cellStyle name="Calculation 8 3 4 2" xfId="2718" xr:uid="{00000000-0005-0000-0000-0000DC070000}"/>
    <cellStyle name="Calculation 8 3 4 2 2" xfId="2719" xr:uid="{00000000-0005-0000-0000-0000DD070000}"/>
    <cellStyle name="Calculation 8 3 4 3" xfId="2720" xr:uid="{00000000-0005-0000-0000-0000DE070000}"/>
    <cellStyle name="Calculation 8 3 4 3 2" xfId="2721" xr:uid="{00000000-0005-0000-0000-0000DF070000}"/>
    <cellStyle name="Calculation 8 3 4 4" xfId="2722" xr:uid="{00000000-0005-0000-0000-0000E0070000}"/>
    <cellStyle name="Calculation 8 3 4 4 2" xfId="2723" xr:uid="{00000000-0005-0000-0000-0000E1070000}"/>
    <cellStyle name="Calculation 8 3 4 5" xfId="2724" xr:uid="{00000000-0005-0000-0000-0000E2070000}"/>
    <cellStyle name="Calculation 8 3 4 5 2" xfId="2725" xr:uid="{00000000-0005-0000-0000-0000E3070000}"/>
    <cellStyle name="Calculation 8 3 4 6" xfId="2726" xr:uid="{00000000-0005-0000-0000-0000E4070000}"/>
    <cellStyle name="Calculation 8 3 4 6 2" xfId="2727" xr:uid="{00000000-0005-0000-0000-0000E5070000}"/>
    <cellStyle name="Calculation 8 3 4 7" xfId="2728" xr:uid="{00000000-0005-0000-0000-0000E6070000}"/>
    <cellStyle name="Calculation 8 3 4 7 2" xfId="2729" xr:uid="{00000000-0005-0000-0000-0000E7070000}"/>
    <cellStyle name="Calculation 8 3 4 8" xfId="2730" xr:uid="{00000000-0005-0000-0000-0000E8070000}"/>
    <cellStyle name="Calculation 8 3 4 8 2" xfId="2731" xr:uid="{00000000-0005-0000-0000-0000E9070000}"/>
    <cellStyle name="Calculation 8 3 4 9" xfId="2732" xr:uid="{00000000-0005-0000-0000-0000EA070000}"/>
    <cellStyle name="Calculation 8 3 4 9 2" xfId="2733" xr:uid="{00000000-0005-0000-0000-0000EB070000}"/>
    <cellStyle name="Calculation 8 3 5" xfId="2734" xr:uid="{00000000-0005-0000-0000-0000EC070000}"/>
    <cellStyle name="Calculation 8 3 5 10" xfId="2735" xr:uid="{00000000-0005-0000-0000-0000ED070000}"/>
    <cellStyle name="Calculation 8 3 5 10 2" xfId="2736" xr:uid="{00000000-0005-0000-0000-0000EE070000}"/>
    <cellStyle name="Calculation 8 3 5 11" xfId="2737" xr:uid="{00000000-0005-0000-0000-0000EF070000}"/>
    <cellStyle name="Calculation 8 3 5 11 2" xfId="2738" xr:uid="{00000000-0005-0000-0000-0000F0070000}"/>
    <cellStyle name="Calculation 8 3 5 12" xfId="2739" xr:uid="{00000000-0005-0000-0000-0000F1070000}"/>
    <cellStyle name="Calculation 8 3 5 12 2" xfId="2740" xr:uid="{00000000-0005-0000-0000-0000F2070000}"/>
    <cellStyle name="Calculation 8 3 5 13" xfId="2741" xr:uid="{00000000-0005-0000-0000-0000F3070000}"/>
    <cellStyle name="Calculation 8 3 5 13 2" xfId="2742" xr:uid="{00000000-0005-0000-0000-0000F4070000}"/>
    <cellStyle name="Calculation 8 3 5 14" xfId="2743" xr:uid="{00000000-0005-0000-0000-0000F5070000}"/>
    <cellStyle name="Calculation 8 3 5 14 2" xfId="2744" xr:uid="{00000000-0005-0000-0000-0000F6070000}"/>
    <cellStyle name="Calculation 8 3 5 15" xfId="2745" xr:uid="{00000000-0005-0000-0000-0000F7070000}"/>
    <cellStyle name="Calculation 8 3 5 15 2" xfId="2746" xr:uid="{00000000-0005-0000-0000-0000F8070000}"/>
    <cellStyle name="Calculation 8 3 5 16" xfId="2747" xr:uid="{00000000-0005-0000-0000-0000F9070000}"/>
    <cellStyle name="Calculation 8 3 5 2" xfId="2748" xr:uid="{00000000-0005-0000-0000-0000FA070000}"/>
    <cellStyle name="Calculation 8 3 5 2 2" xfId="2749" xr:uid="{00000000-0005-0000-0000-0000FB070000}"/>
    <cellStyle name="Calculation 8 3 5 3" xfId="2750" xr:uid="{00000000-0005-0000-0000-0000FC070000}"/>
    <cellStyle name="Calculation 8 3 5 3 2" xfId="2751" xr:uid="{00000000-0005-0000-0000-0000FD070000}"/>
    <cellStyle name="Calculation 8 3 5 4" xfId="2752" xr:uid="{00000000-0005-0000-0000-0000FE070000}"/>
    <cellStyle name="Calculation 8 3 5 4 2" xfId="2753" xr:uid="{00000000-0005-0000-0000-0000FF070000}"/>
    <cellStyle name="Calculation 8 3 5 5" xfId="2754" xr:uid="{00000000-0005-0000-0000-000000080000}"/>
    <cellStyle name="Calculation 8 3 5 5 2" xfId="2755" xr:uid="{00000000-0005-0000-0000-000001080000}"/>
    <cellStyle name="Calculation 8 3 5 6" xfId="2756" xr:uid="{00000000-0005-0000-0000-000002080000}"/>
    <cellStyle name="Calculation 8 3 5 6 2" xfId="2757" xr:uid="{00000000-0005-0000-0000-000003080000}"/>
    <cellStyle name="Calculation 8 3 5 7" xfId="2758" xr:uid="{00000000-0005-0000-0000-000004080000}"/>
    <cellStyle name="Calculation 8 3 5 7 2" xfId="2759" xr:uid="{00000000-0005-0000-0000-000005080000}"/>
    <cellStyle name="Calculation 8 3 5 8" xfId="2760" xr:uid="{00000000-0005-0000-0000-000006080000}"/>
    <cellStyle name="Calculation 8 3 5 8 2" xfId="2761" xr:uid="{00000000-0005-0000-0000-000007080000}"/>
    <cellStyle name="Calculation 8 3 5 9" xfId="2762" xr:uid="{00000000-0005-0000-0000-000008080000}"/>
    <cellStyle name="Calculation 8 3 5 9 2" xfId="2763" xr:uid="{00000000-0005-0000-0000-000009080000}"/>
    <cellStyle name="Calculation 8 3 6" xfId="2764" xr:uid="{00000000-0005-0000-0000-00000A080000}"/>
    <cellStyle name="Calculation 8 3 6 10" xfId="2765" xr:uid="{00000000-0005-0000-0000-00000B080000}"/>
    <cellStyle name="Calculation 8 3 6 10 2" xfId="2766" xr:uid="{00000000-0005-0000-0000-00000C080000}"/>
    <cellStyle name="Calculation 8 3 6 11" xfId="2767" xr:uid="{00000000-0005-0000-0000-00000D080000}"/>
    <cellStyle name="Calculation 8 3 6 11 2" xfId="2768" xr:uid="{00000000-0005-0000-0000-00000E080000}"/>
    <cellStyle name="Calculation 8 3 6 12" xfId="2769" xr:uid="{00000000-0005-0000-0000-00000F080000}"/>
    <cellStyle name="Calculation 8 3 6 12 2" xfId="2770" xr:uid="{00000000-0005-0000-0000-000010080000}"/>
    <cellStyle name="Calculation 8 3 6 13" xfId="2771" xr:uid="{00000000-0005-0000-0000-000011080000}"/>
    <cellStyle name="Calculation 8 3 6 13 2" xfId="2772" xr:uid="{00000000-0005-0000-0000-000012080000}"/>
    <cellStyle name="Calculation 8 3 6 14" xfId="2773" xr:uid="{00000000-0005-0000-0000-000013080000}"/>
    <cellStyle name="Calculation 8 3 6 14 2" xfId="2774" xr:uid="{00000000-0005-0000-0000-000014080000}"/>
    <cellStyle name="Calculation 8 3 6 15" xfId="2775" xr:uid="{00000000-0005-0000-0000-000015080000}"/>
    <cellStyle name="Calculation 8 3 6 2" xfId="2776" xr:uid="{00000000-0005-0000-0000-000016080000}"/>
    <cellStyle name="Calculation 8 3 6 2 2" xfId="2777" xr:uid="{00000000-0005-0000-0000-000017080000}"/>
    <cellStyle name="Calculation 8 3 6 3" xfId="2778" xr:uid="{00000000-0005-0000-0000-000018080000}"/>
    <cellStyle name="Calculation 8 3 6 3 2" xfId="2779" xr:uid="{00000000-0005-0000-0000-000019080000}"/>
    <cellStyle name="Calculation 8 3 6 4" xfId="2780" xr:uid="{00000000-0005-0000-0000-00001A080000}"/>
    <cellStyle name="Calculation 8 3 6 4 2" xfId="2781" xr:uid="{00000000-0005-0000-0000-00001B080000}"/>
    <cellStyle name="Calculation 8 3 6 5" xfId="2782" xr:uid="{00000000-0005-0000-0000-00001C080000}"/>
    <cellStyle name="Calculation 8 3 6 5 2" xfId="2783" xr:uid="{00000000-0005-0000-0000-00001D080000}"/>
    <cellStyle name="Calculation 8 3 6 6" xfId="2784" xr:uid="{00000000-0005-0000-0000-00001E080000}"/>
    <cellStyle name="Calculation 8 3 6 6 2" xfId="2785" xr:uid="{00000000-0005-0000-0000-00001F080000}"/>
    <cellStyle name="Calculation 8 3 6 7" xfId="2786" xr:uid="{00000000-0005-0000-0000-000020080000}"/>
    <cellStyle name="Calculation 8 3 6 7 2" xfId="2787" xr:uid="{00000000-0005-0000-0000-000021080000}"/>
    <cellStyle name="Calculation 8 3 6 8" xfId="2788" xr:uid="{00000000-0005-0000-0000-000022080000}"/>
    <cellStyle name="Calculation 8 3 6 8 2" xfId="2789" xr:uid="{00000000-0005-0000-0000-000023080000}"/>
    <cellStyle name="Calculation 8 3 6 9" xfId="2790" xr:uid="{00000000-0005-0000-0000-000024080000}"/>
    <cellStyle name="Calculation 8 3 6 9 2" xfId="2791" xr:uid="{00000000-0005-0000-0000-000025080000}"/>
    <cellStyle name="Calculation 8 3 7" xfId="2792" xr:uid="{00000000-0005-0000-0000-000026080000}"/>
    <cellStyle name="Calculation 8 3 7 2" xfId="2793" xr:uid="{00000000-0005-0000-0000-000027080000}"/>
    <cellStyle name="Calculation 8 3 8" xfId="2794" xr:uid="{00000000-0005-0000-0000-000028080000}"/>
    <cellStyle name="Calculation 8 3 8 2" xfId="2795" xr:uid="{00000000-0005-0000-0000-000029080000}"/>
    <cellStyle name="Calculation 8 3 9" xfId="2796" xr:uid="{00000000-0005-0000-0000-00002A080000}"/>
    <cellStyle name="Calculation 8 3 9 2" xfId="2797" xr:uid="{00000000-0005-0000-0000-00002B080000}"/>
    <cellStyle name="Calculation 8 4" xfId="2798" xr:uid="{00000000-0005-0000-0000-00002C080000}"/>
    <cellStyle name="Calculation 8 4 10" xfId="2799" xr:uid="{00000000-0005-0000-0000-00002D080000}"/>
    <cellStyle name="Calculation 8 4 10 2" xfId="2800" xr:uid="{00000000-0005-0000-0000-00002E080000}"/>
    <cellStyle name="Calculation 8 4 11" xfId="2801" xr:uid="{00000000-0005-0000-0000-00002F080000}"/>
    <cellStyle name="Calculation 8 4 11 2" xfId="2802" xr:uid="{00000000-0005-0000-0000-000030080000}"/>
    <cellStyle name="Calculation 8 4 12" xfId="2803" xr:uid="{00000000-0005-0000-0000-000031080000}"/>
    <cellStyle name="Calculation 8 4 12 2" xfId="2804" xr:uid="{00000000-0005-0000-0000-000032080000}"/>
    <cellStyle name="Calculation 8 4 13" xfId="2805" xr:uid="{00000000-0005-0000-0000-000033080000}"/>
    <cellStyle name="Calculation 8 4 13 2" xfId="2806" xr:uid="{00000000-0005-0000-0000-000034080000}"/>
    <cellStyle name="Calculation 8 4 14" xfId="2807" xr:uid="{00000000-0005-0000-0000-000035080000}"/>
    <cellStyle name="Calculation 8 4 14 2" xfId="2808" xr:uid="{00000000-0005-0000-0000-000036080000}"/>
    <cellStyle name="Calculation 8 4 15" xfId="2809" xr:uid="{00000000-0005-0000-0000-000037080000}"/>
    <cellStyle name="Calculation 8 4 15 2" xfId="2810" xr:uid="{00000000-0005-0000-0000-000038080000}"/>
    <cellStyle name="Calculation 8 4 16" xfId="2811" xr:uid="{00000000-0005-0000-0000-000039080000}"/>
    <cellStyle name="Calculation 8 4 16 2" xfId="2812" xr:uid="{00000000-0005-0000-0000-00003A080000}"/>
    <cellStyle name="Calculation 8 4 17" xfId="2813" xr:uid="{00000000-0005-0000-0000-00003B080000}"/>
    <cellStyle name="Calculation 8 4 17 2" xfId="2814" xr:uid="{00000000-0005-0000-0000-00003C080000}"/>
    <cellStyle name="Calculation 8 4 18" xfId="2815" xr:uid="{00000000-0005-0000-0000-00003D080000}"/>
    <cellStyle name="Calculation 8 4 18 2" xfId="2816" xr:uid="{00000000-0005-0000-0000-00003E080000}"/>
    <cellStyle name="Calculation 8 4 19" xfId="2817" xr:uid="{00000000-0005-0000-0000-00003F080000}"/>
    <cellStyle name="Calculation 8 4 19 2" xfId="2818" xr:uid="{00000000-0005-0000-0000-000040080000}"/>
    <cellStyle name="Calculation 8 4 2" xfId="2819" xr:uid="{00000000-0005-0000-0000-000041080000}"/>
    <cellStyle name="Calculation 8 4 2 10" xfId="2820" xr:uid="{00000000-0005-0000-0000-000042080000}"/>
    <cellStyle name="Calculation 8 4 2 10 2" xfId="2821" xr:uid="{00000000-0005-0000-0000-000043080000}"/>
    <cellStyle name="Calculation 8 4 2 11" xfId="2822" xr:uid="{00000000-0005-0000-0000-000044080000}"/>
    <cellStyle name="Calculation 8 4 2 11 2" xfId="2823" xr:uid="{00000000-0005-0000-0000-000045080000}"/>
    <cellStyle name="Calculation 8 4 2 12" xfId="2824" xr:uid="{00000000-0005-0000-0000-000046080000}"/>
    <cellStyle name="Calculation 8 4 2 12 2" xfId="2825" xr:uid="{00000000-0005-0000-0000-000047080000}"/>
    <cellStyle name="Calculation 8 4 2 13" xfId="2826" xr:uid="{00000000-0005-0000-0000-000048080000}"/>
    <cellStyle name="Calculation 8 4 2 13 2" xfId="2827" xr:uid="{00000000-0005-0000-0000-000049080000}"/>
    <cellStyle name="Calculation 8 4 2 14" xfId="2828" xr:uid="{00000000-0005-0000-0000-00004A080000}"/>
    <cellStyle name="Calculation 8 4 2 14 2" xfId="2829" xr:uid="{00000000-0005-0000-0000-00004B080000}"/>
    <cellStyle name="Calculation 8 4 2 15" xfId="2830" xr:uid="{00000000-0005-0000-0000-00004C080000}"/>
    <cellStyle name="Calculation 8 4 2 15 2" xfId="2831" xr:uid="{00000000-0005-0000-0000-00004D080000}"/>
    <cellStyle name="Calculation 8 4 2 16" xfId="2832" xr:uid="{00000000-0005-0000-0000-00004E080000}"/>
    <cellStyle name="Calculation 8 4 2 16 2" xfId="2833" xr:uid="{00000000-0005-0000-0000-00004F080000}"/>
    <cellStyle name="Calculation 8 4 2 17" xfId="2834" xr:uid="{00000000-0005-0000-0000-000050080000}"/>
    <cellStyle name="Calculation 8 4 2 17 2" xfId="2835" xr:uid="{00000000-0005-0000-0000-000051080000}"/>
    <cellStyle name="Calculation 8 4 2 18" xfId="2836" xr:uid="{00000000-0005-0000-0000-000052080000}"/>
    <cellStyle name="Calculation 8 4 2 18 2" xfId="2837" xr:uid="{00000000-0005-0000-0000-000053080000}"/>
    <cellStyle name="Calculation 8 4 2 19" xfId="2838" xr:uid="{00000000-0005-0000-0000-000054080000}"/>
    <cellStyle name="Calculation 8 4 2 2" xfId="2839" xr:uid="{00000000-0005-0000-0000-000055080000}"/>
    <cellStyle name="Calculation 8 4 2 2 2" xfId="2840" xr:uid="{00000000-0005-0000-0000-000056080000}"/>
    <cellStyle name="Calculation 8 4 2 3" xfId="2841" xr:uid="{00000000-0005-0000-0000-000057080000}"/>
    <cellStyle name="Calculation 8 4 2 3 2" xfId="2842" xr:uid="{00000000-0005-0000-0000-000058080000}"/>
    <cellStyle name="Calculation 8 4 2 4" xfId="2843" xr:uid="{00000000-0005-0000-0000-000059080000}"/>
    <cellStyle name="Calculation 8 4 2 4 2" xfId="2844" xr:uid="{00000000-0005-0000-0000-00005A080000}"/>
    <cellStyle name="Calculation 8 4 2 5" xfId="2845" xr:uid="{00000000-0005-0000-0000-00005B080000}"/>
    <cellStyle name="Calculation 8 4 2 5 2" xfId="2846" xr:uid="{00000000-0005-0000-0000-00005C080000}"/>
    <cellStyle name="Calculation 8 4 2 6" xfId="2847" xr:uid="{00000000-0005-0000-0000-00005D080000}"/>
    <cellStyle name="Calculation 8 4 2 6 2" xfId="2848" xr:uid="{00000000-0005-0000-0000-00005E080000}"/>
    <cellStyle name="Calculation 8 4 2 7" xfId="2849" xr:uid="{00000000-0005-0000-0000-00005F080000}"/>
    <cellStyle name="Calculation 8 4 2 7 2" xfId="2850" xr:uid="{00000000-0005-0000-0000-000060080000}"/>
    <cellStyle name="Calculation 8 4 2 8" xfId="2851" xr:uid="{00000000-0005-0000-0000-000061080000}"/>
    <cellStyle name="Calculation 8 4 2 8 2" xfId="2852" xr:uid="{00000000-0005-0000-0000-000062080000}"/>
    <cellStyle name="Calculation 8 4 2 9" xfId="2853" xr:uid="{00000000-0005-0000-0000-000063080000}"/>
    <cellStyle name="Calculation 8 4 2 9 2" xfId="2854" xr:uid="{00000000-0005-0000-0000-000064080000}"/>
    <cellStyle name="Calculation 8 4 20" xfId="2855" xr:uid="{00000000-0005-0000-0000-000065080000}"/>
    <cellStyle name="Calculation 8 4 3" xfId="2856" xr:uid="{00000000-0005-0000-0000-000066080000}"/>
    <cellStyle name="Calculation 8 4 3 10" xfId="2857" xr:uid="{00000000-0005-0000-0000-000067080000}"/>
    <cellStyle name="Calculation 8 4 3 10 2" xfId="2858" xr:uid="{00000000-0005-0000-0000-000068080000}"/>
    <cellStyle name="Calculation 8 4 3 11" xfId="2859" xr:uid="{00000000-0005-0000-0000-000069080000}"/>
    <cellStyle name="Calculation 8 4 3 11 2" xfId="2860" xr:uid="{00000000-0005-0000-0000-00006A080000}"/>
    <cellStyle name="Calculation 8 4 3 12" xfId="2861" xr:uid="{00000000-0005-0000-0000-00006B080000}"/>
    <cellStyle name="Calculation 8 4 3 12 2" xfId="2862" xr:uid="{00000000-0005-0000-0000-00006C080000}"/>
    <cellStyle name="Calculation 8 4 3 13" xfId="2863" xr:uid="{00000000-0005-0000-0000-00006D080000}"/>
    <cellStyle name="Calculation 8 4 3 13 2" xfId="2864" xr:uid="{00000000-0005-0000-0000-00006E080000}"/>
    <cellStyle name="Calculation 8 4 3 14" xfId="2865" xr:uid="{00000000-0005-0000-0000-00006F080000}"/>
    <cellStyle name="Calculation 8 4 3 14 2" xfId="2866" xr:uid="{00000000-0005-0000-0000-000070080000}"/>
    <cellStyle name="Calculation 8 4 3 15" xfId="2867" xr:uid="{00000000-0005-0000-0000-000071080000}"/>
    <cellStyle name="Calculation 8 4 3 15 2" xfId="2868" xr:uid="{00000000-0005-0000-0000-000072080000}"/>
    <cellStyle name="Calculation 8 4 3 16" xfId="2869" xr:uid="{00000000-0005-0000-0000-000073080000}"/>
    <cellStyle name="Calculation 8 4 3 16 2" xfId="2870" xr:uid="{00000000-0005-0000-0000-000074080000}"/>
    <cellStyle name="Calculation 8 4 3 17" xfId="2871" xr:uid="{00000000-0005-0000-0000-000075080000}"/>
    <cellStyle name="Calculation 8 4 3 17 2" xfId="2872" xr:uid="{00000000-0005-0000-0000-000076080000}"/>
    <cellStyle name="Calculation 8 4 3 18" xfId="2873" xr:uid="{00000000-0005-0000-0000-000077080000}"/>
    <cellStyle name="Calculation 8 4 3 18 2" xfId="2874" xr:uid="{00000000-0005-0000-0000-000078080000}"/>
    <cellStyle name="Calculation 8 4 3 19" xfId="2875" xr:uid="{00000000-0005-0000-0000-000079080000}"/>
    <cellStyle name="Calculation 8 4 3 2" xfId="2876" xr:uid="{00000000-0005-0000-0000-00007A080000}"/>
    <cellStyle name="Calculation 8 4 3 2 2" xfId="2877" xr:uid="{00000000-0005-0000-0000-00007B080000}"/>
    <cellStyle name="Calculation 8 4 3 3" xfId="2878" xr:uid="{00000000-0005-0000-0000-00007C080000}"/>
    <cellStyle name="Calculation 8 4 3 3 2" xfId="2879" xr:uid="{00000000-0005-0000-0000-00007D080000}"/>
    <cellStyle name="Calculation 8 4 3 4" xfId="2880" xr:uid="{00000000-0005-0000-0000-00007E080000}"/>
    <cellStyle name="Calculation 8 4 3 4 2" xfId="2881" xr:uid="{00000000-0005-0000-0000-00007F080000}"/>
    <cellStyle name="Calculation 8 4 3 5" xfId="2882" xr:uid="{00000000-0005-0000-0000-000080080000}"/>
    <cellStyle name="Calculation 8 4 3 5 2" xfId="2883" xr:uid="{00000000-0005-0000-0000-000081080000}"/>
    <cellStyle name="Calculation 8 4 3 6" xfId="2884" xr:uid="{00000000-0005-0000-0000-000082080000}"/>
    <cellStyle name="Calculation 8 4 3 6 2" xfId="2885" xr:uid="{00000000-0005-0000-0000-000083080000}"/>
    <cellStyle name="Calculation 8 4 3 7" xfId="2886" xr:uid="{00000000-0005-0000-0000-000084080000}"/>
    <cellStyle name="Calculation 8 4 3 7 2" xfId="2887" xr:uid="{00000000-0005-0000-0000-000085080000}"/>
    <cellStyle name="Calculation 8 4 3 8" xfId="2888" xr:uid="{00000000-0005-0000-0000-000086080000}"/>
    <cellStyle name="Calculation 8 4 3 8 2" xfId="2889" xr:uid="{00000000-0005-0000-0000-000087080000}"/>
    <cellStyle name="Calculation 8 4 3 9" xfId="2890" xr:uid="{00000000-0005-0000-0000-000088080000}"/>
    <cellStyle name="Calculation 8 4 3 9 2" xfId="2891" xr:uid="{00000000-0005-0000-0000-000089080000}"/>
    <cellStyle name="Calculation 8 4 4" xfId="2892" xr:uid="{00000000-0005-0000-0000-00008A080000}"/>
    <cellStyle name="Calculation 8 4 4 10" xfId="2893" xr:uid="{00000000-0005-0000-0000-00008B080000}"/>
    <cellStyle name="Calculation 8 4 4 10 2" xfId="2894" xr:uid="{00000000-0005-0000-0000-00008C080000}"/>
    <cellStyle name="Calculation 8 4 4 11" xfId="2895" xr:uid="{00000000-0005-0000-0000-00008D080000}"/>
    <cellStyle name="Calculation 8 4 4 11 2" xfId="2896" xr:uid="{00000000-0005-0000-0000-00008E080000}"/>
    <cellStyle name="Calculation 8 4 4 12" xfId="2897" xr:uid="{00000000-0005-0000-0000-00008F080000}"/>
    <cellStyle name="Calculation 8 4 4 12 2" xfId="2898" xr:uid="{00000000-0005-0000-0000-000090080000}"/>
    <cellStyle name="Calculation 8 4 4 13" xfId="2899" xr:uid="{00000000-0005-0000-0000-000091080000}"/>
    <cellStyle name="Calculation 8 4 4 13 2" xfId="2900" xr:uid="{00000000-0005-0000-0000-000092080000}"/>
    <cellStyle name="Calculation 8 4 4 14" xfId="2901" xr:uid="{00000000-0005-0000-0000-000093080000}"/>
    <cellStyle name="Calculation 8 4 4 14 2" xfId="2902" xr:uid="{00000000-0005-0000-0000-000094080000}"/>
    <cellStyle name="Calculation 8 4 4 15" xfId="2903" xr:uid="{00000000-0005-0000-0000-000095080000}"/>
    <cellStyle name="Calculation 8 4 4 15 2" xfId="2904" xr:uid="{00000000-0005-0000-0000-000096080000}"/>
    <cellStyle name="Calculation 8 4 4 16" xfId="2905" xr:uid="{00000000-0005-0000-0000-000097080000}"/>
    <cellStyle name="Calculation 8 4 4 2" xfId="2906" xr:uid="{00000000-0005-0000-0000-000098080000}"/>
    <cellStyle name="Calculation 8 4 4 2 2" xfId="2907" xr:uid="{00000000-0005-0000-0000-000099080000}"/>
    <cellStyle name="Calculation 8 4 4 3" xfId="2908" xr:uid="{00000000-0005-0000-0000-00009A080000}"/>
    <cellStyle name="Calculation 8 4 4 3 2" xfId="2909" xr:uid="{00000000-0005-0000-0000-00009B080000}"/>
    <cellStyle name="Calculation 8 4 4 4" xfId="2910" xr:uid="{00000000-0005-0000-0000-00009C080000}"/>
    <cellStyle name="Calculation 8 4 4 4 2" xfId="2911" xr:uid="{00000000-0005-0000-0000-00009D080000}"/>
    <cellStyle name="Calculation 8 4 4 5" xfId="2912" xr:uid="{00000000-0005-0000-0000-00009E080000}"/>
    <cellStyle name="Calculation 8 4 4 5 2" xfId="2913" xr:uid="{00000000-0005-0000-0000-00009F080000}"/>
    <cellStyle name="Calculation 8 4 4 6" xfId="2914" xr:uid="{00000000-0005-0000-0000-0000A0080000}"/>
    <cellStyle name="Calculation 8 4 4 6 2" xfId="2915" xr:uid="{00000000-0005-0000-0000-0000A1080000}"/>
    <cellStyle name="Calculation 8 4 4 7" xfId="2916" xr:uid="{00000000-0005-0000-0000-0000A2080000}"/>
    <cellStyle name="Calculation 8 4 4 7 2" xfId="2917" xr:uid="{00000000-0005-0000-0000-0000A3080000}"/>
    <cellStyle name="Calculation 8 4 4 8" xfId="2918" xr:uid="{00000000-0005-0000-0000-0000A4080000}"/>
    <cellStyle name="Calculation 8 4 4 8 2" xfId="2919" xr:uid="{00000000-0005-0000-0000-0000A5080000}"/>
    <cellStyle name="Calculation 8 4 4 9" xfId="2920" xr:uid="{00000000-0005-0000-0000-0000A6080000}"/>
    <cellStyle name="Calculation 8 4 4 9 2" xfId="2921" xr:uid="{00000000-0005-0000-0000-0000A7080000}"/>
    <cellStyle name="Calculation 8 4 5" xfId="2922" xr:uid="{00000000-0005-0000-0000-0000A8080000}"/>
    <cellStyle name="Calculation 8 4 5 10" xfId="2923" xr:uid="{00000000-0005-0000-0000-0000A9080000}"/>
    <cellStyle name="Calculation 8 4 5 10 2" xfId="2924" xr:uid="{00000000-0005-0000-0000-0000AA080000}"/>
    <cellStyle name="Calculation 8 4 5 11" xfId="2925" xr:uid="{00000000-0005-0000-0000-0000AB080000}"/>
    <cellStyle name="Calculation 8 4 5 11 2" xfId="2926" xr:uid="{00000000-0005-0000-0000-0000AC080000}"/>
    <cellStyle name="Calculation 8 4 5 12" xfId="2927" xr:uid="{00000000-0005-0000-0000-0000AD080000}"/>
    <cellStyle name="Calculation 8 4 5 12 2" xfId="2928" xr:uid="{00000000-0005-0000-0000-0000AE080000}"/>
    <cellStyle name="Calculation 8 4 5 13" xfId="2929" xr:uid="{00000000-0005-0000-0000-0000AF080000}"/>
    <cellStyle name="Calculation 8 4 5 13 2" xfId="2930" xr:uid="{00000000-0005-0000-0000-0000B0080000}"/>
    <cellStyle name="Calculation 8 4 5 14" xfId="2931" xr:uid="{00000000-0005-0000-0000-0000B1080000}"/>
    <cellStyle name="Calculation 8 4 5 14 2" xfId="2932" xr:uid="{00000000-0005-0000-0000-0000B2080000}"/>
    <cellStyle name="Calculation 8 4 5 15" xfId="2933" xr:uid="{00000000-0005-0000-0000-0000B3080000}"/>
    <cellStyle name="Calculation 8 4 5 15 2" xfId="2934" xr:uid="{00000000-0005-0000-0000-0000B4080000}"/>
    <cellStyle name="Calculation 8 4 5 16" xfId="2935" xr:uid="{00000000-0005-0000-0000-0000B5080000}"/>
    <cellStyle name="Calculation 8 4 5 2" xfId="2936" xr:uid="{00000000-0005-0000-0000-0000B6080000}"/>
    <cellStyle name="Calculation 8 4 5 2 2" xfId="2937" xr:uid="{00000000-0005-0000-0000-0000B7080000}"/>
    <cellStyle name="Calculation 8 4 5 3" xfId="2938" xr:uid="{00000000-0005-0000-0000-0000B8080000}"/>
    <cellStyle name="Calculation 8 4 5 3 2" xfId="2939" xr:uid="{00000000-0005-0000-0000-0000B9080000}"/>
    <cellStyle name="Calculation 8 4 5 4" xfId="2940" xr:uid="{00000000-0005-0000-0000-0000BA080000}"/>
    <cellStyle name="Calculation 8 4 5 4 2" xfId="2941" xr:uid="{00000000-0005-0000-0000-0000BB080000}"/>
    <cellStyle name="Calculation 8 4 5 5" xfId="2942" xr:uid="{00000000-0005-0000-0000-0000BC080000}"/>
    <cellStyle name="Calculation 8 4 5 5 2" xfId="2943" xr:uid="{00000000-0005-0000-0000-0000BD080000}"/>
    <cellStyle name="Calculation 8 4 5 6" xfId="2944" xr:uid="{00000000-0005-0000-0000-0000BE080000}"/>
    <cellStyle name="Calculation 8 4 5 6 2" xfId="2945" xr:uid="{00000000-0005-0000-0000-0000BF080000}"/>
    <cellStyle name="Calculation 8 4 5 7" xfId="2946" xr:uid="{00000000-0005-0000-0000-0000C0080000}"/>
    <cellStyle name="Calculation 8 4 5 7 2" xfId="2947" xr:uid="{00000000-0005-0000-0000-0000C1080000}"/>
    <cellStyle name="Calculation 8 4 5 8" xfId="2948" xr:uid="{00000000-0005-0000-0000-0000C2080000}"/>
    <cellStyle name="Calculation 8 4 5 8 2" xfId="2949" xr:uid="{00000000-0005-0000-0000-0000C3080000}"/>
    <cellStyle name="Calculation 8 4 5 9" xfId="2950" xr:uid="{00000000-0005-0000-0000-0000C4080000}"/>
    <cellStyle name="Calculation 8 4 5 9 2" xfId="2951" xr:uid="{00000000-0005-0000-0000-0000C5080000}"/>
    <cellStyle name="Calculation 8 4 6" xfId="2952" xr:uid="{00000000-0005-0000-0000-0000C6080000}"/>
    <cellStyle name="Calculation 8 4 6 10" xfId="2953" xr:uid="{00000000-0005-0000-0000-0000C7080000}"/>
    <cellStyle name="Calculation 8 4 6 10 2" xfId="2954" xr:uid="{00000000-0005-0000-0000-0000C8080000}"/>
    <cellStyle name="Calculation 8 4 6 11" xfId="2955" xr:uid="{00000000-0005-0000-0000-0000C9080000}"/>
    <cellStyle name="Calculation 8 4 6 11 2" xfId="2956" xr:uid="{00000000-0005-0000-0000-0000CA080000}"/>
    <cellStyle name="Calculation 8 4 6 12" xfId="2957" xr:uid="{00000000-0005-0000-0000-0000CB080000}"/>
    <cellStyle name="Calculation 8 4 6 12 2" xfId="2958" xr:uid="{00000000-0005-0000-0000-0000CC080000}"/>
    <cellStyle name="Calculation 8 4 6 13" xfId="2959" xr:uid="{00000000-0005-0000-0000-0000CD080000}"/>
    <cellStyle name="Calculation 8 4 6 13 2" xfId="2960" xr:uid="{00000000-0005-0000-0000-0000CE080000}"/>
    <cellStyle name="Calculation 8 4 6 14" xfId="2961" xr:uid="{00000000-0005-0000-0000-0000CF080000}"/>
    <cellStyle name="Calculation 8 4 6 14 2" xfId="2962" xr:uid="{00000000-0005-0000-0000-0000D0080000}"/>
    <cellStyle name="Calculation 8 4 6 15" xfId="2963" xr:uid="{00000000-0005-0000-0000-0000D1080000}"/>
    <cellStyle name="Calculation 8 4 6 2" xfId="2964" xr:uid="{00000000-0005-0000-0000-0000D2080000}"/>
    <cellStyle name="Calculation 8 4 6 2 2" xfId="2965" xr:uid="{00000000-0005-0000-0000-0000D3080000}"/>
    <cellStyle name="Calculation 8 4 6 3" xfId="2966" xr:uid="{00000000-0005-0000-0000-0000D4080000}"/>
    <cellStyle name="Calculation 8 4 6 3 2" xfId="2967" xr:uid="{00000000-0005-0000-0000-0000D5080000}"/>
    <cellStyle name="Calculation 8 4 6 4" xfId="2968" xr:uid="{00000000-0005-0000-0000-0000D6080000}"/>
    <cellStyle name="Calculation 8 4 6 4 2" xfId="2969" xr:uid="{00000000-0005-0000-0000-0000D7080000}"/>
    <cellStyle name="Calculation 8 4 6 5" xfId="2970" xr:uid="{00000000-0005-0000-0000-0000D8080000}"/>
    <cellStyle name="Calculation 8 4 6 5 2" xfId="2971" xr:uid="{00000000-0005-0000-0000-0000D9080000}"/>
    <cellStyle name="Calculation 8 4 6 6" xfId="2972" xr:uid="{00000000-0005-0000-0000-0000DA080000}"/>
    <cellStyle name="Calculation 8 4 6 6 2" xfId="2973" xr:uid="{00000000-0005-0000-0000-0000DB080000}"/>
    <cellStyle name="Calculation 8 4 6 7" xfId="2974" xr:uid="{00000000-0005-0000-0000-0000DC080000}"/>
    <cellStyle name="Calculation 8 4 6 7 2" xfId="2975" xr:uid="{00000000-0005-0000-0000-0000DD080000}"/>
    <cellStyle name="Calculation 8 4 6 8" xfId="2976" xr:uid="{00000000-0005-0000-0000-0000DE080000}"/>
    <cellStyle name="Calculation 8 4 6 8 2" xfId="2977" xr:uid="{00000000-0005-0000-0000-0000DF080000}"/>
    <cellStyle name="Calculation 8 4 6 9" xfId="2978" xr:uid="{00000000-0005-0000-0000-0000E0080000}"/>
    <cellStyle name="Calculation 8 4 6 9 2" xfId="2979" xr:uid="{00000000-0005-0000-0000-0000E1080000}"/>
    <cellStyle name="Calculation 8 4 7" xfId="2980" xr:uid="{00000000-0005-0000-0000-0000E2080000}"/>
    <cellStyle name="Calculation 8 4 7 2" xfId="2981" xr:uid="{00000000-0005-0000-0000-0000E3080000}"/>
    <cellStyle name="Calculation 8 4 8" xfId="2982" xr:uid="{00000000-0005-0000-0000-0000E4080000}"/>
    <cellStyle name="Calculation 8 4 8 2" xfId="2983" xr:uid="{00000000-0005-0000-0000-0000E5080000}"/>
    <cellStyle name="Calculation 8 4 9" xfId="2984" xr:uid="{00000000-0005-0000-0000-0000E6080000}"/>
    <cellStyle name="Calculation 8 4 9 2" xfId="2985" xr:uid="{00000000-0005-0000-0000-0000E7080000}"/>
    <cellStyle name="Calculation 8 5" xfId="2986" xr:uid="{00000000-0005-0000-0000-0000E8080000}"/>
    <cellStyle name="Calculation 8 5 10" xfId="2987" xr:uid="{00000000-0005-0000-0000-0000E9080000}"/>
    <cellStyle name="Calculation 8 5 10 2" xfId="2988" xr:uid="{00000000-0005-0000-0000-0000EA080000}"/>
    <cellStyle name="Calculation 8 5 11" xfId="2989" xr:uid="{00000000-0005-0000-0000-0000EB080000}"/>
    <cellStyle name="Calculation 8 5 11 2" xfId="2990" xr:uid="{00000000-0005-0000-0000-0000EC080000}"/>
    <cellStyle name="Calculation 8 5 12" xfId="2991" xr:uid="{00000000-0005-0000-0000-0000ED080000}"/>
    <cellStyle name="Calculation 8 5 12 2" xfId="2992" xr:uid="{00000000-0005-0000-0000-0000EE080000}"/>
    <cellStyle name="Calculation 8 5 13" xfId="2993" xr:uid="{00000000-0005-0000-0000-0000EF080000}"/>
    <cellStyle name="Calculation 8 5 13 2" xfId="2994" xr:uid="{00000000-0005-0000-0000-0000F0080000}"/>
    <cellStyle name="Calculation 8 5 14" xfId="2995" xr:uid="{00000000-0005-0000-0000-0000F1080000}"/>
    <cellStyle name="Calculation 8 5 14 2" xfId="2996" xr:uid="{00000000-0005-0000-0000-0000F2080000}"/>
    <cellStyle name="Calculation 8 5 15" xfId="2997" xr:uid="{00000000-0005-0000-0000-0000F3080000}"/>
    <cellStyle name="Calculation 8 5 15 2" xfId="2998" xr:uid="{00000000-0005-0000-0000-0000F4080000}"/>
    <cellStyle name="Calculation 8 5 16" xfId="2999" xr:uid="{00000000-0005-0000-0000-0000F5080000}"/>
    <cellStyle name="Calculation 8 5 16 2" xfId="3000" xr:uid="{00000000-0005-0000-0000-0000F6080000}"/>
    <cellStyle name="Calculation 8 5 17" xfId="3001" xr:uid="{00000000-0005-0000-0000-0000F7080000}"/>
    <cellStyle name="Calculation 8 5 17 2" xfId="3002" xr:uid="{00000000-0005-0000-0000-0000F8080000}"/>
    <cellStyle name="Calculation 8 5 18" xfId="3003" xr:uid="{00000000-0005-0000-0000-0000F9080000}"/>
    <cellStyle name="Calculation 8 5 18 2" xfId="3004" xr:uid="{00000000-0005-0000-0000-0000FA080000}"/>
    <cellStyle name="Calculation 8 5 19" xfId="3005" xr:uid="{00000000-0005-0000-0000-0000FB080000}"/>
    <cellStyle name="Calculation 8 5 19 2" xfId="3006" xr:uid="{00000000-0005-0000-0000-0000FC080000}"/>
    <cellStyle name="Calculation 8 5 2" xfId="3007" xr:uid="{00000000-0005-0000-0000-0000FD080000}"/>
    <cellStyle name="Calculation 8 5 2 10" xfId="3008" xr:uid="{00000000-0005-0000-0000-0000FE080000}"/>
    <cellStyle name="Calculation 8 5 2 10 2" xfId="3009" xr:uid="{00000000-0005-0000-0000-0000FF080000}"/>
    <cellStyle name="Calculation 8 5 2 11" xfId="3010" xr:uid="{00000000-0005-0000-0000-000000090000}"/>
    <cellStyle name="Calculation 8 5 2 11 2" xfId="3011" xr:uid="{00000000-0005-0000-0000-000001090000}"/>
    <cellStyle name="Calculation 8 5 2 12" xfId="3012" xr:uid="{00000000-0005-0000-0000-000002090000}"/>
    <cellStyle name="Calculation 8 5 2 12 2" xfId="3013" xr:uid="{00000000-0005-0000-0000-000003090000}"/>
    <cellStyle name="Calculation 8 5 2 13" xfId="3014" xr:uid="{00000000-0005-0000-0000-000004090000}"/>
    <cellStyle name="Calculation 8 5 2 13 2" xfId="3015" xr:uid="{00000000-0005-0000-0000-000005090000}"/>
    <cellStyle name="Calculation 8 5 2 14" xfId="3016" xr:uid="{00000000-0005-0000-0000-000006090000}"/>
    <cellStyle name="Calculation 8 5 2 14 2" xfId="3017" xr:uid="{00000000-0005-0000-0000-000007090000}"/>
    <cellStyle name="Calculation 8 5 2 15" xfId="3018" xr:uid="{00000000-0005-0000-0000-000008090000}"/>
    <cellStyle name="Calculation 8 5 2 15 2" xfId="3019" xr:uid="{00000000-0005-0000-0000-000009090000}"/>
    <cellStyle name="Calculation 8 5 2 16" xfId="3020" xr:uid="{00000000-0005-0000-0000-00000A090000}"/>
    <cellStyle name="Calculation 8 5 2 16 2" xfId="3021" xr:uid="{00000000-0005-0000-0000-00000B090000}"/>
    <cellStyle name="Calculation 8 5 2 17" xfId="3022" xr:uid="{00000000-0005-0000-0000-00000C090000}"/>
    <cellStyle name="Calculation 8 5 2 17 2" xfId="3023" xr:uid="{00000000-0005-0000-0000-00000D090000}"/>
    <cellStyle name="Calculation 8 5 2 18" xfId="3024" xr:uid="{00000000-0005-0000-0000-00000E090000}"/>
    <cellStyle name="Calculation 8 5 2 18 2" xfId="3025" xr:uid="{00000000-0005-0000-0000-00000F090000}"/>
    <cellStyle name="Calculation 8 5 2 19" xfId="3026" xr:uid="{00000000-0005-0000-0000-000010090000}"/>
    <cellStyle name="Calculation 8 5 2 2" xfId="3027" xr:uid="{00000000-0005-0000-0000-000011090000}"/>
    <cellStyle name="Calculation 8 5 2 2 2" xfId="3028" xr:uid="{00000000-0005-0000-0000-000012090000}"/>
    <cellStyle name="Calculation 8 5 2 3" xfId="3029" xr:uid="{00000000-0005-0000-0000-000013090000}"/>
    <cellStyle name="Calculation 8 5 2 3 2" xfId="3030" xr:uid="{00000000-0005-0000-0000-000014090000}"/>
    <cellStyle name="Calculation 8 5 2 4" xfId="3031" xr:uid="{00000000-0005-0000-0000-000015090000}"/>
    <cellStyle name="Calculation 8 5 2 4 2" xfId="3032" xr:uid="{00000000-0005-0000-0000-000016090000}"/>
    <cellStyle name="Calculation 8 5 2 5" xfId="3033" xr:uid="{00000000-0005-0000-0000-000017090000}"/>
    <cellStyle name="Calculation 8 5 2 5 2" xfId="3034" xr:uid="{00000000-0005-0000-0000-000018090000}"/>
    <cellStyle name="Calculation 8 5 2 6" xfId="3035" xr:uid="{00000000-0005-0000-0000-000019090000}"/>
    <cellStyle name="Calculation 8 5 2 6 2" xfId="3036" xr:uid="{00000000-0005-0000-0000-00001A090000}"/>
    <cellStyle name="Calculation 8 5 2 7" xfId="3037" xr:uid="{00000000-0005-0000-0000-00001B090000}"/>
    <cellStyle name="Calculation 8 5 2 7 2" xfId="3038" xr:uid="{00000000-0005-0000-0000-00001C090000}"/>
    <cellStyle name="Calculation 8 5 2 8" xfId="3039" xr:uid="{00000000-0005-0000-0000-00001D090000}"/>
    <cellStyle name="Calculation 8 5 2 8 2" xfId="3040" xr:uid="{00000000-0005-0000-0000-00001E090000}"/>
    <cellStyle name="Calculation 8 5 2 9" xfId="3041" xr:uid="{00000000-0005-0000-0000-00001F090000}"/>
    <cellStyle name="Calculation 8 5 2 9 2" xfId="3042" xr:uid="{00000000-0005-0000-0000-000020090000}"/>
    <cellStyle name="Calculation 8 5 20" xfId="3043" xr:uid="{00000000-0005-0000-0000-000021090000}"/>
    <cellStyle name="Calculation 8 5 3" xfId="3044" xr:uid="{00000000-0005-0000-0000-000022090000}"/>
    <cellStyle name="Calculation 8 5 3 10" xfId="3045" xr:uid="{00000000-0005-0000-0000-000023090000}"/>
    <cellStyle name="Calculation 8 5 3 10 2" xfId="3046" xr:uid="{00000000-0005-0000-0000-000024090000}"/>
    <cellStyle name="Calculation 8 5 3 11" xfId="3047" xr:uid="{00000000-0005-0000-0000-000025090000}"/>
    <cellStyle name="Calculation 8 5 3 11 2" xfId="3048" xr:uid="{00000000-0005-0000-0000-000026090000}"/>
    <cellStyle name="Calculation 8 5 3 12" xfId="3049" xr:uid="{00000000-0005-0000-0000-000027090000}"/>
    <cellStyle name="Calculation 8 5 3 12 2" xfId="3050" xr:uid="{00000000-0005-0000-0000-000028090000}"/>
    <cellStyle name="Calculation 8 5 3 13" xfId="3051" xr:uid="{00000000-0005-0000-0000-000029090000}"/>
    <cellStyle name="Calculation 8 5 3 13 2" xfId="3052" xr:uid="{00000000-0005-0000-0000-00002A090000}"/>
    <cellStyle name="Calculation 8 5 3 14" xfId="3053" xr:uid="{00000000-0005-0000-0000-00002B090000}"/>
    <cellStyle name="Calculation 8 5 3 14 2" xfId="3054" xr:uid="{00000000-0005-0000-0000-00002C090000}"/>
    <cellStyle name="Calculation 8 5 3 15" xfId="3055" xr:uid="{00000000-0005-0000-0000-00002D090000}"/>
    <cellStyle name="Calculation 8 5 3 15 2" xfId="3056" xr:uid="{00000000-0005-0000-0000-00002E090000}"/>
    <cellStyle name="Calculation 8 5 3 16" xfId="3057" xr:uid="{00000000-0005-0000-0000-00002F090000}"/>
    <cellStyle name="Calculation 8 5 3 16 2" xfId="3058" xr:uid="{00000000-0005-0000-0000-000030090000}"/>
    <cellStyle name="Calculation 8 5 3 17" xfId="3059" xr:uid="{00000000-0005-0000-0000-000031090000}"/>
    <cellStyle name="Calculation 8 5 3 17 2" xfId="3060" xr:uid="{00000000-0005-0000-0000-000032090000}"/>
    <cellStyle name="Calculation 8 5 3 18" xfId="3061" xr:uid="{00000000-0005-0000-0000-000033090000}"/>
    <cellStyle name="Calculation 8 5 3 2" xfId="3062" xr:uid="{00000000-0005-0000-0000-000034090000}"/>
    <cellStyle name="Calculation 8 5 3 2 2" xfId="3063" xr:uid="{00000000-0005-0000-0000-000035090000}"/>
    <cellStyle name="Calculation 8 5 3 3" xfId="3064" xr:uid="{00000000-0005-0000-0000-000036090000}"/>
    <cellStyle name="Calculation 8 5 3 3 2" xfId="3065" xr:uid="{00000000-0005-0000-0000-000037090000}"/>
    <cellStyle name="Calculation 8 5 3 4" xfId="3066" xr:uid="{00000000-0005-0000-0000-000038090000}"/>
    <cellStyle name="Calculation 8 5 3 4 2" xfId="3067" xr:uid="{00000000-0005-0000-0000-000039090000}"/>
    <cellStyle name="Calculation 8 5 3 5" xfId="3068" xr:uid="{00000000-0005-0000-0000-00003A090000}"/>
    <cellStyle name="Calculation 8 5 3 5 2" xfId="3069" xr:uid="{00000000-0005-0000-0000-00003B090000}"/>
    <cellStyle name="Calculation 8 5 3 6" xfId="3070" xr:uid="{00000000-0005-0000-0000-00003C090000}"/>
    <cellStyle name="Calculation 8 5 3 6 2" xfId="3071" xr:uid="{00000000-0005-0000-0000-00003D090000}"/>
    <cellStyle name="Calculation 8 5 3 7" xfId="3072" xr:uid="{00000000-0005-0000-0000-00003E090000}"/>
    <cellStyle name="Calculation 8 5 3 7 2" xfId="3073" xr:uid="{00000000-0005-0000-0000-00003F090000}"/>
    <cellStyle name="Calculation 8 5 3 8" xfId="3074" xr:uid="{00000000-0005-0000-0000-000040090000}"/>
    <cellStyle name="Calculation 8 5 3 8 2" xfId="3075" xr:uid="{00000000-0005-0000-0000-000041090000}"/>
    <cellStyle name="Calculation 8 5 3 9" xfId="3076" xr:uid="{00000000-0005-0000-0000-000042090000}"/>
    <cellStyle name="Calculation 8 5 3 9 2" xfId="3077" xr:uid="{00000000-0005-0000-0000-000043090000}"/>
    <cellStyle name="Calculation 8 5 4" xfId="3078" xr:uid="{00000000-0005-0000-0000-000044090000}"/>
    <cellStyle name="Calculation 8 5 4 10" xfId="3079" xr:uid="{00000000-0005-0000-0000-000045090000}"/>
    <cellStyle name="Calculation 8 5 4 10 2" xfId="3080" xr:uid="{00000000-0005-0000-0000-000046090000}"/>
    <cellStyle name="Calculation 8 5 4 11" xfId="3081" xr:uid="{00000000-0005-0000-0000-000047090000}"/>
    <cellStyle name="Calculation 8 5 4 11 2" xfId="3082" xr:uid="{00000000-0005-0000-0000-000048090000}"/>
    <cellStyle name="Calculation 8 5 4 12" xfId="3083" xr:uid="{00000000-0005-0000-0000-000049090000}"/>
    <cellStyle name="Calculation 8 5 4 12 2" xfId="3084" xr:uid="{00000000-0005-0000-0000-00004A090000}"/>
    <cellStyle name="Calculation 8 5 4 13" xfId="3085" xr:uid="{00000000-0005-0000-0000-00004B090000}"/>
    <cellStyle name="Calculation 8 5 4 13 2" xfId="3086" xr:uid="{00000000-0005-0000-0000-00004C090000}"/>
    <cellStyle name="Calculation 8 5 4 14" xfId="3087" xr:uid="{00000000-0005-0000-0000-00004D090000}"/>
    <cellStyle name="Calculation 8 5 4 14 2" xfId="3088" xr:uid="{00000000-0005-0000-0000-00004E090000}"/>
    <cellStyle name="Calculation 8 5 4 15" xfId="3089" xr:uid="{00000000-0005-0000-0000-00004F090000}"/>
    <cellStyle name="Calculation 8 5 4 15 2" xfId="3090" xr:uid="{00000000-0005-0000-0000-000050090000}"/>
    <cellStyle name="Calculation 8 5 4 16" xfId="3091" xr:uid="{00000000-0005-0000-0000-000051090000}"/>
    <cellStyle name="Calculation 8 5 4 2" xfId="3092" xr:uid="{00000000-0005-0000-0000-000052090000}"/>
    <cellStyle name="Calculation 8 5 4 2 2" xfId="3093" xr:uid="{00000000-0005-0000-0000-000053090000}"/>
    <cellStyle name="Calculation 8 5 4 3" xfId="3094" xr:uid="{00000000-0005-0000-0000-000054090000}"/>
    <cellStyle name="Calculation 8 5 4 3 2" xfId="3095" xr:uid="{00000000-0005-0000-0000-000055090000}"/>
    <cellStyle name="Calculation 8 5 4 4" xfId="3096" xr:uid="{00000000-0005-0000-0000-000056090000}"/>
    <cellStyle name="Calculation 8 5 4 4 2" xfId="3097" xr:uid="{00000000-0005-0000-0000-000057090000}"/>
    <cellStyle name="Calculation 8 5 4 5" xfId="3098" xr:uid="{00000000-0005-0000-0000-000058090000}"/>
    <cellStyle name="Calculation 8 5 4 5 2" xfId="3099" xr:uid="{00000000-0005-0000-0000-000059090000}"/>
    <cellStyle name="Calculation 8 5 4 6" xfId="3100" xr:uid="{00000000-0005-0000-0000-00005A090000}"/>
    <cellStyle name="Calculation 8 5 4 6 2" xfId="3101" xr:uid="{00000000-0005-0000-0000-00005B090000}"/>
    <cellStyle name="Calculation 8 5 4 7" xfId="3102" xr:uid="{00000000-0005-0000-0000-00005C090000}"/>
    <cellStyle name="Calculation 8 5 4 7 2" xfId="3103" xr:uid="{00000000-0005-0000-0000-00005D090000}"/>
    <cellStyle name="Calculation 8 5 4 8" xfId="3104" xr:uid="{00000000-0005-0000-0000-00005E090000}"/>
    <cellStyle name="Calculation 8 5 4 8 2" xfId="3105" xr:uid="{00000000-0005-0000-0000-00005F090000}"/>
    <cellStyle name="Calculation 8 5 4 9" xfId="3106" xr:uid="{00000000-0005-0000-0000-000060090000}"/>
    <cellStyle name="Calculation 8 5 4 9 2" xfId="3107" xr:uid="{00000000-0005-0000-0000-000061090000}"/>
    <cellStyle name="Calculation 8 5 5" xfId="3108" xr:uid="{00000000-0005-0000-0000-000062090000}"/>
    <cellStyle name="Calculation 8 5 5 10" xfId="3109" xr:uid="{00000000-0005-0000-0000-000063090000}"/>
    <cellStyle name="Calculation 8 5 5 10 2" xfId="3110" xr:uid="{00000000-0005-0000-0000-000064090000}"/>
    <cellStyle name="Calculation 8 5 5 11" xfId="3111" xr:uid="{00000000-0005-0000-0000-000065090000}"/>
    <cellStyle name="Calculation 8 5 5 11 2" xfId="3112" xr:uid="{00000000-0005-0000-0000-000066090000}"/>
    <cellStyle name="Calculation 8 5 5 12" xfId="3113" xr:uid="{00000000-0005-0000-0000-000067090000}"/>
    <cellStyle name="Calculation 8 5 5 12 2" xfId="3114" xr:uid="{00000000-0005-0000-0000-000068090000}"/>
    <cellStyle name="Calculation 8 5 5 13" xfId="3115" xr:uid="{00000000-0005-0000-0000-000069090000}"/>
    <cellStyle name="Calculation 8 5 5 13 2" xfId="3116" xr:uid="{00000000-0005-0000-0000-00006A090000}"/>
    <cellStyle name="Calculation 8 5 5 14" xfId="3117" xr:uid="{00000000-0005-0000-0000-00006B090000}"/>
    <cellStyle name="Calculation 8 5 5 14 2" xfId="3118" xr:uid="{00000000-0005-0000-0000-00006C090000}"/>
    <cellStyle name="Calculation 8 5 5 15" xfId="3119" xr:uid="{00000000-0005-0000-0000-00006D090000}"/>
    <cellStyle name="Calculation 8 5 5 15 2" xfId="3120" xr:uid="{00000000-0005-0000-0000-00006E090000}"/>
    <cellStyle name="Calculation 8 5 5 16" xfId="3121" xr:uid="{00000000-0005-0000-0000-00006F090000}"/>
    <cellStyle name="Calculation 8 5 5 2" xfId="3122" xr:uid="{00000000-0005-0000-0000-000070090000}"/>
    <cellStyle name="Calculation 8 5 5 2 2" xfId="3123" xr:uid="{00000000-0005-0000-0000-000071090000}"/>
    <cellStyle name="Calculation 8 5 5 3" xfId="3124" xr:uid="{00000000-0005-0000-0000-000072090000}"/>
    <cellStyle name="Calculation 8 5 5 3 2" xfId="3125" xr:uid="{00000000-0005-0000-0000-000073090000}"/>
    <cellStyle name="Calculation 8 5 5 4" xfId="3126" xr:uid="{00000000-0005-0000-0000-000074090000}"/>
    <cellStyle name="Calculation 8 5 5 4 2" xfId="3127" xr:uid="{00000000-0005-0000-0000-000075090000}"/>
    <cellStyle name="Calculation 8 5 5 5" xfId="3128" xr:uid="{00000000-0005-0000-0000-000076090000}"/>
    <cellStyle name="Calculation 8 5 5 5 2" xfId="3129" xr:uid="{00000000-0005-0000-0000-000077090000}"/>
    <cellStyle name="Calculation 8 5 5 6" xfId="3130" xr:uid="{00000000-0005-0000-0000-000078090000}"/>
    <cellStyle name="Calculation 8 5 5 6 2" xfId="3131" xr:uid="{00000000-0005-0000-0000-000079090000}"/>
    <cellStyle name="Calculation 8 5 5 7" xfId="3132" xr:uid="{00000000-0005-0000-0000-00007A090000}"/>
    <cellStyle name="Calculation 8 5 5 7 2" xfId="3133" xr:uid="{00000000-0005-0000-0000-00007B090000}"/>
    <cellStyle name="Calculation 8 5 5 8" xfId="3134" xr:uid="{00000000-0005-0000-0000-00007C090000}"/>
    <cellStyle name="Calculation 8 5 5 8 2" xfId="3135" xr:uid="{00000000-0005-0000-0000-00007D090000}"/>
    <cellStyle name="Calculation 8 5 5 9" xfId="3136" xr:uid="{00000000-0005-0000-0000-00007E090000}"/>
    <cellStyle name="Calculation 8 5 5 9 2" xfId="3137" xr:uid="{00000000-0005-0000-0000-00007F090000}"/>
    <cellStyle name="Calculation 8 5 6" xfId="3138" xr:uid="{00000000-0005-0000-0000-000080090000}"/>
    <cellStyle name="Calculation 8 5 6 10" xfId="3139" xr:uid="{00000000-0005-0000-0000-000081090000}"/>
    <cellStyle name="Calculation 8 5 6 10 2" xfId="3140" xr:uid="{00000000-0005-0000-0000-000082090000}"/>
    <cellStyle name="Calculation 8 5 6 11" xfId="3141" xr:uid="{00000000-0005-0000-0000-000083090000}"/>
    <cellStyle name="Calculation 8 5 6 11 2" xfId="3142" xr:uid="{00000000-0005-0000-0000-000084090000}"/>
    <cellStyle name="Calculation 8 5 6 12" xfId="3143" xr:uid="{00000000-0005-0000-0000-000085090000}"/>
    <cellStyle name="Calculation 8 5 6 12 2" xfId="3144" xr:uid="{00000000-0005-0000-0000-000086090000}"/>
    <cellStyle name="Calculation 8 5 6 13" xfId="3145" xr:uid="{00000000-0005-0000-0000-000087090000}"/>
    <cellStyle name="Calculation 8 5 6 13 2" xfId="3146" xr:uid="{00000000-0005-0000-0000-000088090000}"/>
    <cellStyle name="Calculation 8 5 6 14" xfId="3147" xr:uid="{00000000-0005-0000-0000-000089090000}"/>
    <cellStyle name="Calculation 8 5 6 14 2" xfId="3148" xr:uid="{00000000-0005-0000-0000-00008A090000}"/>
    <cellStyle name="Calculation 8 5 6 15" xfId="3149" xr:uid="{00000000-0005-0000-0000-00008B090000}"/>
    <cellStyle name="Calculation 8 5 6 2" xfId="3150" xr:uid="{00000000-0005-0000-0000-00008C090000}"/>
    <cellStyle name="Calculation 8 5 6 2 2" xfId="3151" xr:uid="{00000000-0005-0000-0000-00008D090000}"/>
    <cellStyle name="Calculation 8 5 6 3" xfId="3152" xr:uid="{00000000-0005-0000-0000-00008E090000}"/>
    <cellStyle name="Calculation 8 5 6 3 2" xfId="3153" xr:uid="{00000000-0005-0000-0000-00008F090000}"/>
    <cellStyle name="Calculation 8 5 6 4" xfId="3154" xr:uid="{00000000-0005-0000-0000-000090090000}"/>
    <cellStyle name="Calculation 8 5 6 4 2" xfId="3155" xr:uid="{00000000-0005-0000-0000-000091090000}"/>
    <cellStyle name="Calculation 8 5 6 5" xfId="3156" xr:uid="{00000000-0005-0000-0000-000092090000}"/>
    <cellStyle name="Calculation 8 5 6 5 2" xfId="3157" xr:uid="{00000000-0005-0000-0000-000093090000}"/>
    <cellStyle name="Calculation 8 5 6 6" xfId="3158" xr:uid="{00000000-0005-0000-0000-000094090000}"/>
    <cellStyle name="Calculation 8 5 6 6 2" xfId="3159" xr:uid="{00000000-0005-0000-0000-000095090000}"/>
    <cellStyle name="Calculation 8 5 6 7" xfId="3160" xr:uid="{00000000-0005-0000-0000-000096090000}"/>
    <cellStyle name="Calculation 8 5 6 7 2" xfId="3161" xr:uid="{00000000-0005-0000-0000-000097090000}"/>
    <cellStyle name="Calculation 8 5 6 8" xfId="3162" xr:uid="{00000000-0005-0000-0000-000098090000}"/>
    <cellStyle name="Calculation 8 5 6 8 2" xfId="3163" xr:uid="{00000000-0005-0000-0000-000099090000}"/>
    <cellStyle name="Calculation 8 5 6 9" xfId="3164" xr:uid="{00000000-0005-0000-0000-00009A090000}"/>
    <cellStyle name="Calculation 8 5 6 9 2" xfId="3165" xr:uid="{00000000-0005-0000-0000-00009B090000}"/>
    <cellStyle name="Calculation 8 5 7" xfId="3166" xr:uid="{00000000-0005-0000-0000-00009C090000}"/>
    <cellStyle name="Calculation 8 5 7 2" xfId="3167" xr:uid="{00000000-0005-0000-0000-00009D090000}"/>
    <cellStyle name="Calculation 8 5 8" xfId="3168" xr:uid="{00000000-0005-0000-0000-00009E090000}"/>
    <cellStyle name="Calculation 8 5 8 2" xfId="3169" xr:uid="{00000000-0005-0000-0000-00009F090000}"/>
    <cellStyle name="Calculation 8 5 9" xfId="3170" xr:uid="{00000000-0005-0000-0000-0000A0090000}"/>
    <cellStyle name="Calculation 8 5 9 2" xfId="3171" xr:uid="{00000000-0005-0000-0000-0000A1090000}"/>
    <cellStyle name="Calculation 8 6" xfId="3172" xr:uid="{00000000-0005-0000-0000-0000A2090000}"/>
    <cellStyle name="Calculation 8 6 10" xfId="3173" xr:uid="{00000000-0005-0000-0000-0000A3090000}"/>
    <cellStyle name="Calculation 8 6 10 2" xfId="3174" xr:uid="{00000000-0005-0000-0000-0000A4090000}"/>
    <cellStyle name="Calculation 8 6 11" xfId="3175" xr:uid="{00000000-0005-0000-0000-0000A5090000}"/>
    <cellStyle name="Calculation 8 6 11 2" xfId="3176" xr:uid="{00000000-0005-0000-0000-0000A6090000}"/>
    <cellStyle name="Calculation 8 6 12" xfId="3177" xr:uid="{00000000-0005-0000-0000-0000A7090000}"/>
    <cellStyle name="Calculation 8 6 12 2" xfId="3178" xr:uid="{00000000-0005-0000-0000-0000A8090000}"/>
    <cellStyle name="Calculation 8 6 13" xfId="3179" xr:uid="{00000000-0005-0000-0000-0000A9090000}"/>
    <cellStyle name="Calculation 8 6 13 2" xfId="3180" xr:uid="{00000000-0005-0000-0000-0000AA090000}"/>
    <cellStyle name="Calculation 8 6 14" xfId="3181" xr:uid="{00000000-0005-0000-0000-0000AB090000}"/>
    <cellStyle name="Calculation 8 6 14 2" xfId="3182" xr:uid="{00000000-0005-0000-0000-0000AC090000}"/>
    <cellStyle name="Calculation 8 6 15" xfId="3183" xr:uid="{00000000-0005-0000-0000-0000AD090000}"/>
    <cellStyle name="Calculation 8 6 15 2" xfId="3184" xr:uid="{00000000-0005-0000-0000-0000AE090000}"/>
    <cellStyle name="Calculation 8 6 16" xfId="3185" xr:uid="{00000000-0005-0000-0000-0000AF090000}"/>
    <cellStyle name="Calculation 8 6 16 2" xfId="3186" xr:uid="{00000000-0005-0000-0000-0000B0090000}"/>
    <cellStyle name="Calculation 8 6 17" xfId="3187" xr:uid="{00000000-0005-0000-0000-0000B1090000}"/>
    <cellStyle name="Calculation 8 6 17 2" xfId="3188" xr:uid="{00000000-0005-0000-0000-0000B2090000}"/>
    <cellStyle name="Calculation 8 6 18" xfId="3189" xr:uid="{00000000-0005-0000-0000-0000B3090000}"/>
    <cellStyle name="Calculation 8 6 18 2" xfId="3190" xr:uid="{00000000-0005-0000-0000-0000B4090000}"/>
    <cellStyle name="Calculation 8 6 19" xfId="3191" xr:uid="{00000000-0005-0000-0000-0000B5090000}"/>
    <cellStyle name="Calculation 8 6 2" xfId="3192" xr:uid="{00000000-0005-0000-0000-0000B6090000}"/>
    <cellStyle name="Calculation 8 6 2 10" xfId="3193" xr:uid="{00000000-0005-0000-0000-0000B7090000}"/>
    <cellStyle name="Calculation 8 6 2 10 2" xfId="3194" xr:uid="{00000000-0005-0000-0000-0000B8090000}"/>
    <cellStyle name="Calculation 8 6 2 11" xfId="3195" xr:uid="{00000000-0005-0000-0000-0000B9090000}"/>
    <cellStyle name="Calculation 8 6 2 11 2" xfId="3196" xr:uid="{00000000-0005-0000-0000-0000BA090000}"/>
    <cellStyle name="Calculation 8 6 2 12" xfId="3197" xr:uid="{00000000-0005-0000-0000-0000BB090000}"/>
    <cellStyle name="Calculation 8 6 2 12 2" xfId="3198" xr:uid="{00000000-0005-0000-0000-0000BC090000}"/>
    <cellStyle name="Calculation 8 6 2 13" xfId="3199" xr:uid="{00000000-0005-0000-0000-0000BD090000}"/>
    <cellStyle name="Calculation 8 6 2 13 2" xfId="3200" xr:uid="{00000000-0005-0000-0000-0000BE090000}"/>
    <cellStyle name="Calculation 8 6 2 14" xfId="3201" xr:uid="{00000000-0005-0000-0000-0000BF090000}"/>
    <cellStyle name="Calculation 8 6 2 14 2" xfId="3202" xr:uid="{00000000-0005-0000-0000-0000C0090000}"/>
    <cellStyle name="Calculation 8 6 2 15" xfId="3203" xr:uid="{00000000-0005-0000-0000-0000C1090000}"/>
    <cellStyle name="Calculation 8 6 2 15 2" xfId="3204" xr:uid="{00000000-0005-0000-0000-0000C2090000}"/>
    <cellStyle name="Calculation 8 6 2 16" xfId="3205" xr:uid="{00000000-0005-0000-0000-0000C3090000}"/>
    <cellStyle name="Calculation 8 6 2 16 2" xfId="3206" xr:uid="{00000000-0005-0000-0000-0000C4090000}"/>
    <cellStyle name="Calculation 8 6 2 17" xfId="3207" xr:uid="{00000000-0005-0000-0000-0000C5090000}"/>
    <cellStyle name="Calculation 8 6 2 17 2" xfId="3208" xr:uid="{00000000-0005-0000-0000-0000C6090000}"/>
    <cellStyle name="Calculation 8 6 2 18" xfId="3209" xr:uid="{00000000-0005-0000-0000-0000C7090000}"/>
    <cellStyle name="Calculation 8 6 2 2" xfId="3210" xr:uid="{00000000-0005-0000-0000-0000C8090000}"/>
    <cellStyle name="Calculation 8 6 2 2 2" xfId="3211" xr:uid="{00000000-0005-0000-0000-0000C9090000}"/>
    <cellStyle name="Calculation 8 6 2 3" xfId="3212" xr:uid="{00000000-0005-0000-0000-0000CA090000}"/>
    <cellStyle name="Calculation 8 6 2 3 2" xfId="3213" xr:uid="{00000000-0005-0000-0000-0000CB090000}"/>
    <cellStyle name="Calculation 8 6 2 4" xfId="3214" xr:uid="{00000000-0005-0000-0000-0000CC090000}"/>
    <cellStyle name="Calculation 8 6 2 4 2" xfId="3215" xr:uid="{00000000-0005-0000-0000-0000CD090000}"/>
    <cellStyle name="Calculation 8 6 2 5" xfId="3216" xr:uid="{00000000-0005-0000-0000-0000CE090000}"/>
    <cellStyle name="Calculation 8 6 2 5 2" xfId="3217" xr:uid="{00000000-0005-0000-0000-0000CF090000}"/>
    <cellStyle name="Calculation 8 6 2 6" xfId="3218" xr:uid="{00000000-0005-0000-0000-0000D0090000}"/>
    <cellStyle name="Calculation 8 6 2 6 2" xfId="3219" xr:uid="{00000000-0005-0000-0000-0000D1090000}"/>
    <cellStyle name="Calculation 8 6 2 7" xfId="3220" xr:uid="{00000000-0005-0000-0000-0000D2090000}"/>
    <cellStyle name="Calculation 8 6 2 7 2" xfId="3221" xr:uid="{00000000-0005-0000-0000-0000D3090000}"/>
    <cellStyle name="Calculation 8 6 2 8" xfId="3222" xr:uid="{00000000-0005-0000-0000-0000D4090000}"/>
    <cellStyle name="Calculation 8 6 2 8 2" xfId="3223" xr:uid="{00000000-0005-0000-0000-0000D5090000}"/>
    <cellStyle name="Calculation 8 6 2 9" xfId="3224" xr:uid="{00000000-0005-0000-0000-0000D6090000}"/>
    <cellStyle name="Calculation 8 6 2 9 2" xfId="3225" xr:uid="{00000000-0005-0000-0000-0000D7090000}"/>
    <cellStyle name="Calculation 8 6 3" xfId="3226" xr:uid="{00000000-0005-0000-0000-0000D8090000}"/>
    <cellStyle name="Calculation 8 6 3 10" xfId="3227" xr:uid="{00000000-0005-0000-0000-0000D9090000}"/>
    <cellStyle name="Calculation 8 6 3 10 2" xfId="3228" xr:uid="{00000000-0005-0000-0000-0000DA090000}"/>
    <cellStyle name="Calculation 8 6 3 11" xfId="3229" xr:uid="{00000000-0005-0000-0000-0000DB090000}"/>
    <cellStyle name="Calculation 8 6 3 11 2" xfId="3230" xr:uid="{00000000-0005-0000-0000-0000DC090000}"/>
    <cellStyle name="Calculation 8 6 3 12" xfId="3231" xr:uid="{00000000-0005-0000-0000-0000DD090000}"/>
    <cellStyle name="Calculation 8 6 3 12 2" xfId="3232" xr:uid="{00000000-0005-0000-0000-0000DE090000}"/>
    <cellStyle name="Calculation 8 6 3 13" xfId="3233" xr:uid="{00000000-0005-0000-0000-0000DF090000}"/>
    <cellStyle name="Calculation 8 6 3 13 2" xfId="3234" xr:uid="{00000000-0005-0000-0000-0000E0090000}"/>
    <cellStyle name="Calculation 8 6 3 14" xfId="3235" xr:uid="{00000000-0005-0000-0000-0000E1090000}"/>
    <cellStyle name="Calculation 8 6 3 14 2" xfId="3236" xr:uid="{00000000-0005-0000-0000-0000E2090000}"/>
    <cellStyle name="Calculation 8 6 3 15" xfId="3237" xr:uid="{00000000-0005-0000-0000-0000E3090000}"/>
    <cellStyle name="Calculation 8 6 3 15 2" xfId="3238" xr:uid="{00000000-0005-0000-0000-0000E4090000}"/>
    <cellStyle name="Calculation 8 6 3 16" xfId="3239" xr:uid="{00000000-0005-0000-0000-0000E5090000}"/>
    <cellStyle name="Calculation 8 6 3 2" xfId="3240" xr:uid="{00000000-0005-0000-0000-0000E6090000}"/>
    <cellStyle name="Calculation 8 6 3 2 2" xfId="3241" xr:uid="{00000000-0005-0000-0000-0000E7090000}"/>
    <cellStyle name="Calculation 8 6 3 3" xfId="3242" xr:uid="{00000000-0005-0000-0000-0000E8090000}"/>
    <cellStyle name="Calculation 8 6 3 3 2" xfId="3243" xr:uid="{00000000-0005-0000-0000-0000E9090000}"/>
    <cellStyle name="Calculation 8 6 3 4" xfId="3244" xr:uid="{00000000-0005-0000-0000-0000EA090000}"/>
    <cellStyle name="Calculation 8 6 3 4 2" xfId="3245" xr:uid="{00000000-0005-0000-0000-0000EB090000}"/>
    <cellStyle name="Calculation 8 6 3 5" xfId="3246" xr:uid="{00000000-0005-0000-0000-0000EC090000}"/>
    <cellStyle name="Calculation 8 6 3 5 2" xfId="3247" xr:uid="{00000000-0005-0000-0000-0000ED090000}"/>
    <cellStyle name="Calculation 8 6 3 6" xfId="3248" xr:uid="{00000000-0005-0000-0000-0000EE090000}"/>
    <cellStyle name="Calculation 8 6 3 6 2" xfId="3249" xr:uid="{00000000-0005-0000-0000-0000EF090000}"/>
    <cellStyle name="Calculation 8 6 3 7" xfId="3250" xr:uid="{00000000-0005-0000-0000-0000F0090000}"/>
    <cellStyle name="Calculation 8 6 3 7 2" xfId="3251" xr:uid="{00000000-0005-0000-0000-0000F1090000}"/>
    <cellStyle name="Calculation 8 6 3 8" xfId="3252" xr:uid="{00000000-0005-0000-0000-0000F2090000}"/>
    <cellStyle name="Calculation 8 6 3 8 2" xfId="3253" xr:uid="{00000000-0005-0000-0000-0000F3090000}"/>
    <cellStyle name="Calculation 8 6 3 9" xfId="3254" xr:uid="{00000000-0005-0000-0000-0000F4090000}"/>
    <cellStyle name="Calculation 8 6 3 9 2" xfId="3255" xr:uid="{00000000-0005-0000-0000-0000F5090000}"/>
    <cellStyle name="Calculation 8 6 4" xfId="3256" xr:uid="{00000000-0005-0000-0000-0000F6090000}"/>
    <cellStyle name="Calculation 8 6 4 10" xfId="3257" xr:uid="{00000000-0005-0000-0000-0000F7090000}"/>
    <cellStyle name="Calculation 8 6 4 10 2" xfId="3258" xr:uid="{00000000-0005-0000-0000-0000F8090000}"/>
    <cellStyle name="Calculation 8 6 4 11" xfId="3259" xr:uid="{00000000-0005-0000-0000-0000F9090000}"/>
    <cellStyle name="Calculation 8 6 4 11 2" xfId="3260" xr:uid="{00000000-0005-0000-0000-0000FA090000}"/>
    <cellStyle name="Calculation 8 6 4 12" xfId="3261" xr:uid="{00000000-0005-0000-0000-0000FB090000}"/>
    <cellStyle name="Calculation 8 6 4 12 2" xfId="3262" xr:uid="{00000000-0005-0000-0000-0000FC090000}"/>
    <cellStyle name="Calculation 8 6 4 13" xfId="3263" xr:uid="{00000000-0005-0000-0000-0000FD090000}"/>
    <cellStyle name="Calculation 8 6 4 13 2" xfId="3264" xr:uid="{00000000-0005-0000-0000-0000FE090000}"/>
    <cellStyle name="Calculation 8 6 4 14" xfId="3265" xr:uid="{00000000-0005-0000-0000-0000FF090000}"/>
    <cellStyle name="Calculation 8 6 4 14 2" xfId="3266" xr:uid="{00000000-0005-0000-0000-0000000A0000}"/>
    <cellStyle name="Calculation 8 6 4 15" xfId="3267" xr:uid="{00000000-0005-0000-0000-0000010A0000}"/>
    <cellStyle name="Calculation 8 6 4 15 2" xfId="3268" xr:uid="{00000000-0005-0000-0000-0000020A0000}"/>
    <cellStyle name="Calculation 8 6 4 16" xfId="3269" xr:uid="{00000000-0005-0000-0000-0000030A0000}"/>
    <cellStyle name="Calculation 8 6 4 2" xfId="3270" xr:uid="{00000000-0005-0000-0000-0000040A0000}"/>
    <cellStyle name="Calculation 8 6 4 2 2" xfId="3271" xr:uid="{00000000-0005-0000-0000-0000050A0000}"/>
    <cellStyle name="Calculation 8 6 4 3" xfId="3272" xr:uid="{00000000-0005-0000-0000-0000060A0000}"/>
    <cellStyle name="Calculation 8 6 4 3 2" xfId="3273" xr:uid="{00000000-0005-0000-0000-0000070A0000}"/>
    <cellStyle name="Calculation 8 6 4 4" xfId="3274" xr:uid="{00000000-0005-0000-0000-0000080A0000}"/>
    <cellStyle name="Calculation 8 6 4 4 2" xfId="3275" xr:uid="{00000000-0005-0000-0000-0000090A0000}"/>
    <cellStyle name="Calculation 8 6 4 5" xfId="3276" xr:uid="{00000000-0005-0000-0000-00000A0A0000}"/>
    <cellStyle name="Calculation 8 6 4 5 2" xfId="3277" xr:uid="{00000000-0005-0000-0000-00000B0A0000}"/>
    <cellStyle name="Calculation 8 6 4 6" xfId="3278" xr:uid="{00000000-0005-0000-0000-00000C0A0000}"/>
    <cellStyle name="Calculation 8 6 4 6 2" xfId="3279" xr:uid="{00000000-0005-0000-0000-00000D0A0000}"/>
    <cellStyle name="Calculation 8 6 4 7" xfId="3280" xr:uid="{00000000-0005-0000-0000-00000E0A0000}"/>
    <cellStyle name="Calculation 8 6 4 7 2" xfId="3281" xr:uid="{00000000-0005-0000-0000-00000F0A0000}"/>
    <cellStyle name="Calculation 8 6 4 8" xfId="3282" xr:uid="{00000000-0005-0000-0000-0000100A0000}"/>
    <cellStyle name="Calculation 8 6 4 8 2" xfId="3283" xr:uid="{00000000-0005-0000-0000-0000110A0000}"/>
    <cellStyle name="Calculation 8 6 4 9" xfId="3284" xr:uid="{00000000-0005-0000-0000-0000120A0000}"/>
    <cellStyle name="Calculation 8 6 4 9 2" xfId="3285" xr:uid="{00000000-0005-0000-0000-0000130A0000}"/>
    <cellStyle name="Calculation 8 6 5" xfId="3286" xr:uid="{00000000-0005-0000-0000-0000140A0000}"/>
    <cellStyle name="Calculation 8 6 5 10" xfId="3287" xr:uid="{00000000-0005-0000-0000-0000150A0000}"/>
    <cellStyle name="Calculation 8 6 5 10 2" xfId="3288" xr:uid="{00000000-0005-0000-0000-0000160A0000}"/>
    <cellStyle name="Calculation 8 6 5 11" xfId="3289" xr:uid="{00000000-0005-0000-0000-0000170A0000}"/>
    <cellStyle name="Calculation 8 6 5 11 2" xfId="3290" xr:uid="{00000000-0005-0000-0000-0000180A0000}"/>
    <cellStyle name="Calculation 8 6 5 12" xfId="3291" xr:uid="{00000000-0005-0000-0000-0000190A0000}"/>
    <cellStyle name="Calculation 8 6 5 12 2" xfId="3292" xr:uid="{00000000-0005-0000-0000-00001A0A0000}"/>
    <cellStyle name="Calculation 8 6 5 13" xfId="3293" xr:uid="{00000000-0005-0000-0000-00001B0A0000}"/>
    <cellStyle name="Calculation 8 6 5 13 2" xfId="3294" xr:uid="{00000000-0005-0000-0000-00001C0A0000}"/>
    <cellStyle name="Calculation 8 6 5 14" xfId="3295" xr:uid="{00000000-0005-0000-0000-00001D0A0000}"/>
    <cellStyle name="Calculation 8 6 5 14 2" xfId="3296" xr:uid="{00000000-0005-0000-0000-00001E0A0000}"/>
    <cellStyle name="Calculation 8 6 5 15" xfId="3297" xr:uid="{00000000-0005-0000-0000-00001F0A0000}"/>
    <cellStyle name="Calculation 8 6 5 2" xfId="3298" xr:uid="{00000000-0005-0000-0000-0000200A0000}"/>
    <cellStyle name="Calculation 8 6 5 2 2" xfId="3299" xr:uid="{00000000-0005-0000-0000-0000210A0000}"/>
    <cellStyle name="Calculation 8 6 5 3" xfId="3300" xr:uid="{00000000-0005-0000-0000-0000220A0000}"/>
    <cellStyle name="Calculation 8 6 5 3 2" xfId="3301" xr:uid="{00000000-0005-0000-0000-0000230A0000}"/>
    <cellStyle name="Calculation 8 6 5 4" xfId="3302" xr:uid="{00000000-0005-0000-0000-0000240A0000}"/>
    <cellStyle name="Calculation 8 6 5 4 2" xfId="3303" xr:uid="{00000000-0005-0000-0000-0000250A0000}"/>
    <cellStyle name="Calculation 8 6 5 5" xfId="3304" xr:uid="{00000000-0005-0000-0000-0000260A0000}"/>
    <cellStyle name="Calculation 8 6 5 5 2" xfId="3305" xr:uid="{00000000-0005-0000-0000-0000270A0000}"/>
    <cellStyle name="Calculation 8 6 5 6" xfId="3306" xr:uid="{00000000-0005-0000-0000-0000280A0000}"/>
    <cellStyle name="Calculation 8 6 5 6 2" xfId="3307" xr:uid="{00000000-0005-0000-0000-0000290A0000}"/>
    <cellStyle name="Calculation 8 6 5 7" xfId="3308" xr:uid="{00000000-0005-0000-0000-00002A0A0000}"/>
    <cellStyle name="Calculation 8 6 5 7 2" xfId="3309" xr:uid="{00000000-0005-0000-0000-00002B0A0000}"/>
    <cellStyle name="Calculation 8 6 5 8" xfId="3310" xr:uid="{00000000-0005-0000-0000-00002C0A0000}"/>
    <cellStyle name="Calculation 8 6 5 8 2" xfId="3311" xr:uid="{00000000-0005-0000-0000-00002D0A0000}"/>
    <cellStyle name="Calculation 8 6 5 9" xfId="3312" xr:uid="{00000000-0005-0000-0000-00002E0A0000}"/>
    <cellStyle name="Calculation 8 6 5 9 2" xfId="3313" xr:uid="{00000000-0005-0000-0000-00002F0A0000}"/>
    <cellStyle name="Calculation 8 6 6" xfId="3314" xr:uid="{00000000-0005-0000-0000-0000300A0000}"/>
    <cellStyle name="Calculation 8 6 6 2" xfId="3315" xr:uid="{00000000-0005-0000-0000-0000310A0000}"/>
    <cellStyle name="Calculation 8 6 7" xfId="3316" xr:uid="{00000000-0005-0000-0000-0000320A0000}"/>
    <cellStyle name="Calculation 8 6 7 2" xfId="3317" xr:uid="{00000000-0005-0000-0000-0000330A0000}"/>
    <cellStyle name="Calculation 8 6 8" xfId="3318" xr:uid="{00000000-0005-0000-0000-0000340A0000}"/>
    <cellStyle name="Calculation 8 6 8 2" xfId="3319" xr:uid="{00000000-0005-0000-0000-0000350A0000}"/>
    <cellStyle name="Calculation 8 6 9" xfId="3320" xr:uid="{00000000-0005-0000-0000-0000360A0000}"/>
    <cellStyle name="Calculation 8 6 9 2" xfId="3321" xr:uid="{00000000-0005-0000-0000-0000370A0000}"/>
    <cellStyle name="Calculation 8 7" xfId="3322" xr:uid="{00000000-0005-0000-0000-0000380A0000}"/>
    <cellStyle name="Calculation 8 7 10" xfId="3323" xr:uid="{00000000-0005-0000-0000-0000390A0000}"/>
    <cellStyle name="Calculation 8 7 10 2" xfId="3324" xr:uid="{00000000-0005-0000-0000-00003A0A0000}"/>
    <cellStyle name="Calculation 8 7 11" xfId="3325" xr:uid="{00000000-0005-0000-0000-00003B0A0000}"/>
    <cellStyle name="Calculation 8 7 11 2" xfId="3326" xr:uid="{00000000-0005-0000-0000-00003C0A0000}"/>
    <cellStyle name="Calculation 8 7 12" xfId="3327" xr:uid="{00000000-0005-0000-0000-00003D0A0000}"/>
    <cellStyle name="Calculation 8 7 12 2" xfId="3328" xr:uid="{00000000-0005-0000-0000-00003E0A0000}"/>
    <cellStyle name="Calculation 8 7 13" xfId="3329" xr:uid="{00000000-0005-0000-0000-00003F0A0000}"/>
    <cellStyle name="Calculation 8 7 13 2" xfId="3330" xr:uid="{00000000-0005-0000-0000-0000400A0000}"/>
    <cellStyle name="Calculation 8 7 14" xfId="3331" xr:uid="{00000000-0005-0000-0000-0000410A0000}"/>
    <cellStyle name="Calculation 8 7 14 2" xfId="3332" xr:uid="{00000000-0005-0000-0000-0000420A0000}"/>
    <cellStyle name="Calculation 8 7 15" xfId="3333" xr:uid="{00000000-0005-0000-0000-0000430A0000}"/>
    <cellStyle name="Calculation 8 7 15 2" xfId="3334" xr:uid="{00000000-0005-0000-0000-0000440A0000}"/>
    <cellStyle name="Calculation 8 7 16" xfId="3335" xr:uid="{00000000-0005-0000-0000-0000450A0000}"/>
    <cellStyle name="Calculation 8 7 16 2" xfId="3336" xr:uid="{00000000-0005-0000-0000-0000460A0000}"/>
    <cellStyle name="Calculation 8 7 17" xfId="3337" xr:uid="{00000000-0005-0000-0000-0000470A0000}"/>
    <cellStyle name="Calculation 8 7 17 2" xfId="3338" xr:uid="{00000000-0005-0000-0000-0000480A0000}"/>
    <cellStyle name="Calculation 8 7 18" xfId="3339" xr:uid="{00000000-0005-0000-0000-0000490A0000}"/>
    <cellStyle name="Calculation 8 7 18 2" xfId="3340" xr:uid="{00000000-0005-0000-0000-00004A0A0000}"/>
    <cellStyle name="Calculation 8 7 19" xfId="3341" xr:uid="{00000000-0005-0000-0000-00004B0A0000}"/>
    <cellStyle name="Calculation 8 7 2" xfId="3342" xr:uid="{00000000-0005-0000-0000-00004C0A0000}"/>
    <cellStyle name="Calculation 8 7 2 10" xfId="3343" xr:uid="{00000000-0005-0000-0000-00004D0A0000}"/>
    <cellStyle name="Calculation 8 7 2 10 2" xfId="3344" xr:uid="{00000000-0005-0000-0000-00004E0A0000}"/>
    <cellStyle name="Calculation 8 7 2 11" xfId="3345" xr:uid="{00000000-0005-0000-0000-00004F0A0000}"/>
    <cellStyle name="Calculation 8 7 2 11 2" xfId="3346" xr:uid="{00000000-0005-0000-0000-0000500A0000}"/>
    <cellStyle name="Calculation 8 7 2 12" xfId="3347" xr:uid="{00000000-0005-0000-0000-0000510A0000}"/>
    <cellStyle name="Calculation 8 7 2 12 2" xfId="3348" xr:uid="{00000000-0005-0000-0000-0000520A0000}"/>
    <cellStyle name="Calculation 8 7 2 13" xfId="3349" xr:uid="{00000000-0005-0000-0000-0000530A0000}"/>
    <cellStyle name="Calculation 8 7 2 13 2" xfId="3350" xr:uid="{00000000-0005-0000-0000-0000540A0000}"/>
    <cellStyle name="Calculation 8 7 2 14" xfId="3351" xr:uid="{00000000-0005-0000-0000-0000550A0000}"/>
    <cellStyle name="Calculation 8 7 2 14 2" xfId="3352" xr:uid="{00000000-0005-0000-0000-0000560A0000}"/>
    <cellStyle name="Calculation 8 7 2 15" xfId="3353" xr:uid="{00000000-0005-0000-0000-0000570A0000}"/>
    <cellStyle name="Calculation 8 7 2 15 2" xfId="3354" xr:uid="{00000000-0005-0000-0000-0000580A0000}"/>
    <cellStyle name="Calculation 8 7 2 16" xfId="3355" xr:uid="{00000000-0005-0000-0000-0000590A0000}"/>
    <cellStyle name="Calculation 8 7 2 16 2" xfId="3356" xr:uid="{00000000-0005-0000-0000-00005A0A0000}"/>
    <cellStyle name="Calculation 8 7 2 17" xfId="3357" xr:uid="{00000000-0005-0000-0000-00005B0A0000}"/>
    <cellStyle name="Calculation 8 7 2 17 2" xfId="3358" xr:uid="{00000000-0005-0000-0000-00005C0A0000}"/>
    <cellStyle name="Calculation 8 7 2 18" xfId="3359" xr:uid="{00000000-0005-0000-0000-00005D0A0000}"/>
    <cellStyle name="Calculation 8 7 2 2" xfId="3360" xr:uid="{00000000-0005-0000-0000-00005E0A0000}"/>
    <cellStyle name="Calculation 8 7 2 2 2" xfId="3361" xr:uid="{00000000-0005-0000-0000-00005F0A0000}"/>
    <cellStyle name="Calculation 8 7 2 3" xfId="3362" xr:uid="{00000000-0005-0000-0000-0000600A0000}"/>
    <cellStyle name="Calculation 8 7 2 3 2" xfId="3363" xr:uid="{00000000-0005-0000-0000-0000610A0000}"/>
    <cellStyle name="Calculation 8 7 2 4" xfId="3364" xr:uid="{00000000-0005-0000-0000-0000620A0000}"/>
    <cellStyle name="Calculation 8 7 2 4 2" xfId="3365" xr:uid="{00000000-0005-0000-0000-0000630A0000}"/>
    <cellStyle name="Calculation 8 7 2 5" xfId="3366" xr:uid="{00000000-0005-0000-0000-0000640A0000}"/>
    <cellStyle name="Calculation 8 7 2 5 2" xfId="3367" xr:uid="{00000000-0005-0000-0000-0000650A0000}"/>
    <cellStyle name="Calculation 8 7 2 6" xfId="3368" xr:uid="{00000000-0005-0000-0000-0000660A0000}"/>
    <cellStyle name="Calculation 8 7 2 6 2" xfId="3369" xr:uid="{00000000-0005-0000-0000-0000670A0000}"/>
    <cellStyle name="Calculation 8 7 2 7" xfId="3370" xr:uid="{00000000-0005-0000-0000-0000680A0000}"/>
    <cellStyle name="Calculation 8 7 2 7 2" xfId="3371" xr:uid="{00000000-0005-0000-0000-0000690A0000}"/>
    <cellStyle name="Calculation 8 7 2 8" xfId="3372" xr:uid="{00000000-0005-0000-0000-00006A0A0000}"/>
    <cellStyle name="Calculation 8 7 2 8 2" xfId="3373" xr:uid="{00000000-0005-0000-0000-00006B0A0000}"/>
    <cellStyle name="Calculation 8 7 2 9" xfId="3374" xr:uid="{00000000-0005-0000-0000-00006C0A0000}"/>
    <cellStyle name="Calculation 8 7 2 9 2" xfId="3375" xr:uid="{00000000-0005-0000-0000-00006D0A0000}"/>
    <cellStyle name="Calculation 8 7 3" xfId="3376" xr:uid="{00000000-0005-0000-0000-00006E0A0000}"/>
    <cellStyle name="Calculation 8 7 3 10" xfId="3377" xr:uid="{00000000-0005-0000-0000-00006F0A0000}"/>
    <cellStyle name="Calculation 8 7 3 10 2" xfId="3378" xr:uid="{00000000-0005-0000-0000-0000700A0000}"/>
    <cellStyle name="Calculation 8 7 3 11" xfId="3379" xr:uid="{00000000-0005-0000-0000-0000710A0000}"/>
    <cellStyle name="Calculation 8 7 3 11 2" xfId="3380" xr:uid="{00000000-0005-0000-0000-0000720A0000}"/>
    <cellStyle name="Calculation 8 7 3 12" xfId="3381" xr:uid="{00000000-0005-0000-0000-0000730A0000}"/>
    <cellStyle name="Calculation 8 7 3 12 2" xfId="3382" xr:uid="{00000000-0005-0000-0000-0000740A0000}"/>
    <cellStyle name="Calculation 8 7 3 13" xfId="3383" xr:uid="{00000000-0005-0000-0000-0000750A0000}"/>
    <cellStyle name="Calculation 8 7 3 13 2" xfId="3384" xr:uid="{00000000-0005-0000-0000-0000760A0000}"/>
    <cellStyle name="Calculation 8 7 3 14" xfId="3385" xr:uid="{00000000-0005-0000-0000-0000770A0000}"/>
    <cellStyle name="Calculation 8 7 3 14 2" xfId="3386" xr:uid="{00000000-0005-0000-0000-0000780A0000}"/>
    <cellStyle name="Calculation 8 7 3 15" xfId="3387" xr:uid="{00000000-0005-0000-0000-0000790A0000}"/>
    <cellStyle name="Calculation 8 7 3 15 2" xfId="3388" xr:uid="{00000000-0005-0000-0000-00007A0A0000}"/>
    <cellStyle name="Calculation 8 7 3 16" xfId="3389" xr:uid="{00000000-0005-0000-0000-00007B0A0000}"/>
    <cellStyle name="Calculation 8 7 3 2" xfId="3390" xr:uid="{00000000-0005-0000-0000-00007C0A0000}"/>
    <cellStyle name="Calculation 8 7 3 2 2" xfId="3391" xr:uid="{00000000-0005-0000-0000-00007D0A0000}"/>
    <cellStyle name="Calculation 8 7 3 3" xfId="3392" xr:uid="{00000000-0005-0000-0000-00007E0A0000}"/>
    <cellStyle name="Calculation 8 7 3 3 2" xfId="3393" xr:uid="{00000000-0005-0000-0000-00007F0A0000}"/>
    <cellStyle name="Calculation 8 7 3 4" xfId="3394" xr:uid="{00000000-0005-0000-0000-0000800A0000}"/>
    <cellStyle name="Calculation 8 7 3 4 2" xfId="3395" xr:uid="{00000000-0005-0000-0000-0000810A0000}"/>
    <cellStyle name="Calculation 8 7 3 5" xfId="3396" xr:uid="{00000000-0005-0000-0000-0000820A0000}"/>
    <cellStyle name="Calculation 8 7 3 5 2" xfId="3397" xr:uid="{00000000-0005-0000-0000-0000830A0000}"/>
    <cellStyle name="Calculation 8 7 3 6" xfId="3398" xr:uid="{00000000-0005-0000-0000-0000840A0000}"/>
    <cellStyle name="Calculation 8 7 3 6 2" xfId="3399" xr:uid="{00000000-0005-0000-0000-0000850A0000}"/>
    <cellStyle name="Calculation 8 7 3 7" xfId="3400" xr:uid="{00000000-0005-0000-0000-0000860A0000}"/>
    <cellStyle name="Calculation 8 7 3 7 2" xfId="3401" xr:uid="{00000000-0005-0000-0000-0000870A0000}"/>
    <cellStyle name="Calculation 8 7 3 8" xfId="3402" xr:uid="{00000000-0005-0000-0000-0000880A0000}"/>
    <cellStyle name="Calculation 8 7 3 8 2" xfId="3403" xr:uid="{00000000-0005-0000-0000-0000890A0000}"/>
    <cellStyle name="Calculation 8 7 3 9" xfId="3404" xr:uid="{00000000-0005-0000-0000-00008A0A0000}"/>
    <cellStyle name="Calculation 8 7 3 9 2" xfId="3405" xr:uid="{00000000-0005-0000-0000-00008B0A0000}"/>
    <cellStyle name="Calculation 8 7 4" xfId="3406" xr:uid="{00000000-0005-0000-0000-00008C0A0000}"/>
    <cellStyle name="Calculation 8 7 4 10" xfId="3407" xr:uid="{00000000-0005-0000-0000-00008D0A0000}"/>
    <cellStyle name="Calculation 8 7 4 10 2" xfId="3408" xr:uid="{00000000-0005-0000-0000-00008E0A0000}"/>
    <cellStyle name="Calculation 8 7 4 11" xfId="3409" xr:uid="{00000000-0005-0000-0000-00008F0A0000}"/>
    <cellStyle name="Calculation 8 7 4 11 2" xfId="3410" xr:uid="{00000000-0005-0000-0000-0000900A0000}"/>
    <cellStyle name="Calculation 8 7 4 12" xfId="3411" xr:uid="{00000000-0005-0000-0000-0000910A0000}"/>
    <cellStyle name="Calculation 8 7 4 12 2" xfId="3412" xr:uid="{00000000-0005-0000-0000-0000920A0000}"/>
    <cellStyle name="Calculation 8 7 4 13" xfId="3413" xr:uid="{00000000-0005-0000-0000-0000930A0000}"/>
    <cellStyle name="Calculation 8 7 4 13 2" xfId="3414" xr:uid="{00000000-0005-0000-0000-0000940A0000}"/>
    <cellStyle name="Calculation 8 7 4 14" xfId="3415" xr:uid="{00000000-0005-0000-0000-0000950A0000}"/>
    <cellStyle name="Calculation 8 7 4 14 2" xfId="3416" xr:uid="{00000000-0005-0000-0000-0000960A0000}"/>
    <cellStyle name="Calculation 8 7 4 15" xfId="3417" xr:uid="{00000000-0005-0000-0000-0000970A0000}"/>
    <cellStyle name="Calculation 8 7 4 15 2" xfId="3418" xr:uid="{00000000-0005-0000-0000-0000980A0000}"/>
    <cellStyle name="Calculation 8 7 4 16" xfId="3419" xr:uid="{00000000-0005-0000-0000-0000990A0000}"/>
    <cellStyle name="Calculation 8 7 4 2" xfId="3420" xr:uid="{00000000-0005-0000-0000-00009A0A0000}"/>
    <cellStyle name="Calculation 8 7 4 2 2" xfId="3421" xr:uid="{00000000-0005-0000-0000-00009B0A0000}"/>
    <cellStyle name="Calculation 8 7 4 3" xfId="3422" xr:uid="{00000000-0005-0000-0000-00009C0A0000}"/>
    <cellStyle name="Calculation 8 7 4 3 2" xfId="3423" xr:uid="{00000000-0005-0000-0000-00009D0A0000}"/>
    <cellStyle name="Calculation 8 7 4 4" xfId="3424" xr:uid="{00000000-0005-0000-0000-00009E0A0000}"/>
    <cellStyle name="Calculation 8 7 4 4 2" xfId="3425" xr:uid="{00000000-0005-0000-0000-00009F0A0000}"/>
    <cellStyle name="Calculation 8 7 4 5" xfId="3426" xr:uid="{00000000-0005-0000-0000-0000A00A0000}"/>
    <cellStyle name="Calculation 8 7 4 5 2" xfId="3427" xr:uid="{00000000-0005-0000-0000-0000A10A0000}"/>
    <cellStyle name="Calculation 8 7 4 6" xfId="3428" xr:uid="{00000000-0005-0000-0000-0000A20A0000}"/>
    <cellStyle name="Calculation 8 7 4 6 2" xfId="3429" xr:uid="{00000000-0005-0000-0000-0000A30A0000}"/>
    <cellStyle name="Calculation 8 7 4 7" xfId="3430" xr:uid="{00000000-0005-0000-0000-0000A40A0000}"/>
    <cellStyle name="Calculation 8 7 4 7 2" xfId="3431" xr:uid="{00000000-0005-0000-0000-0000A50A0000}"/>
    <cellStyle name="Calculation 8 7 4 8" xfId="3432" xr:uid="{00000000-0005-0000-0000-0000A60A0000}"/>
    <cellStyle name="Calculation 8 7 4 8 2" xfId="3433" xr:uid="{00000000-0005-0000-0000-0000A70A0000}"/>
    <cellStyle name="Calculation 8 7 4 9" xfId="3434" xr:uid="{00000000-0005-0000-0000-0000A80A0000}"/>
    <cellStyle name="Calculation 8 7 4 9 2" xfId="3435" xr:uid="{00000000-0005-0000-0000-0000A90A0000}"/>
    <cellStyle name="Calculation 8 7 5" xfId="3436" xr:uid="{00000000-0005-0000-0000-0000AA0A0000}"/>
    <cellStyle name="Calculation 8 7 5 10" xfId="3437" xr:uid="{00000000-0005-0000-0000-0000AB0A0000}"/>
    <cellStyle name="Calculation 8 7 5 10 2" xfId="3438" xr:uid="{00000000-0005-0000-0000-0000AC0A0000}"/>
    <cellStyle name="Calculation 8 7 5 11" xfId="3439" xr:uid="{00000000-0005-0000-0000-0000AD0A0000}"/>
    <cellStyle name="Calculation 8 7 5 11 2" xfId="3440" xr:uid="{00000000-0005-0000-0000-0000AE0A0000}"/>
    <cellStyle name="Calculation 8 7 5 12" xfId="3441" xr:uid="{00000000-0005-0000-0000-0000AF0A0000}"/>
    <cellStyle name="Calculation 8 7 5 12 2" xfId="3442" xr:uid="{00000000-0005-0000-0000-0000B00A0000}"/>
    <cellStyle name="Calculation 8 7 5 13" xfId="3443" xr:uid="{00000000-0005-0000-0000-0000B10A0000}"/>
    <cellStyle name="Calculation 8 7 5 13 2" xfId="3444" xr:uid="{00000000-0005-0000-0000-0000B20A0000}"/>
    <cellStyle name="Calculation 8 7 5 14" xfId="3445" xr:uid="{00000000-0005-0000-0000-0000B30A0000}"/>
    <cellStyle name="Calculation 8 7 5 14 2" xfId="3446" xr:uid="{00000000-0005-0000-0000-0000B40A0000}"/>
    <cellStyle name="Calculation 8 7 5 15" xfId="3447" xr:uid="{00000000-0005-0000-0000-0000B50A0000}"/>
    <cellStyle name="Calculation 8 7 5 2" xfId="3448" xr:uid="{00000000-0005-0000-0000-0000B60A0000}"/>
    <cellStyle name="Calculation 8 7 5 2 2" xfId="3449" xr:uid="{00000000-0005-0000-0000-0000B70A0000}"/>
    <cellStyle name="Calculation 8 7 5 3" xfId="3450" xr:uid="{00000000-0005-0000-0000-0000B80A0000}"/>
    <cellStyle name="Calculation 8 7 5 3 2" xfId="3451" xr:uid="{00000000-0005-0000-0000-0000B90A0000}"/>
    <cellStyle name="Calculation 8 7 5 4" xfId="3452" xr:uid="{00000000-0005-0000-0000-0000BA0A0000}"/>
    <cellStyle name="Calculation 8 7 5 4 2" xfId="3453" xr:uid="{00000000-0005-0000-0000-0000BB0A0000}"/>
    <cellStyle name="Calculation 8 7 5 5" xfId="3454" xr:uid="{00000000-0005-0000-0000-0000BC0A0000}"/>
    <cellStyle name="Calculation 8 7 5 5 2" xfId="3455" xr:uid="{00000000-0005-0000-0000-0000BD0A0000}"/>
    <cellStyle name="Calculation 8 7 5 6" xfId="3456" xr:uid="{00000000-0005-0000-0000-0000BE0A0000}"/>
    <cellStyle name="Calculation 8 7 5 6 2" xfId="3457" xr:uid="{00000000-0005-0000-0000-0000BF0A0000}"/>
    <cellStyle name="Calculation 8 7 5 7" xfId="3458" xr:uid="{00000000-0005-0000-0000-0000C00A0000}"/>
    <cellStyle name="Calculation 8 7 5 7 2" xfId="3459" xr:uid="{00000000-0005-0000-0000-0000C10A0000}"/>
    <cellStyle name="Calculation 8 7 5 8" xfId="3460" xr:uid="{00000000-0005-0000-0000-0000C20A0000}"/>
    <cellStyle name="Calculation 8 7 5 8 2" xfId="3461" xr:uid="{00000000-0005-0000-0000-0000C30A0000}"/>
    <cellStyle name="Calculation 8 7 5 9" xfId="3462" xr:uid="{00000000-0005-0000-0000-0000C40A0000}"/>
    <cellStyle name="Calculation 8 7 5 9 2" xfId="3463" xr:uid="{00000000-0005-0000-0000-0000C50A0000}"/>
    <cellStyle name="Calculation 8 7 6" xfId="3464" xr:uid="{00000000-0005-0000-0000-0000C60A0000}"/>
    <cellStyle name="Calculation 8 7 6 2" xfId="3465" xr:uid="{00000000-0005-0000-0000-0000C70A0000}"/>
    <cellStyle name="Calculation 8 7 7" xfId="3466" xr:uid="{00000000-0005-0000-0000-0000C80A0000}"/>
    <cellStyle name="Calculation 8 7 7 2" xfId="3467" xr:uid="{00000000-0005-0000-0000-0000C90A0000}"/>
    <cellStyle name="Calculation 8 7 8" xfId="3468" xr:uid="{00000000-0005-0000-0000-0000CA0A0000}"/>
    <cellStyle name="Calculation 8 7 8 2" xfId="3469" xr:uid="{00000000-0005-0000-0000-0000CB0A0000}"/>
    <cellStyle name="Calculation 8 7 9" xfId="3470" xr:uid="{00000000-0005-0000-0000-0000CC0A0000}"/>
    <cellStyle name="Calculation 8 7 9 2" xfId="3471" xr:uid="{00000000-0005-0000-0000-0000CD0A0000}"/>
    <cellStyle name="Calculation 8 8" xfId="3472" xr:uid="{00000000-0005-0000-0000-0000CE0A0000}"/>
    <cellStyle name="Calculation 8 8 10" xfId="3473" xr:uid="{00000000-0005-0000-0000-0000CF0A0000}"/>
    <cellStyle name="Calculation 8 8 10 2" xfId="3474" xr:uid="{00000000-0005-0000-0000-0000D00A0000}"/>
    <cellStyle name="Calculation 8 8 11" xfId="3475" xr:uid="{00000000-0005-0000-0000-0000D10A0000}"/>
    <cellStyle name="Calculation 8 8 11 2" xfId="3476" xr:uid="{00000000-0005-0000-0000-0000D20A0000}"/>
    <cellStyle name="Calculation 8 8 12" xfId="3477" xr:uid="{00000000-0005-0000-0000-0000D30A0000}"/>
    <cellStyle name="Calculation 8 8 12 2" xfId="3478" xr:uid="{00000000-0005-0000-0000-0000D40A0000}"/>
    <cellStyle name="Calculation 8 8 13" xfId="3479" xr:uid="{00000000-0005-0000-0000-0000D50A0000}"/>
    <cellStyle name="Calculation 8 8 13 2" xfId="3480" xr:uid="{00000000-0005-0000-0000-0000D60A0000}"/>
    <cellStyle name="Calculation 8 8 14" xfId="3481" xr:uid="{00000000-0005-0000-0000-0000D70A0000}"/>
    <cellStyle name="Calculation 8 8 14 2" xfId="3482" xr:uid="{00000000-0005-0000-0000-0000D80A0000}"/>
    <cellStyle name="Calculation 8 8 15" xfId="3483" xr:uid="{00000000-0005-0000-0000-0000D90A0000}"/>
    <cellStyle name="Calculation 8 8 15 2" xfId="3484" xr:uid="{00000000-0005-0000-0000-0000DA0A0000}"/>
    <cellStyle name="Calculation 8 8 16" xfId="3485" xr:uid="{00000000-0005-0000-0000-0000DB0A0000}"/>
    <cellStyle name="Calculation 8 8 16 2" xfId="3486" xr:uid="{00000000-0005-0000-0000-0000DC0A0000}"/>
    <cellStyle name="Calculation 8 8 17" xfId="3487" xr:uid="{00000000-0005-0000-0000-0000DD0A0000}"/>
    <cellStyle name="Calculation 8 8 17 2" xfId="3488" xr:uid="{00000000-0005-0000-0000-0000DE0A0000}"/>
    <cellStyle name="Calculation 8 8 18" xfId="3489" xr:uid="{00000000-0005-0000-0000-0000DF0A0000}"/>
    <cellStyle name="Calculation 8 8 2" xfId="3490" xr:uid="{00000000-0005-0000-0000-0000E00A0000}"/>
    <cellStyle name="Calculation 8 8 2 10" xfId="3491" xr:uid="{00000000-0005-0000-0000-0000E10A0000}"/>
    <cellStyle name="Calculation 8 8 2 10 2" xfId="3492" xr:uid="{00000000-0005-0000-0000-0000E20A0000}"/>
    <cellStyle name="Calculation 8 8 2 11" xfId="3493" xr:uid="{00000000-0005-0000-0000-0000E30A0000}"/>
    <cellStyle name="Calculation 8 8 2 11 2" xfId="3494" xr:uid="{00000000-0005-0000-0000-0000E40A0000}"/>
    <cellStyle name="Calculation 8 8 2 12" xfId="3495" xr:uid="{00000000-0005-0000-0000-0000E50A0000}"/>
    <cellStyle name="Calculation 8 8 2 12 2" xfId="3496" xr:uid="{00000000-0005-0000-0000-0000E60A0000}"/>
    <cellStyle name="Calculation 8 8 2 13" xfId="3497" xr:uid="{00000000-0005-0000-0000-0000E70A0000}"/>
    <cellStyle name="Calculation 8 8 2 13 2" xfId="3498" xr:uid="{00000000-0005-0000-0000-0000E80A0000}"/>
    <cellStyle name="Calculation 8 8 2 14" xfId="3499" xr:uid="{00000000-0005-0000-0000-0000E90A0000}"/>
    <cellStyle name="Calculation 8 8 2 14 2" xfId="3500" xr:uid="{00000000-0005-0000-0000-0000EA0A0000}"/>
    <cellStyle name="Calculation 8 8 2 15" xfId="3501" xr:uid="{00000000-0005-0000-0000-0000EB0A0000}"/>
    <cellStyle name="Calculation 8 8 2 15 2" xfId="3502" xr:uid="{00000000-0005-0000-0000-0000EC0A0000}"/>
    <cellStyle name="Calculation 8 8 2 16" xfId="3503" xr:uid="{00000000-0005-0000-0000-0000ED0A0000}"/>
    <cellStyle name="Calculation 8 8 2 16 2" xfId="3504" xr:uid="{00000000-0005-0000-0000-0000EE0A0000}"/>
    <cellStyle name="Calculation 8 8 2 17" xfId="3505" xr:uid="{00000000-0005-0000-0000-0000EF0A0000}"/>
    <cellStyle name="Calculation 8 8 2 17 2" xfId="3506" xr:uid="{00000000-0005-0000-0000-0000F00A0000}"/>
    <cellStyle name="Calculation 8 8 2 18" xfId="3507" xr:uid="{00000000-0005-0000-0000-0000F10A0000}"/>
    <cellStyle name="Calculation 8 8 2 2" xfId="3508" xr:uid="{00000000-0005-0000-0000-0000F20A0000}"/>
    <cellStyle name="Calculation 8 8 2 2 2" xfId="3509" xr:uid="{00000000-0005-0000-0000-0000F30A0000}"/>
    <cellStyle name="Calculation 8 8 2 3" xfId="3510" xr:uid="{00000000-0005-0000-0000-0000F40A0000}"/>
    <cellStyle name="Calculation 8 8 2 3 2" xfId="3511" xr:uid="{00000000-0005-0000-0000-0000F50A0000}"/>
    <cellStyle name="Calculation 8 8 2 4" xfId="3512" xr:uid="{00000000-0005-0000-0000-0000F60A0000}"/>
    <cellStyle name="Calculation 8 8 2 4 2" xfId="3513" xr:uid="{00000000-0005-0000-0000-0000F70A0000}"/>
    <cellStyle name="Calculation 8 8 2 5" xfId="3514" xr:uid="{00000000-0005-0000-0000-0000F80A0000}"/>
    <cellStyle name="Calculation 8 8 2 5 2" xfId="3515" xr:uid="{00000000-0005-0000-0000-0000F90A0000}"/>
    <cellStyle name="Calculation 8 8 2 6" xfId="3516" xr:uid="{00000000-0005-0000-0000-0000FA0A0000}"/>
    <cellStyle name="Calculation 8 8 2 6 2" xfId="3517" xr:uid="{00000000-0005-0000-0000-0000FB0A0000}"/>
    <cellStyle name="Calculation 8 8 2 7" xfId="3518" xr:uid="{00000000-0005-0000-0000-0000FC0A0000}"/>
    <cellStyle name="Calculation 8 8 2 7 2" xfId="3519" xr:uid="{00000000-0005-0000-0000-0000FD0A0000}"/>
    <cellStyle name="Calculation 8 8 2 8" xfId="3520" xr:uid="{00000000-0005-0000-0000-0000FE0A0000}"/>
    <cellStyle name="Calculation 8 8 2 8 2" xfId="3521" xr:uid="{00000000-0005-0000-0000-0000FF0A0000}"/>
    <cellStyle name="Calculation 8 8 2 9" xfId="3522" xr:uid="{00000000-0005-0000-0000-0000000B0000}"/>
    <cellStyle name="Calculation 8 8 2 9 2" xfId="3523" xr:uid="{00000000-0005-0000-0000-0000010B0000}"/>
    <cellStyle name="Calculation 8 8 3" xfId="3524" xr:uid="{00000000-0005-0000-0000-0000020B0000}"/>
    <cellStyle name="Calculation 8 8 3 10" xfId="3525" xr:uid="{00000000-0005-0000-0000-0000030B0000}"/>
    <cellStyle name="Calculation 8 8 3 10 2" xfId="3526" xr:uid="{00000000-0005-0000-0000-0000040B0000}"/>
    <cellStyle name="Calculation 8 8 3 11" xfId="3527" xr:uid="{00000000-0005-0000-0000-0000050B0000}"/>
    <cellStyle name="Calculation 8 8 3 11 2" xfId="3528" xr:uid="{00000000-0005-0000-0000-0000060B0000}"/>
    <cellStyle name="Calculation 8 8 3 12" xfId="3529" xr:uid="{00000000-0005-0000-0000-0000070B0000}"/>
    <cellStyle name="Calculation 8 8 3 12 2" xfId="3530" xr:uid="{00000000-0005-0000-0000-0000080B0000}"/>
    <cellStyle name="Calculation 8 8 3 13" xfId="3531" xr:uid="{00000000-0005-0000-0000-0000090B0000}"/>
    <cellStyle name="Calculation 8 8 3 13 2" xfId="3532" xr:uid="{00000000-0005-0000-0000-00000A0B0000}"/>
    <cellStyle name="Calculation 8 8 3 14" xfId="3533" xr:uid="{00000000-0005-0000-0000-00000B0B0000}"/>
    <cellStyle name="Calculation 8 8 3 14 2" xfId="3534" xr:uid="{00000000-0005-0000-0000-00000C0B0000}"/>
    <cellStyle name="Calculation 8 8 3 15" xfId="3535" xr:uid="{00000000-0005-0000-0000-00000D0B0000}"/>
    <cellStyle name="Calculation 8 8 3 15 2" xfId="3536" xr:uid="{00000000-0005-0000-0000-00000E0B0000}"/>
    <cellStyle name="Calculation 8 8 3 16" xfId="3537" xr:uid="{00000000-0005-0000-0000-00000F0B0000}"/>
    <cellStyle name="Calculation 8 8 3 2" xfId="3538" xr:uid="{00000000-0005-0000-0000-0000100B0000}"/>
    <cellStyle name="Calculation 8 8 3 2 2" xfId="3539" xr:uid="{00000000-0005-0000-0000-0000110B0000}"/>
    <cellStyle name="Calculation 8 8 3 3" xfId="3540" xr:uid="{00000000-0005-0000-0000-0000120B0000}"/>
    <cellStyle name="Calculation 8 8 3 3 2" xfId="3541" xr:uid="{00000000-0005-0000-0000-0000130B0000}"/>
    <cellStyle name="Calculation 8 8 3 4" xfId="3542" xr:uid="{00000000-0005-0000-0000-0000140B0000}"/>
    <cellStyle name="Calculation 8 8 3 4 2" xfId="3543" xr:uid="{00000000-0005-0000-0000-0000150B0000}"/>
    <cellStyle name="Calculation 8 8 3 5" xfId="3544" xr:uid="{00000000-0005-0000-0000-0000160B0000}"/>
    <cellStyle name="Calculation 8 8 3 5 2" xfId="3545" xr:uid="{00000000-0005-0000-0000-0000170B0000}"/>
    <cellStyle name="Calculation 8 8 3 6" xfId="3546" xr:uid="{00000000-0005-0000-0000-0000180B0000}"/>
    <cellStyle name="Calculation 8 8 3 6 2" xfId="3547" xr:uid="{00000000-0005-0000-0000-0000190B0000}"/>
    <cellStyle name="Calculation 8 8 3 7" xfId="3548" xr:uid="{00000000-0005-0000-0000-00001A0B0000}"/>
    <cellStyle name="Calculation 8 8 3 7 2" xfId="3549" xr:uid="{00000000-0005-0000-0000-00001B0B0000}"/>
    <cellStyle name="Calculation 8 8 3 8" xfId="3550" xr:uid="{00000000-0005-0000-0000-00001C0B0000}"/>
    <cellStyle name="Calculation 8 8 3 8 2" xfId="3551" xr:uid="{00000000-0005-0000-0000-00001D0B0000}"/>
    <cellStyle name="Calculation 8 8 3 9" xfId="3552" xr:uid="{00000000-0005-0000-0000-00001E0B0000}"/>
    <cellStyle name="Calculation 8 8 3 9 2" xfId="3553" xr:uid="{00000000-0005-0000-0000-00001F0B0000}"/>
    <cellStyle name="Calculation 8 8 4" xfId="3554" xr:uid="{00000000-0005-0000-0000-0000200B0000}"/>
    <cellStyle name="Calculation 8 8 4 10" xfId="3555" xr:uid="{00000000-0005-0000-0000-0000210B0000}"/>
    <cellStyle name="Calculation 8 8 4 10 2" xfId="3556" xr:uid="{00000000-0005-0000-0000-0000220B0000}"/>
    <cellStyle name="Calculation 8 8 4 11" xfId="3557" xr:uid="{00000000-0005-0000-0000-0000230B0000}"/>
    <cellStyle name="Calculation 8 8 4 11 2" xfId="3558" xr:uid="{00000000-0005-0000-0000-0000240B0000}"/>
    <cellStyle name="Calculation 8 8 4 12" xfId="3559" xr:uid="{00000000-0005-0000-0000-0000250B0000}"/>
    <cellStyle name="Calculation 8 8 4 12 2" xfId="3560" xr:uid="{00000000-0005-0000-0000-0000260B0000}"/>
    <cellStyle name="Calculation 8 8 4 13" xfId="3561" xr:uid="{00000000-0005-0000-0000-0000270B0000}"/>
    <cellStyle name="Calculation 8 8 4 13 2" xfId="3562" xr:uid="{00000000-0005-0000-0000-0000280B0000}"/>
    <cellStyle name="Calculation 8 8 4 14" xfId="3563" xr:uid="{00000000-0005-0000-0000-0000290B0000}"/>
    <cellStyle name="Calculation 8 8 4 14 2" xfId="3564" xr:uid="{00000000-0005-0000-0000-00002A0B0000}"/>
    <cellStyle name="Calculation 8 8 4 15" xfId="3565" xr:uid="{00000000-0005-0000-0000-00002B0B0000}"/>
    <cellStyle name="Calculation 8 8 4 15 2" xfId="3566" xr:uid="{00000000-0005-0000-0000-00002C0B0000}"/>
    <cellStyle name="Calculation 8 8 4 16" xfId="3567" xr:uid="{00000000-0005-0000-0000-00002D0B0000}"/>
    <cellStyle name="Calculation 8 8 4 2" xfId="3568" xr:uid="{00000000-0005-0000-0000-00002E0B0000}"/>
    <cellStyle name="Calculation 8 8 4 2 2" xfId="3569" xr:uid="{00000000-0005-0000-0000-00002F0B0000}"/>
    <cellStyle name="Calculation 8 8 4 3" xfId="3570" xr:uid="{00000000-0005-0000-0000-0000300B0000}"/>
    <cellStyle name="Calculation 8 8 4 3 2" xfId="3571" xr:uid="{00000000-0005-0000-0000-0000310B0000}"/>
    <cellStyle name="Calculation 8 8 4 4" xfId="3572" xr:uid="{00000000-0005-0000-0000-0000320B0000}"/>
    <cellStyle name="Calculation 8 8 4 4 2" xfId="3573" xr:uid="{00000000-0005-0000-0000-0000330B0000}"/>
    <cellStyle name="Calculation 8 8 4 5" xfId="3574" xr:uid="{00000000-0005-0000-0000-0000340B0000}"/>
    <cellStyle name="Calculation 8 8 4 5 2" xfId="3575" xr:uid="{00000000-0005-0000-0000-0000350B0000}"/>
    <cellStyle name="Calculation 8 8 4 6" xfId="3576" xr:uid="{00000000-0005-0000-0000-0000360B0000}"/>
    <cellStyle name="Calculation 8 8 4 6 2" xfId="3577" xr:uid="{00000000-0005-0000-0000-0000370B0000}"/>
    <cellStyle name="Calculation 8 8 4 7" xfId="3578" xr:uid="{00000000-0005-0000-0000-0000380B0000}"/>
    <cellStyle name="Calculation 8 8 4 7 2" xfId="3579" xr:uid="{00000000-0005-0000-0000-0000390B0000}"/>
    <cellStyle name="Calculation 8 8 4 8" xfId="3580" xr:uid="{00000000-0005-0000-0000-00003A0B0000}"/>
    <cellStyle name="Calculation 8 8 4 8 2" xfId="3581" xr:uid="{00000000-0005-0000-0000-00003B0B0000}"/>
    <cellStyle name="Calculation 8 8 4 9" xfId="3582" xr:uid="{00000000-0005-0000-0000-00003C0B0000}"/>
    <cellStyle name="Calculation 8 8 4 9 2" xfId="3583" xr:uid="{00000000-0005-0000-0000-00003D0B0000}"/>
    <cellStyle name="Calculation 8 8 5" xfId="3584" xr:uid="{00000000-0005-0000-0000-00003E0B0000}"/>
    <cellStyle name="Calculation 8 8 5 10" xfId="3585" xr:uid="{00000000-0005-0000-0000-00003F0B0000}"/>
    <cellStyle name="Calculation 8 8 5 10 2" xfId="3586" xr:uid="{00000000-0005-0000-0000-0000400B0000}"/>
    <cellStyle name="Calculation 8 8 5 11" xfId="3587" xr:uid="{00000000-0005-0000-0000-0000410B0000}"/>
    <cellStyle name="Calculation 8 8 5 11 2" xfId="3588" xr:uid="{00000000-0005-0000-0000-0000420B0000}"/>
    <cellStyle name="Calculation 8 8 5 12" xfId="3589" xr:uid="{00000000-0005-0000-0000-0000430B0000}"/>
    <cellStyle name="Calculation 8 8 5 12 2" xfId="3590" xr:uid="{00000000-0005-0000-0000-0000440B0000}"/>
    <cellStyle name="Calculation 8 8 5 13" xfId="3591" xr:uid="{00000000-0005-0000-0000-0000450B0000}"/>
    <cellStyle name="Calculation 8 8 5 13 2" xfId="3592" xr:uid="{00000000-0005-0000-0000-0000460B0000}"/>
    <cellStyle name="Calculation 8 8 5 14" xfId="3593" xr:uid="{00000000-0005-0000-0000-0000470B0000}"/>
    <cellStyle name="Calculation 8 8 5 2" xfId="3594" xr:uid="{00000000-0005-0000-0000-0000480B0000}"/>
    <cellStyle name="Calculation 8 8 5 2 2" xfId="3595" xr:uid="{00000000-0005-0000-0000-0000490B0000}"/>
    <cellStyle name="Calculation 8 8 5 3" xfId="3596" xr:uid="{00000000-0005-0000-0000-00004A0B0000}"/>
    <cellStyle name="Calculation 8 8 5 3 2" xfId="3597" xr:uid="{00000000-0005-0000-0000-00004B0B0000}"/>
    <cellStyle name="Calculation 8 8 5 4" xfId="3598" xr:uid="{00000000-0005-0000-0000-00004C0B0000}"/>
    <cellStyle name="Calculation 8 8 5 4 2" xfId="3599" xr:uid="{00000000-0005-0000-0000-00004D0B0000}"/>
    <cellStyle name="Calculation 8 8 5 5" xfId="3600" xr:uid="{00000000-0005-0000-0000-00004E0B0000}"/>
    <cellStyle name="Calculation 8 8 5 5 2" xfId="3601" xr:uid="{00000000-0005-0000-0000-00004F0B0000}"/>
    <cellStyle name="Calculation 8 8 5 6" xfId="3602" xr:uid="{00000000-0005-0000-0000-0000500B0000}"/>
    <cellStyle name="Calculation 8 8 5 6 2" xfId="3603" xr:uid="{00000000-0005-0000-0000-0000510B0000}"/>
    <cellStyle name="Calculation 8 8 5 7" xfId="3604" xr:uid="{00000000-0005-0000-0000-0000520B0000}"/>
    <cellStyle name="Calculation 8 8 5 7 2" xfId="3605" xr:uid="{00000000-0005-0000-0000-0000530B0000}"/>
    <cellStyle name="Calculation 8 8 5 8" xfId="3606" xr:uid="{00000000-0005-0000-0000-0000540B0000}"/>
    <cellStyle name="Calculation 8 8 5 8 2" xfId="3607" xr:uid="{00000000-0005-0000-0000-0000550B0000}"/>
    <cellStyle name="Calculation 8 8 5 9" xfId="3608" xr:uid="{00000000-0005-0000-0000-0000560B0000}"/>
    <cellStyle name="Calculation 8 8 5 9 2" xfId="3609" xr:uid="{00000000-0005-0000-0000-0000570B0000}"/>
    <cellStyle name="Calculation 8 8 6" xfId="3610" xr:uid="{00000000-0005-0000-0000-0000580B0000}"/>
    <cellStyle name="Calculation 8 8 6 2" xfId="3611" xr:uid="{00000000-0005-0000-0000-0000590B0000}"/>
    <cellStyle name="Calculation 8 8 7" xfId="3612" xr:uid="{00000000-0005-0000-0000-00005A0B0000}"/>
    <cellStyle name="Calculation 8 8 7 2" xfId="3613" xr:uid="{00000000-0005-0000-0000-00005B0B0000}"/>
    <cellStyle name="Calculation 8 8 8" xfId="3614" xr:uid="{00000000-0005-0000-0000-00005C0B0000}"/>
    <cellStyle name="Calculation 8 8 8 2" xfId="3615" xr:uid="{00000000-0005-0000-0000-00005D0B0000}"/>
    <cellStyle name="Calculation 8 8 9" xfId="3616" xr:uid="{00000000-0005-0000-0000-00005E0B0000}"/>
    <cellStyle name="Calculation 8 8 9 2" xfId="3617" xr:uid="{00000000-0005-0000-0000-00005F0B0000}"/>
    <cellStyle name="Calculation 8 9" xfId="3618" xr:uid="{00000000-0005-0000-0000-0000600B0000}"/>
    <cellStyle name="Calculation 8 9 10" xfId="3619" xr:uid="{00000000-0005-0000-0000-0000610B0000}"/>
    <cellStyle name="Calculation 8 9 10 2" xfId="3620" xr:uid="{00000000-0005-0000-0000-0000620B0000}"/>
    <cellStyle name="Calculation 8 9 11" xfId="3621" xr:uid="{00000000-0005-0000-0000-0000630B0000}"/>
    <cellStyle name="Calculation 8 9 11 2" xfId="3622" xr:uid="{00000000-0005-0000-0000-0000640B0000}"/>
    <cellStyle name="Calculation 8 9 12" xfId="3623" xr:uid="{00000000-0005-0000-0000-0000650B0000}"/>
    <cellStyle name="Calculation 8 9 12 2" xfId="3624" xr:uid="{00000000-0005-0000-0000-0000660B0000}"/>
    <cellStyle name="Calculation 8 9 13" xfId="3625" xr:uid="{00000000-0005-0000-0000-0000670B0000}"/>
    <cellStyle name="Calculation 8 9 13 2" xfId="3626" xr:uid="{00000000-0005-0000-0000-0000680B0000}"/>
    <cellStyle name="Calculation 8 9 14" xfId="3627" xr:uid="{00000000-0005-0000-0000-0000690B0000}"/>
    <cellStyle name="Calculation 8 9 14 2" xfId="3628" xr:uid="{00000000-0005-0000-0000-00006A0B0000}"/>
    <cellStyle name="Calculation 8 9 15" xfId="3629" xr:uid="{00000000-0005-0000-0000-00006B0B0000}"/>
    <cellStyle name="Calculation 8 9 15 2" xfId="3630" xr:uid="{00000000-0005-0000-0000-00006C0B0000}"/>
    <cellStyle name="Calculation 8 9 16" xfId="3631" xr:uid="{00000000-0005-0000-0000-00006D0B0000}"/>
    <cellStyle name="Calculation 8 9 16 2" xfId="3632" xr:uid="{00000000-0005-0000-0000-00006E0B0000}"/>
    <cellStyle name="Calculation 8 9 17" xfId="3633" xr:uid="{00000000-0005-0000-0000-00006F0B0000}"/>
    <cellStyle name="Calculation 8 9 17 2" xfId="3634" xr:uid="{00000000-0005-0000-0000-0000700B0000}"/>
    <cellStyle name="Calculation 8 9 18" xfId="3635" xr:uid="{00000000-0005-0000-0000-0000710B0000}"/>
    <cellStyle name="Calculation 8 9 2" xfId="3636" xr:uid="{00000000-0005-0000-0000-0000720B0000}"/>
    <cellStyle name="Calculation 8 9 2 10" xfId="3637" xr:uid="{00000000-0005-0000-0000-0000730B0000}"/>
    <cellStyle name="Calculation 8 9 2 10 2" xfId="3638" xr:uid="{00000000-0005-0000-0000-0000740B0000}"/>
    <cellStyle name="Calculation 8 9 2 11" xfId="3639" xr:uid="{00000000-0005-0000-0000-0000750B0000}"/>
    <cellStyle name="Calculation 8 9 2 11 2" xfId="3640" xr:uid="{00000000-0005-0000-0000-0000760B0000}"/>
    <cellStyle name="Calculation 8 9 2 12" xfId="3641" xr:uid="{00000000-0005-0000-0000-0000770B0000}"/>
    <cellStyle name="Calculation 8 9 2 12 2" xfId="3642" xr:uid="{00000000-0005-0000-0000-0000780B0000}"/>
    <cellStyle name="Calculation 8 9 2 13" xfId="3643" xr:uid="{00000000-0005-0000-0000-0000790B0000}"/>
    <cellStyle name="Calculation 8 9 2 13 2" xfId="3644" xr:uid="{00000000-0005-0000-0000-00007A0B0000}"/>
    <cellStyle name="Calculation 8 9 2 14" xfId="3645" xr:uid="{00000000-0005-0000-0000-00007B0B0000}"/>
    <cellStyle name="Calculation 8 9 2 14 2" xfId="3646" xr:uid="{00000000-0005-0000-0000-00007C0B0000}"/>
    <cellStyle name="Calculation 8 9 2 15" xfId="3647" xr:uid="{00000000-0005-0000-0000-00007D0B0000}"/>
    <cellStyle name="Calculation 8 9 2 15 2" xfId="3648" xr:uid="{00000000-0005-0000-0000-00007E0B0000}"/>
    <cellStyle name="Calculation 8 9 2 16" xfId="3649" xr:uid="{00000000-0005-0000-0000-00007F0B0000}"/>
    <cellStyle name="Calculation 8 9 2 16 2" xfId="3650" xr:uid="{00000000-0005-0000-0000-0000800B0000}"/>
    <cellStyle name="Calculation 8 9 2 17" xfId="3651" xr:uid="{00000000-0005-0000-0000-0000810B0000}"/>
    <cellStyle name="Calculation 8 9 2 17 2" xfId="3652" xr:uid="{00000000-0005-0000-0000-0000820B0000}"/>
    <cellStyle name="Calculation 8 9 2 18" xfId="3653" xr:uid="{00000000-0005-0000-0000-0000830B0000}"/>
    <cellStyle name="Calculation 8 9 2 2" xfId="3654" xr:uid="{00000000-0005-0000-0000-0000840B0000}"/>
    <cellStyle name="Calculation 8 9 2 2 2" xfId="3655" xr:uid="{00000000-0005-0000-0000-0000850B0000}"/>
    <cellStyle name="Calculation 8 9 2 3" xfId="3656" xr:uid="{00000000-0005-0000-0000-0000860B0000}"/>
    <cellStyle name="Calculation 8 9 2 3 2" xfId="3657" xr:uid="{00000000-0005-0000-0000-0000870B0000}"/>
    <cellStyle name="Calculation 8 9 2 4" xfId="3658" xr:uid="{00000000-0005-0000-0000-0000880B0000}"/>
    <cellStyle name="Calculation 8 9 2 4 2" xfId="3659" xr:uid="{00000000-0005-0000-0000-0000890B0000}"/>
    <cellStyle name="Calculation 8 9 2 5" xfId="3660" xr:uid="{00000000-0005-0000-0000-00008A0B0000}"/>
    <cellStyle name="Calculation 8 9 2 5 2" xfId="3661" xr:uid="{00000000-0005-0000-0000-00008B0B0000}"/>
    <cellStyle name="Calculation 8 9 2 6" xfId="3662" xr:uid="{00000000-0005-0000-0000-00008C0B0000}"/>
    <cellStyle name="Calculation 8 9 2 6 2" xfId="3663" xr:uid="{00000000-0005-0000-0000-00008D0B0000}"/>
    <cellStyle name="Calculation 8 9 2 7" xfId="3664" xr:uid="{00000000-0005-0000-0000-00008E0B0000}"/>
    <cellStyle name="Calculation 8 9 2 7 2" xfId="3665" xr:uid="{00000000-0005-0000-0000-00008F0B0000}"/>
    <cellStyle name="Calculation 8 9 2 8" xfId="3666" xr:uid="{00000000-0005-0000-0000-0000900B0000}"/>
    <cellStyle name="Calculation 8 9 2 8 2" xfId="3667" xr:uid="{00000000-0005-0000-0000-0000910B0000}"/>
    <cellStyle name="Calculation 8 9 2 9" xfId="3668" xr:uid="{00000000-0005-0000-0000-0000920B0000}"/>
    <cellStyle name="Calculation 8 9 2 9 2" xfId="3669" xr:uid="{00000000-0005-0000-0000-0000930B0000}"/>
    <cellStyle name="Calculation 8 9 3" xfId="3670" xr:uid="{00000000-0005-0000-0000-0000940B0000}"/>
    <cellStyle name="Calculation 8 9 3 10" xfId="3671" xr:uid="{00000000-0005-0000-0000-0000950B0000}"/>
    <cellStyle name="Calculation 8 9 3 10 2" xfId="3672" xr:uid="{00000000-0005-0000-0000-0000960B0000}"/>
    <cellStyle name="Calculation 8 9 3 11" xfId="3673" xr:uid="{00000000-0005-0000-0000-0000970B0000}"/>
    <cellStyle name="Calculation 8 9 3 11 2" xfId="3674" xr:uid="{00000000-0005-0000-0000-0000980B0000}"/>
    <cellStyle name="Calculation 8 9 3 12" xfId="3675" xr:uid="{00000000-0005-0000-0000-0000990B0000}"/>
    <cellStyle name="Calculation 8 9 3 12 2" xfId="3676" xr:uid="{00000000-0005-0000-0000-00009A0B0000}"/>
    <cellStyle name="Calculation 8 9 3 13" xfId="3677" xr:uid="{00000000-0005-0000-0000-00009B0B0000}"/>
    <cellStyle name="Calculation 8 9 3 13 2" xfId="3678" xr:uid="{00000000-0005-0000-0000-00009C0B0000}"/>
    <cellStyle name="Calculation 8 9 3 14" xfId="3679" xr:uid="{00000000-0005-0000-0000-00009D0B0000}"/>
    <cellStyle name="Calculation 8 9 3 14 2" xfId="3680" xr:uid="{00000000-0005-0000-0000-00009E0B0000}"/>
    <cellStyle name="Calculation 8 9 3 15" xfId="3681" xr:uid="{00000000-0005-0000-0000-00009F0B0000}"/>
    <cellStyle name="Calculation 8 9 3 15 2" xfId="3682" xr:uid="{00000000-0005-0000-0000-0000A00B0000}"/>
    <cellStyle name="Calculation 8 9 3 16" xfId="3683" xr:uid="{00000000-0005-0000-0000-0000A10B0000}"/>
    <cellStyle name="Calculation 8 9 3 2" xfId="3684" xr:uid="{00000000-0005-0000-0000-0000A20B0000}"/>
    <cellStyle name="Calculation 8 9 3 2 2" xfId="3685" xr:uid="{00000000-0005-0000-0000-0000A30B0000}"/>
    <cellStyle name="Calculation 8 9 3 3" xfId="3686" xr:uid="{00000000-0005-0000-0000-0000A40B0000}"/>
    <cellStyle name="Calculation 8 9 3 3 2" xfId="3687" xr:uid="{00000000-0005-0000-0000-0000A50B0000}"/>
    <cellStyle name="Calculation 8 9 3 4" xfId="3688" xr:uid="{00000000-0005-0000-0000-0000A60B0000}"/>
    <cellStyle name="Calculation 8 9 3 4 2" xfId="3689" xr:uid="{00000000-0005-0000-0000-0000A70B0000}"/>
    <cellStyle name="Calculation 8 9 3 5" xfId="3690" xr:uid="{00000000-0005-0000-0000-0000A80B0000}"/>
    <cellStyle name="Calculation 8 9 3 5 2" xfId="3691" xr:uid="{00000000-0005-0000-0000-0000A90B0000}"/>
    <cellStyle name="Calculation 8 9 3 6" xfId="3692" xr:uid="{00000000-0005-0000-0000-0000AA0B0000}"/>
    <cellStyle name="Calculation 8 9 3 6 2" xfId="3693" xr:uid="{00000000-0005-0000-0000-0000AB0B0000}"/>
    <cellStyle name="Calculation 8 9 3 7" xfId="3694" xr:uid="{00000000-0005-0000-0000-0000AC0B0000}"/>
    <cellStyle name="Calculation 8 9 3 7 2" xfId="3695" xr:uid="{00000000-0005-0000-0000-0000AD0B0000}"/>
    <cellStyle name="Calculation 8 9 3 8" xfId="3696" xr:uid="{00000000-0005-0000-0000-0000AE0B0000}"/>
    <cellStyle name="Calculation 8 9 3 8 2" xfId="3697" xr:uid="{00000000-0005-0000-0000-0000AF0B0000}"/>
    <cellStyle name="Calculation 8 9 3 9" xfId="3698" xr:uid="{00000000-0005-0000-0000-0000B00B0000}"/>
    <cellStyle name="Calculation 8 9 3 9 2" xfId="3699" xr:uid="{00000000-0005-0000-0000-0000B10B0000}"/>
    <cellStyle name="Calculation 8 9 4" xfId="3700" xr:uid="{00000000-0005-0000-0000-0000B20B0000}"/>
    <cellStyle name="Calculation 8 9 4 10" xfId="3701" xr:uid="{00000000-0005-0000-0000-0000B30B0000}"/>
    <cellStyle name="Calculation 8 9 4 10 2" xfId="3702" xr:uid="{00000000-0005-0000-0000-0000B40B0000}"/>
    <cellStyle name="Calculation 8 9 4 11" xfId="3703" xr:uid="{00000000-0005-0000-0000-0000B50B0000}"/>
    <cellStyle name="Calculation 8 9 4 11 2" xfId="3704" xr:uid="{00000000-0005-0000-0000-0000B60B0000}"/>
    <cellStyle name="Calculation 8 9 4 12" xfId="3705" xr:uid="{00000000-0005-0000-0000-0000B70B0000}"/>
    <cellStyle name="Calculation 8 9 4 12 2" xfId="3706" xr:uid="{00000000-0005-0000-0000-0000B80B0000}"/>
    <cellStyle name="Calculation 8 9 4 13" xfId="3707" xr:uid="{00000000-0005-0000-0000-0000B90B0000}"/>
    <cellStyle name="Calculation 8 9 4 13 2" xfId="3708" xr:uid="{00000000-0005-0000-0000-0000BA0B0000}"/>
    <cellStyle name="Calculation 8 9 4 14" xfId="3709" xr:uid="{00000000-0005-0000-0000-0000BB0B0000}"/>
    <cellStyle name="Calculation 8 9 4 14 2" xfId="3710" xr:uid="{00000000-0005-0000-0000-0000BC0B0000}"/>
    <cellStyle name="Calculation 8 9 4 15" xfId="3711" xr:uid="{00000000-0005-0000-0000-0000BD0B0000}"/>
    <cellStyle name="Calculation 8 9 4 15 2" xfId="3712" xr:uid="{00000000-0005-0000-0000-0000BE0B0000}"/>
    <cellStyle name="Calculation 8 9 4 16" xfId="3713" xr:uid="{00000000-0005-0000-0000-0000BF0B0000}"/>
    <cellStyle name="Calculation 8 9 4 2" xfId="3714" xr:uid="{00000000-0005-0000-0000-0000C00B0000}"/>
    <cellStyle name="Calculation 8 9 4 2 2" xfId="3715" xr:uid="{00000000-0005-0000-0000-0000C10B0000}"/>
    <cellStyle name="Calculation 8 9 4 3" xfId="3716" xr:uid="{00000000-0005-0000-0000-0000C20B0000}"/>
    <cellStyle name="Calculation 8 9 4 3 2" xfId="3717" xr:uid="{00000000-0005-0000-0000-0000C30B0000}"/>
    <cellStyle name="Calculation 8 9 4 4" xfId="3718" xr:uid="{00000000-0005-0000-0000-0000C40B0000}"/>
    <cellStyle name="Calculation 8 9 4 4 2" xfId="3719" xr:uid="{00000000-0005-0000-0000-0000C50B0000}"/>
    <cellStyle name="Calculation 8 9 4 5" xfId="3720" xr:uid="{00000000-0005-0000-0000-0000C60B0000}"/>
    <cellStyle name="Calculation 8 9 4 5 2" xfId="3721" xr:uid="{00000000-0005-0000-0000-0000C70B0000}"/>
    <cellStyle name="Calculation 8 9 4 6" xfId="3722" xr:uid="{00000000-0005-0000-0000-0000C80B0000}"/>
    <cellStyle name="Calculation 8 9 4 6 2" xfId="3723" xr:uid="{00000000-0005-0000-0000-0000C90B0000}"/>
    <cellStyle name="Calculation 8 9 4 7" xfId="3724" xr:uid="{00000000-0005-0000-0000-0000CA0B0000}"/>
    <cellStyle name="Calculation 8 9 4 7 2" xfId="3725" xr:uid="{00000000-0005-0000-0000-0000CB0B0000}"/>
    <cellStyle name="Calculation 8 9 4 8" xfId="3726" xr:uid="{00000000-0005-0000-0000-0000CC0B0000}"/>
    <cellStyle name="Calculation 8 9 4 8 2" xfId="3727" xr:uid="{00000000-0005-0000-0000-0000CD0B0000}"/>
    <cellStyle name="Calculation 8 9 4 9" xfId="3728" xr:uid="{00000000-0005-0000-0000-0000CE0B0000}"/>
    <cellStyle name="Calculation 8 9 4 9 2" xfId="3729" xr:uid="{00000000-0005-0000-0000-0000CF0B0000}"/>
    <cellStyle name="Calculation 8 9 5" xfId="3730" xr:uid="{00000000-0005-0000-0000-0000D00B0000}"/>
    <cellStyle name="Calculation 8 9 5 10" xfId="3731" xr:uid="{00000000-0005-0000-0000-0000D10B0000}"/>
    <cellStyle name="Calculation 8 9 5 10 2" xfId="3732" xr:uid="{00000000-0005-0000-0000-0000D20B0000}"/>
    <cellStyle name="Calculation 8 9 5 11" xfId="3733" xr:uid="{00000000-0005-0000-0000-0000D30B0000}"/>
    <cellStyle name="Calculation 8 9 5 11 2" xfId="3734" xr:uid="{00000000-0005-0000-0000-0000D40B0000}"/>
    <cellStyle name="Calculation 8 9 5 12" xfId="3735" xr:uid="{00000000-0005-0000-0000-0000D50B0000}"/>
    <cellStyle name="Calculation 8 9 5 12 2" xfId="3736" xr:uid="{00000000-0005-0000-0000-0000D60B0000}"/>
    <cellStyle name="Calculation 8 9 5 13" xfId="3737" xr:uid="{00000000-0005-0000-0000-0000D70B0000}"/>
    <cellStyle name="Calculation 8 9 5 13 2" xfId="3738" xr:uid="{00000000-0005-0000-0000-0000D80B0000}"/>
    <cellStyle name="Calculation 8 9 5 14" xfId="3739" xr:uid="{00000000-0005-0000-0000-0000D90B0000}"/>
    <cellStyle name="Calculation 8 9 5 2" xfId="3740" xr:uid="{00000000-0005-0000-0000-0000DA0B0000}"/>
    <cellStyle name="Calculation 8 9 5 2 2" xfId="3741" xr:uid="{00000000-0005-0000-0000-0000DB0B0000}"/>
    <cellStyle name="Calculation 8 9 5 3" xfId="3742" xr:uid="{00000000-0005-0000-0000-0000DC0B0000}"/>
    <cellStyle name="Calculation 8 9 5 3 2" xfId="3743" xr:uid="{00000000-0005-0000-0000-0000DD0B0000}"/>
    <cellStyle name="Calculation 8 9 5 4" xfId="3744" xr:uid="{00000000-0005-0000-0000-0000DE0B0000}"/>
    <cellStyle name="Calculation 8 9 5 4 2" xfId="3745" xr:uid="{00000000-0005-0000-0000-0000DF0B0000}"/>
    <cellStyle name="Calculation 8 9 5 5" xfId="3746" xr:uid="{00000000-0005-0000-0000-0000E00B0000}"/>
    <cellStyle name="Calculation 8 9 5 5 2" xfId="3747" xr:uid="{00000000-0005-0000-0000-0000E10B0000}"/>
    <cellStyle name="Calculation 8 9 5 6" xfId="3748" xr:uid="{00000000-0005-0000-0000-0000E20B0000}"/>
    <cellStyle name="Calculation 8 9 5 6 2" xfId="3749" xr:uid="{00000000-0005-0000-0000-0000E30B0000}"/>
    <cellStyle name="Calculation 8 9 5 7" xfId="3750" xr:uid="{00000000-0005-0000-0000-0000E40B0000}"/>
    <cellStyle name="Calculation 8 9 5 7 2" xfId="3751" xr:uid="{00000000-0005-0000-0000-0000E50B0000}"/>
    <cellStyle name="Calculation 8 9 5 8" xfId="3752" xr:uid="{00000000-0005-0000-0000-0000E60B0000}"/>
    <cellStyle name="Calculation 8 9 5 8 2" xfId="3753" xr:uid="{00000000-0005-0000-0000-0000E70B0000}"/>
    <cellStyle name="Calculation 8 9 5 9" xfId="3754" xr:uid="{00000000-0005-0000-0000-0000E80B0000}"/>
    <cellStyle name="Calculation 8 9 5 9 2" xfId="3755" xr:uid="{00000000-0005-0000-0000-0000E90B0000}"/>
    <cellStyle name="Calculation 8 9 6" xfId="3756" xr:uid="{00000000-0005-0000-0000-0000EA0B0000}"/>
    <cellStyle name="Calculation 8 9 6 2" xfId="3757" xr:uid="{00000000-0005-0000-0000-0000EB0B0000}"/>
    <cellStyle name="Calculation 8 9 7" xfId="3758" xr:uid="{00000000-0005-0000-0000-0000EC0B0000}"/>
    <cellStyle name="Calculation 8 9 7 2" xfId="3759" xr:uid="{00000000-0005-0000-0000-0000ED0B0000}"/>
    <cellStyle name="Calculation 8 9 8" xfId="3760" xr:uid="{00000000-0005-0000-0000-0000EE0B0000}"/>
    <cellStyle name="Calculation 8 9 8 2" xfId="3761" xr:uid="{00000000-0005-0000-0000-0000EF0B0000}"/>
    <cellStyle name="Calculation 8 9 9" xfId="3762" xr:uid="{00000000-0005-0000-0000-0000F00B0000}"/>
    <cellStyle name="Calculation 8 9 9 2" xfId="3763" xr:uid="{00000000-0005-0000-0000-0000F10B0000}"/>
    <cellStyle name="Calculation 9" xfId="3764" xr:uid="{00000000-0005-0000-0000-0000F20B0000}"/>
    <cellStyle name="Calculation 9 10" xfId="3765" xr:uid="{00000000-0005-0000-0000-0000F30B0000}"/>
    <cellStyle name="Calculation 9 10 10" xfId="3766" xr:uid="{00000000-0005-0000-0000-0000F40B0000}"/>
    <cellStyle name="Calculation 9 10 10 2" xfId="3767" xr:uid="{00000000-0005-0000-0000-0000F50B0000}"/>
    <cellStyle name="Calculation 9 10 11" xfId="3768" xr:uid="{00000000-0005-0000-0000-0000F60B0000}"/>
    <cellStyle name="Calculation 9 10 11 2" xfId="3769" xr:uid="{00000000-0005-0000-0000-0000F70B0000}"/>
    <cellStyle name="Calculation 9 10 12" xfId="3770" xr:uid="{00000000-0005-0000-0000-0000F80B0000}"/>
    <cellStyle name="Calculation 9 10 12 2" xfId="3771" xr:uid="{00000000-0005-0000-0000-0000F90B0000}"/>
    <cellStyle name="Calculation 9 10 13" xfId="3772" xr:uid="{00000000-0005-0000-0000-0000FA0B0000}"/>
    <cellStyle name="Calculation 9 10 13 2" xfId="3773" xr:uid="{00000000-0005-0000-0000-0000FB0B0000}"/>
    <cellStyle name="Calculation 9 10 14" xfId="3774" xr:uid="{00000000-0005-0000-0000-0000FC0B0000}"/>
    <cellStyle name="Calculation 9 10 14 2" xfId="3775" xr:uid="{00000000-0005-0000-0000-0000FD0B0000}"/>
    <cellStyle name="Calculation 9 10 15" xfId="3776" xr:uid="{00000000-0005-0000-0000-0000FE0B0000}"/>
    <cellStyle name="Calculation 9 10 15 2" xfId="3777" xr:uid="{00000000-0005-0000-0000-0000FF0B0000}"/>
    <cellStyle name="Calculation 9 10 16" xfId="3778" xr:uid="{00000000-0005-0000-0000-0000000C0000}"/>
    <cellStyle name="Calculation 9 10 16 2" xfId="3779" xr:uid="{00000000-0005-0000-0000-0000010C0000}"/>
    <cellStyle name="Calculation 9 10 17" xfId="3780" xr:uid="{00000000-0005-0000-0000-0000020C0000}"/>
    <cellStyle name="Calculation 9 10 17 2" xfId="3781" xr:uid="{00000000-0005-0000-0000-0000030C0000}"/>
    <cellStyle name="Calculation 9 10 18" xfId="3782" xr:uid="{00000000-0005-0000-0000-0000040C0000}"/>
    <cellStyle name="Calculation 9 10 2" xfId="3783" xr:uid="{00000000-0005-0000-0000-0000050C0000}"/>
    <cellStyle name="Calculation 9 10 2 2" xfId="3784" xr:uid="{00000000-0005-0000-0000-0000060C0000}"/>
    <cellStyle name="Calculation 9 10 3" xfId="3785" xr:uid="{00000000-0005-0000-0000-0000070C0000}"/>
    <cellStyle name="Calculation 9 10 3 2" xfId="3786" xr:uid="{00000000-0005-0000-0000-0000080C0000}"/>
    <cellStyle name="Calculation 9 10 4" xfId="3787" xr:uid="{00000000-0005-0000-0000-0000090C0000}"/>
    <cellStyle name="Calculation 9 10 4 2" xfId="3788" xr:uid="{00000000-0005-0000-0000-00000A0C0000}"/>
    <cellStyle name="Calculation 9 10 5" xfId="3789" xr:uid="{00000000-0005-0000-0000-00000B0C0000}"/>
    <cellStyle name="Calculation 9 10 5 2" xfId="3790" xr:uid="{00000000-0005-0000-0000-00000C0C0000}"/>
    <cellStyle name="Calculation 9 10 6" xfId="3791" xr:uid="{00000000-0005-0000-0000-00000D0C0000}"/>
    <cellStyle name="Calculation 9 10 6 2" xfId="3792" xr:uid="{00000000-0005-0000-0000-00000E0C0000}"/>
    <cellStyle name="Calculation 9 10 7" xfId="3793" xr:uid="{00000000-0005-0000-0000-00000F0C0000}"/>
    <cellStyle name="Calculation 9 10 7 2" xfId="3794" xr:uid="{00000000-0005-0000-0000-0000100C0000}"/>
    <cellStyle name="Calculation 9 10 8" xfId="3795" xr:uid="{00000000-0005-0000-0000-0000110C0000}"/>
    <cellStyle name="Calculation 9 10 8 2" xfId="3796" xr:uid="{00000000-0005-0000-0000-0000120C0000}"/>
    <cellStyle name="Calculation 9 10 9" xfId="3797" xr:uid="{00000000-0005-0000-0000-0000130C0000}"/>
    <cellStyle name="Calculation 9 10 9 2" xfId="3798" xr:uid="{00000000-0005-0000-0000-0000140C0000}"/>
    <cellStyle name="Calculation 9 11" xfId="3799" xr:uid="{00000000-0005-0000-0000-0000150C0000}"/>
    <cellStyle name="Calculation 9 11 10" xfId="3800" xr:uid="{00000000-0005-0000-0000-0000160C0000}"/>
    <cellStyle name="Calculation 9 11 10 2" xfId="3801" xr:uid="{00000000-0005-0000-0000-0000170C0000}"/>
    <cellStyle name="Calculation 9 11 11" xfId="3802" xr:uid="{00000000-0005-0000-0000-0000180C0000}"/>
    <cellStyle name="Calculation 9 11 11 2" xfId="3803" xr:uid="{00000000-0005-0000-0000-0000190C0000}"/>
    <cellStyle name="Calculation 9 11 12" xfId="3804" xr:uid="{00000000-0005-0000-0000-00001A0C0000}"/>
    <cellStyle name="Calculation 9 11 12 2" xfId="3805" xr:uid="{00000000-0005-0000-0000-00001B0C0000}"/>
    <cellStyle name="Calculation 9 11 13" xfId="3806" xr:uid="{00000000-0005-0000-0000-00001C0C0000}"/>
    <cellStyle name="Calculation 9 11 13 2" xfId="3807" xr:uid="{00000000-0005-0000-0000-00001D0C0000}"/>
    <cellStyle name="Calculation 9 11 14" xfId="3808" xr:uid="{00000000-0005-0000-0000-00001E0C0000}"/>
    <cellStyle name="Calculation 9 11 14 2" xfId="3809" xr:uid="{00000000-0005-0000-0000-00001F0C0000}"/>
    <cellStyle name="Calculation 9 11 15" xfId="3810" xr:uid="{00000000-0005-0000-0000-0000200C0000}"/>
    <cellStyle name="Calculation 9 11 15 2" xfId="3811" xr:uid="{00000000-0005-0000-0000-0000210C0000}"/>
    <cellStyle name="Calculation 9 11 16" xfId="3812" xr:uid="{00000000-0005-0000-0000-0000220C0000}"/>
    <cellStyle name="Calculation 9 11 16 2" xfId="3813" xr:uid="{00000000-0005-0000-0000-0000230C0000}"/>
    <cellStyle name="Calculation 9 11 17" xfId="3814" xr:uid="{00000000-0005-0000-0000-0000240C0000}"/>
    <cellStyle name="Calculation 9 11 17 2" xfId="3815" xr:uid="{00000000-0005-0000-0000-0000250C0000}"/>
    <cellStyle name="Calculation 9 11 18" xfId="3816" xr:uid="{00000000-0005-0000-0000-0000260C0000}"/>
    <cellStyle name="Calculation 9 11 2" xfId="3817" xr:uid="{00000000-0005-0000-0000-0000270C0000}"/>
    <cellStyle name="Calculation 9 11 2 2" xfId="3818" xr:uid="{00000000-0005-0000-0000-0000280C0000}"/>
    <cellStyle name="Calculation 9 11 3" xfId="3819" xr:uid="{00000000-0005-0000-0000-0000290C0000}"/>
    <cellStyle name="Calculation 9 11 3 2" xfId="3820" xr:uid="{00000000-0005-0000-0000-00002A0C0000}"/>
    <cellStyle name="Calculation 9 11 4" xfId="3821" xr:uid="{00000000-0005-0000-0000-00002B0C0000}"/>
    <cellStyle name="Calculation 9 11 4 2" xfId="3822" xr:uid="{00000000-0005-0000-0000-00002C0C0000}"/>
    <cellStyle name="Calculation 9 11 5" xfId="3823" xr:uid="{00000000-0005-0000-0000-00002D0C0000}"/>
    <cellStyle name="Calculation 9 11 5 2" xfId="3824" xr:uid="{00000000-0005-0000-0000-00002E0C0000}"/>
    <cellStyle name="Calculation 9 11 6" xfId="3825" xr:uid="{00000000-0005-0000-0000-00002F0C0000}"/>
    <cellStyle name="Calculation 9 11 6 2" xfId="3826" xr:uid="{00000000-0005-0000-0000-0000300C0000}"/>
    <cellStyle name="Calculation 9 11 7" xfId="3827" xr:uid="{00000000-0005-0000-0000-0000310C0000}"/>
    <cellStyle name="Calculation 9 11 7 2" xfId="3828" xr:uid="{00000000-0005-0000-0000-0000320C0000}"/>
    <cellStyle name="Calculation 9 11 8" xfId="3829" xr:uid="{00000000-0005-0000-0000-0000330C0000}"/>
    <cellStyle name="Calculation 9 11 8 2" xfId="3830" xr:uid="{00000000-0005-0000-0000-0000340C0000}"/>
    <cellStyle name="Calculation 9 11 9" xfId="3831" xr:uid="{00000000-0005-0000-0000-0000350C0000}"/>
    <cellStyle name="Calculation 9 11 9 2" xfId="3832" xr:uid="{00000000-0005-0000-0000-0000360C0000}"/>
    <cellStyle name="Calculation 9 12" xfId="3833" xr:uid="{00000000-0005-0000-0000-0000370C0000}"/>
    <cellStyle name="Calculation 9 12 10" xfId="3834" xr:uid="{00000000-0005-0000-0000-0000380C0000}"/>
    <cellStyle name="Calculation 9 12 10 2" xfId="3835" xr:uid="{00000000-0005-0000-0000-0000390C0000}"/>
    <cellStyle name="Calculation 9 12 11" xfId="3836" xr:uid="{00000000-0005-0000-0000-00003A0C0000}"/>
    <cellStyle name="Calculation 9 12 11 2" xfId="3837" xr:uid="{00000000-0005-0000-0000-00003B0C0000}"/>
    <cellStyle name="Calculation 9 12 12" xfId="3838" xr:uid="{00000000-0005-0000-0000-00003C0C0000}"/>
    <cellStyle name="Calculation 9 12 12 2" xfId="3839" xr:uid="{00000000-0005-0000-0000-00003D0C0000}"/>
    <cellStyle name="Calculation 9 12 13" xfId="3840" xr:uid="{00000000-0005-0000-0000-00003E0C0000}"/>
    <cellStyle name="Calculation 9 12 13 2" xfId="3841" xr:uid="{00000000-0005-0000-0000-00003F0C0000}"/>
    <cellStyle name="Calculation 9 12 14" xfId="3842" xr:uid="{00000000-0005-0000-0000-0000400C0000}"/>
    <cellStyle name="Calculation 9 12 14 2" xfId="3843" xr:uid="{00000000-0005-0000-0000-0000410C0000}"/>
    <cellStyle name="Calculation 9 12 15" xfId="3844" xr:uid="{00000000-0005-0000-0000-0000420C0000}"/>
    <cellStyle name="Calculation 9 12 15 2" xfId="3845" xr:uid="{00000000-0005-0000-0000-0000430C0000}"/>
    <cellStyle name="Calculation 9 12 16" xfId="3846" xr:uid="{00000000-0005-0000-0000-0000440C0000}"/>
    <cellStyle name="Calculation 9 12 2" xfId="3847" xr:uid="{00000000-0005-0000-0000-0000450C0000}"/>
    <cellStyle name="Calculation 9 12 2 2" xfId="3848" xr:uid="{00000000-0005-0000-0000-0000460C0000}"/>
    <cellStyle name="Calculation 9 12 3" xfId="3849" xr:uid="{00000000-0005-0000-0000-0000470C0000}"/>
    <cellStyle name="Calculation 9 12 3 2" xfId="3850" xr:uid="{00000000-0005-0000-0000-0000480C0000}"/>
    <cellStyle name="Calculation 9 12 4" xfId="3851" xr:uid="{00000000-0005-0000-0000-0000490C0000}"/>
    <cellStyle name="Calculation 9 12 4 2" xfId="3852" xr:uid="{00000000-0005-0000-0000-00004A0C0000}"/>
    <cellStyle name="Calculation 9 12 5" xfId="3853" xr:uid="{00000000-0005-0000-0000-00004B0C0000}"/>
    <cellStyle name="Calculation 9 12 5 2" xfId="3854" xr:uid="{00000000-0005-0000-0000-00004C0C0000}"/>
    <cellStyle name="Calculation 9 12 6" xfId="3855" xr:uid="{00000000-0005-0000-0000-00004D0C0000}"/>
    <cellStyle name="Calculation 9 12 6 2" xfId="3856" xr:uid="{00000000-0005-0000-0000-00004E0C0000}"/>
    <cellStyle name="Calculation 9 12 7" xfId="3857" xr:uid="{00000000-0005-0000-0000-00004F0C0000}"/>
    <cellStyle name="Calculation 9 12 7 2" xfId="3858" xr:uid="{00000000-0005-0000-0000-0000500C0000}"/>
    <cellStyle name="Calculation 9 12 8" xfId="3859" xr:uid="{00000000-0005-0000-0000-0000510C0000}"/>
    <cellStyle name="Calculation 9 12 8 2" xfId="3860" xr:uid="{00000000-0005-0000-0000-0000520C0000}"/>
    <cellStyle name="Calculation 9 12 9" xfId="3861" xr:uid="{00000000-0005-0000-0000-0000530C0000}"/>
    <cellStyle name="Calculation 9 12 9 2" xfId="3862" xr:uid="{00000000-0005-0000-0000-0000540C0000}"/>
    <cellStyle name="Calculation 9 13" xfId="3863" xr:uid="{00000000-0005-0000-0000-0000550C0000}"/>
    <cellStyle name="Calculation 9 13 10" xfId="3864" xr:uid="{00000000-0005-0000-0000-0000560C0000}"/>
    <cellStyle name="Calculation 9 13 10 2" xfId="3865" xr:uid="{00000000-0005-0000-0000-0000570C0000}"/>
    <cellStyle name="Calculation 9 13 11" xfId="3866" xr:uid="{00000000-0005-0000-0000-0000580C0000}"/>
    <cellStyle name="Calculation 9 13 11 2" xfId="3867" xr:uid="{00000000-0005-0000-0000-0000590C0000}"/>
    <cellStyle name="Calculation 9 13 12" xfId="3868" xr:uid="{00000000-0005-0000-0000-00005A0C0000}"/>
    <cellStyle name="Calculation 9 13 12 2" xfId="3869" xr:uid="{00000000-0005-0000-0000-00005B0C0000}"/>
    <cellStyle name="Calculation 9 13 13" xfId="3870" xr:uid="{00000000-0005-0000-0000-00005C0C0000}"/>
    <cellStyle name="Calculation 9 13 13 2" xfId="3871" xr:uid="{00000000-0005-0000-0000-00005D0C0000}"/>
    <cellStyle name="Calculation 9 13 14" xfId="3872" xr:uid="{00000000-0005-0000-0000-00005E0C0000}"/>
    <cellStyle name="Calculation 9 13 14 2" xfId="3873" xr:uid="{00000000-0005-0000-0000-00005F0C0000}"/>
    <cellStyle name="Calculation 9 13 15" xfId="3874" xr:uid="{00000000-0005-0000-0000-0000600C0000}"/>
    <cellStyle name="Calculation 9 13 15 2" xfId="3875" xr:uid="{00000000-0005-0000-0000-0000610C0000}"/>
    <cellStyle name="Calculation 9 13 16" xfId="3876" xr:uid="{00000000-0005-0000-0000-0000620C0000}"/>
    <cellStyle name="Calculation 9 13 2" xfId="3877" xr:uid="{00000000-0005-0000-0000-0000630C0000}"/>
    <cellStyle name="Calculation 9 13 2 2" xfId="3878" xr:uid="{00000000-0005-0000-0000-0000640C0000}"/>
    <cellStyle name="Calculation 9 13 3" xfId="3879" xr:uid="{00000000-0005-0000-0000-0000650C0000}"/>
    <cellStyle name="Calculation 9 13 3 2" xfId="3880" xr:uid="{00000000-0005-0000-0000-0000660C0000}"/>
    <cellStyle name="Calculation 9 13 4" xfId="3881" xr:uid="{00000000-0005-0000-0000-0000670C0000}"/>
    <cellStyle name="Calculation 9 13 4 2" xfId="3882" xr:uid="{00000000-0005-0000-0000-0000680C0000}"/>
    <cellStyle name="Calculation 9 13 5" xfId="3883" xr:uid="{00000000-0005-0000-0000-0000690C0000}"/>
    <cellStyle name="Calculation 9 13 5 2" xfId="3884" xr:uid="{00000000-0005-0000-0000-00006A0C0000}"/>
    <cellStyle name="Calculation 9 13 6" xfId="3885" xr:uid="{00000000-0005-0000-0000-00006B0C0000}"/>
    <cellStyle name="Calculation 9 13 6 2" xfId="3886" xr:uid="{00000000-0005-0000-0000-00006C0C0000}"/>
    <cellStyle name="Calculation 9 13 7" xfId="3887" xr:uid="{00000000-0005-0000-0000-00006D0C0000}"/>
    <cellStyle name="Calculation 9 13 7 2" xfId="3888" xr:uid="{00000000-0005-0000-0000-00006E0C0000}"/>
    <cellStyle name="Calculation 9 13 8" xfId="3889" xr:uid="{00000000-0005-0000-0000-00006F0C0000}"/>
    <cellStyle name="Calculation 9 13 8 2" xfId="3890" xr:uid="{00000000-0005-0000-0000-0000700C0000}"/>
    <cellStyle name="Calculation 9 13 9" xfId="3891" xr:uid="{00000000-0005-0000-0000-0000710C0000}"/>
    <cellStyle name="Calculation 9 13 9 2" xfId="3892" xr:uid="{00000000-0005-0000-0000-0000720C0000}"/>
    <cellStyle name="Calculation 9 14" xfId="3893" xr:uid="{00000000-0005-0000-0000-0000730C0000}"/>
    <cellStyle name="Calculation 9 14 10" xfId="3894" xr:uid="{00000000-0005-0000-0000-0000740C0000}"/>
    <cellStyle name="Calculation 9 14 10 2" xfId="3895" xr:uid="{00000000-0005-0000-0000-0000750C0000}"/>
    <cellStyle name="Calculation 9 14 11" xfId="3896" xr:uid="{00000000-0005-0000-0000-0000760C0000}"/>
    <cellStyle name="Calculation 9 14 11 2" xfId="3897" xr:uid="{00000000-0005-0000-0000-0000770C0000}"/>
    <cellStyle name="Calculation 9 14 12" xfId="3898" xr:uid="{00000000-0005-0000-0000-0000780C0000}"/>
    <cellStyle name="Calculation 9 14 12 2" xfId="3899" xr:uid="{00000000-0005-0000-0000-0000790C0000}"/>
    <cellStyle name="Calculation 9 14 13" xfId="3900" xr:uid="{00000000-0005-0000-0000-00007A0C0000}"/>
    <cellStyle name="Calculation 9 14 13 2" xfId="3901" xr:uid="{00000000-0005-0000-0000-00007B0C0000}"/>
    <cellStyle name="Calculation 9 14 14" xfId="3902" xr:uid="{00000000-0005-0000-0000-00007C0C0000}"/>
    <cellStyle name="Calculation 9 14 14 2" xfId="3903" xr:uid="{00000000-0005-0000-0000-00007D0C0000}"/>
    <cellStyle name="Calculation 9 14 15" xfId="3904" xr:uid="{00000000-0005-0000-0000-00007E0C0000}"/>
    <cellStyle name="Calculation 9 14 2" xfId="3905" xr:uid="{00000000-0005-0000-0000-00007F0C0000}"/>
    <cellStyle name="Calculation 9 14 2 2" xfId="3906" xr:uid="{00000000-0005-0000-0000-0000800C0000}"/>
    <cellStyle name="Calculation 9 14 3" xfId="3907" xr:uid="{00000000-0005-0000-0000-0000810C0000}"/>
    <cellStyle name="Calculation 9 14 3 2" xfId="3908" xr:uid="{00000000-0005-0000-0000-0000820C0000}"/>
    <cellStyle name="Calculation 9 14 4" xfId="3909" xr:uid="{00000000-0005-0000-0000-0000830C0000}"/>
    <cellStyle name="Calculation 9 14 4 2" xfId="3910" xr:uid="{00000000-0005-0000-0000-0000840C0000}"/>
    <cellStyle name="Calculation 9 14 5" xfId="3911" xr:uid="{00000000-0005-0000-0000-0000850C0000}"/>
    <cellStyle name="Calculation 9 14 5 2" xfId="3912" xr:uid="{00000000-0005-0000-0000-0000860C0000}"/>
    <cellStyle name="Calculation 9 14 6" xfId="3913" xr:uid="{00000000-0005-0000-0000-0000870C0000}"/>
    <cellStyle name="Calculation 9 14 6 2" xfId="3914" xr:uid="{00000000-0005-0000-0000-0000880C0000}"/>
    <cellStyle name="Calculation 9 14 7" xfId="3915" xr:uid="{00000000-0005-0000-0000-0000890C0000}"/>
    <cellStyle name="Calculation 9 14 7 2" xfId="3916" xr:uid="{00000000-0005-0000-0000-00008A0C0000}"/>
    <cellStyle name="Calculation 9 14 8" xfId="3917" xr:uid="{00000000-0005-0000-0000-00008B0C0000}"/>
    <cellStyle name="Calculation 9 14 8 2" xfId="3918" xr:uid="{00000000-0005-0000-0000-00008C0C0000}"/>
    <cellStyle name="Calculation 9 14 9" xfId="3919" xr:uid="{00000000-0005-0000-0000-00008D0C0000}"/>
    <cellStyle name="Calculation 9 14 9 2" xfId="3920" xr:uid="{00000000-0005-0000-0000-00008E0C0000}"/>
    <cellStyle name="Calculation 9 15" xfId="3921" xr:uid="{00000000-0005-0000-0000-00008F0C0000}"/>
    <cellStyle name="Calculation 9 15 2" xfId="3922" xr:uid="{00000000-0005-0000-0000-0000900C0000}"/>
    <cellStyle name="Calculation 9 16" xfId="3923" xr:uid="{00000000-0005-0000-0000-0000910C0000}"/>
    <cellStyle name="Calculation 9 16 2" xfId="3924" xr:uid="{00000000-0005-0000-0000-0000920C0000}"/>
    <cellStyle name="Calculation 9 17" xfId="3925" xr:uid="{00000000-0005-0000-0000-0000930C0000}"/>
    <cellStyle name="Calculation 9 17 2" xfId="3926" xr:uid="{00000000-0005-0000-0000-0000940C0000}"/>
    <cellStyle name="Calculation 9 18" xfId="3927" xr:uid="{00000000-0005-0000-0000-0000950C0000}"/>
    <cellStyle name="Calculation 9 18 2" xfId="3928" xr:uid="{00000000-0005-0000-0000-0000960C0000}"/>
    <cellStyle name="Calculation 9 19" xfId="3929" xr:uid="{00000000-0005-0000-0000-0000970C0000}"/>
    <cellStyle name="Calculation 9 19 2" xfId="3930" xr:uid="{00000000-0005-0000-0000-0000980C0000}"/>
    <cellStyle name="Calculation 9 2" xfId="3931" xr:uid="{00000000-0005-0000-0000-0000990C0000}"/>
    <cellStyle name="Calculation 9 2 10" xfId="3932" xr:uid="{00000000-0005-0000-0000-00009A0C0000}"/>
    <cellStyle name="Calculation 9 2 10 10" xfId="3933" xr:uid="{00000000-0005-0000-0000-00009B0C0000}"/>
    <cellStyle name="Calculation 9 2 10 10 2" xfId="3934" xr:uid="{00000000-0005-0000-0000-00009C0C0000}"/>
    <cellStyle name="Calculation 9 2 10 11" xfId="3935" xr:uid="{00000000-0005-0000-0000-00009D0C0000}"/>
    <cellStyle name="Calculation 9 2 10 11 2" xfId="3936" xr:uid="{00000000-0005-0000-0000-00009E0C0000}"/>
    <cellStyle name="Calculation 9 2 10 12" xfId="3937" xr:uid="{00000000-0005-0000-0000-00009F0C0000}"/>
    <cellStyle name="Calculation 9 2 10 12 2" xfId="3938" xr:uid="{00000000-0005-0000-0000-0000A00C0000}"/>
    <cellStyle name="Calculation 9 2 10 13" xfId="3939" xr:uid="{00000000-0005-0000-0000-0000A10C0000}"/>
    <cellStyle name="Calculation 9 2 10 13 2" xfId="3940" xr:uid="{00000000-0005-0000-0000-0000A20C0000}"/>
    <cellStyle name="Calculation 9 2 10 14" xfId="3941" xr:uid="{00000000-0005-0000-0000-0000A30C0000}"/>
    <cellStyle name="Calculation 9 2 10 14 2" xfId="3942" xr:uid="{00000000-0005-0000-0000-0000A40C0000}"/>
    <cellStyle name="Calculation 9 2 10 15" xfId="3943" xr:uid="{00000000-0005-0000-0000-0000A50C0000}"/>
    <cellStyle name="Calculation 9 2 10 15 2" xfId="3944" xr:uid="{00000000-0005-0000-0000-0000A60C0000}"/>
    <cellStyle name="Calculation 9 2 10 16" xfId="3945" xr:uid="{00000000-0005-0000-0000-0000A70C0000}"/>
    <cellStyle name="Calculation 9 2 10 16 2" xfId="3946" xr:uid="{00000000-0005-0000-0000-0000A80C0000}"/>
    <cellStyle name="Calculation 9 2 10 17" xfId="3947" xr:uid="{00000000-0005-0000-0000-0000A90C0000}"/>
    <cellStyle name="Calculation 9 2 10 17 2" xfId="3948" xr:uid="{00000000-0005-0000-0000-0000AA0C0000}"/>
    <cellStyle name="Calculation 9 2 10 18" xfId="3949" xr:uid="{00000000-0005-0000-0000-0000AB0C0000}"/>
    <cellStyle name="Calculation 9 2 10 2" xfId="3950" xr:uid="{00000000-0005-0000-0000-0000AC0C0000}"/>
    <cellStyle name="Calculation 9 2 10 2 2" xfId="3951" xr:uid="{00000000-0005-0000-0000-0000AD0C0000}"/>
    <cellStyle name="Calculation 9 2 10 3" xfId="3952" xr:uid="{00000000-0005-0000-0000-0000AE0C0000}"/>
    <cellStyle name="Calculation 9 2 10 3 2" xfId="3953" xr:uid="{00000000-0005-0000-0000-0000AF0C0000}"/>
    <cellStyle name="Calculation 9 2 10 4" xfId="3954" xr:uid="{00000000-0005-0000-0000-0000B00C0000}"/>
    <cellStyle name="Calculation 9 2 10 4 2" xfId="3955" xr:uid="{00000000-0005-0000-0000-0000B10C0000}"/>
    <cellStyle name="Calculation 9 2 10 5" xfId="3956" xr:uid="{00000000-0005-0000-0000-0000B20C0000}"/>
    <cellStyle name="Calculation 9 2 10 5 2" xfId="3957" xr:uid="{00000000-0005-0000-0000-0000B30C0000}"/>
    <cellStyle name="Calculation 9 2 10 6" xfId="3958" xr:uid="{00000000-0005-0000-0000-0000B40C0000}"/>
    <cellStyle name="Calculation 9 2 10 6 2" xfId="3959" xr:uid="{00000000-0005-0000-0000-0000B50C0000}"/>
    <cellStyle name="Calculation 9 2 10 7" xfId="3960" xr:uid="{00000000-0005-0000-0000-0000B60C0000}"/>
    <cellStyle name="Calculation 9 2 10 7 2" xfId="3961" xr:uid="{00000000-0005-0000-0000-0000B70C0000}"/>
    <cellStyle name="Calculation 9 2 10 8" xfId="3962" xr:uid="{00000000-0005-0000-0000-0000B80C0000}"/>
    <cellStyle name="Calculation 9 2 10 8 2" xfId="3963" xr:uid="{00000000-0005-0000-0000-0000B90C0000}"/>
    <cellStyle name="Calculation 9 2 10 9" xfId="3964" xr:uid="{00000000-0005-0000-0000-0000BA0C0000}"/>
    <cellStyle name="Calculation 9 2 10 9 2" xfId="3965" xr:uid="{00000000-0005-0000-0000-0000BB0C0000}"/>
    <cellStyle name="Calculation 9 2 11" xfId="3966" xr:uid="{00000000-0005-0000-0000-0000BC0C0000}"/>
    <cellStyle name="Calculation 9 2 11 10" xfId="3967" xr:uid="{00000000-0005-0000-0000-0000BD0C0000}"/>
    <cellStyle name="Calculation 9 2 11 10 2" xfId="3968" xr:uid="{00000000-0005-0000-0000-0000BE0C0000}"/>
    <cellStyle name="Calculation 9 2 11 11" xfId="3969" xr:uid="{00000000-0005-0000-0000-0000BF0C0000}"/>
    <cellStyle name="Calculation 9 2 11 11 2" xfId="3970" xr:uid="{00000000-0005-0000-0000-0000C00C0000}"/>
    <cellStyle name="Calculation 9 2 11 12" xfId="3971" xr:uid="{00000000-0005-0000-0000-0000C10C0000}"/>
    <cellStyle name="Calculation 9 2 11 12 2" xfId="3972" xr:uid="{00000000-0005-0000-0000-0000C20C0000}"/>
    <cellStyle name="Calculation 9 2 11 13" xfId="3973" xr:uid="{00000000-0005-0000-0000-0000C30C0000}"/>
    <cellStyle name="Calculation 9 2 11 13 2" xfId="3974" xr:uid="{00000000-0005-0000-0000-0000C40C0000}"/>
    <cellStyle name="Calculation 9 2 11 14" xfId="3975" xr:uid="{00000000-0005-0000-0000-0000C50C0000}"/>
    <cellStyle name="Calculation 9 2 11 14 2" xfId="3976" xr:uid="{00000000-0005-0000-0000-0000C60C0000}"/>
    <cellStyle name="Calculation 9 2 11 15" xfId="3977" xr:uid="{00000000-0005-0000-0000-0000C70C0000}"/>
    <cellStyle name="Calculation 9 2 11 15 2" xfId="3978" xr:uid="{00000000-0005-0000-0000-0000C80C0000}"/>
    <cellStyle name="Calculation 9 2 11 16" xfId="3979" xr:uid="{00000000-0005-0000-0000-0000C90C0000}"/>
    <cellStyle name="Calculation 9 2 11 2" xfId="3980" xr:uid="{00000000-0005-0000-0000-0000CA0C0000}"/>
    <cellStyle name="Calculation 9 2 11 2 2" xfId="3981" xr:uid="{00000000-0005-0000-0000-0000CB0C0000}"/>
    <cellStyle name="Calculation 9 2 11 3" xfId="3982" xr:uid="{00000000-0005-0000-0000-0000CC0C0000}"/>
    <cellStyle name="Calculation 9 2 11 3 2" xfId="3983" xr:uid="{00000000-0005-0000-0000-0000CD0C0000}"/>
    <cellStyle name="Calculation 9 2 11 4" xfId="3984" xr:uid="{00000000-0005-0000-0000-0000CE0C0000}"/>
    <cellStyle name="Calculation 9 2 11 4 2" xfId="3985" xr:uid="{00000000-0005-0000-0000-0000CF0C0000}"/>
    <cellStyle name="Calculation 9 2 11 5" xfId="3986" xr:uid="{00000000-0005-0000-0000-0000D00C0000}"/>
    <cellStyle name="Calculation 9 2 11 5 2" xfId="3987" xr:uid="{00000000-0005-0000-0000-0000D10C0000}"/>
    <cellStyle name="Calculation 9 2 11 6" xfId="3988" xr:uid="{00000000-0005-0000-0000-0000D20C0000}"/>
    <cellStyle name="Calculation 9 2 11 6 2" xfId="3989" xr:uid="{00000000-0005-0000-0000-0000D30C0000}"/>
    <cellStyle name="Calculation 9 2 11 7" xfId="3990" xr:uid="{00000000-0005-0000-0000-0000D40C0000}"/>
    <cellStyle name="Calculation 9 2 11 7 2" xfId="3991" xr:uid="{00000000-0005-0000-0000-0000D50C0000}"/>
    <cellStyle name="Calculation 9 2 11 8" xfId="3992" xr:uid="{00000000-0005-0000-0000-0000D60C0000}"/>
    <cellStyle name="Calculation 9 2 11 8 2" xfId="3993" xr:uid="{00000000-0005-0000-0000-0000D70C0000}"/>
    <cellStyle name="Calculation 9 2 11 9" xfId="3994" xr:uid="{00000000-0005-0000-0000-0000D80C0000}"/>
    <cellStyle name="Calculation 9 2 11 9 2" xfId="3995" xr:uid="{00000000-0005-0000-0000-0000D90C0000}"/>
    <cellStyle name="Calculation 9 2 12" xfId="3996" xr:uid="{00000000-0005-0000-0000-0000DA0C0000}"/>
    <cellStyle name="Calculation 9 2 12 10" xfId="3997" xr:uid="{00000000-0005-0000-0000-0000DB0C0000}"/>
    <cellStyle name="Calculation 9 2 12 10 2" xfId="3998" xr:uid="{00000000-0005-0000-0000-0000DC0C0000}"/>
    <cellStyle name="Calculation 9 2 12 11" xfId="3999" xr:uid="{00000000-0005-0000-0000-0000DD0C0000}"/>
    <cellStyle name="Calculation 9 2 12 11 2" xfId="4000" xr:uid="{00000000-0005-0000-0000-0000DE0C0000}"/>
    <cellStyle name="Calculation 9 2 12 12" xfId="4001" xr:uid="{00000000-0005-0000-0000-0000DF0C0000}"/>
    <cellStyle name="Calculation 9 2 12 12 2" xfId="4002" xr:uid="{00000000-0005-0000-0000-0000E00C0000}"/>
    <cellStyle name="Calculation 9 2 12 13" xfId="4003" xr:uid="{00000000-0005-0000-0000-0000E10C0000}"/>
    <cellStyle name="Calculation 9 2 12 13 2" xfId="4004" xr:uid="{00000000-0005-0000-0000-0000E20C0000}"/>
    <cellStyle name="Calculation 9 2 12 14" xfId="4005" xr:uid="{00000000-0005-0000-0000-0000E30C0000}"/>
    <cellStyle name="Calculation 9 2 12 14 2" xfId="4006" xr:uid="{00000000-0005-0000-0000-0000E40C0000}"/>
    <cellStyle name="Calculation 9 2 12 15" xfId="4007" xr:uid="{00000000-0005-0000-0000-0000E50C0000}"/>
    <cellStyle name="Calculation 9 2 12 15 2" xfId="4008" xr:uid="{00000000-0005-0000-0000-0000E60C0000}"/>
    <cellStyle name="Calculation 9 2 12 16" xfId="4009" xr:uid="{00000000-0005-0000-0000-0000E70C0000}"/>
    <cellStyle name="Calculation 9 2 12 2" xfId="4010" xr:uid="{00000000-0005-0000-0000-0000E80C0000}"/>
    <cellStyle name="Calculation 9 2 12 2 2" xfId="4011" xr:uid="{00000000-0005-0000-0000-0000E90C0000}"/>
    <cellStyle name="Calculation 9 2 12 3" xfId="4012" xr:uid="{00000000-0005-0000-0000-0000EA0C0000}"/>
    <cellStyle name="Calculation 9 2 12 3 2" xfId="4013" xr:uid="{00000000-0005-0000-0000-0000EB0C0000}"/>
    <cellStyle name="Calculation 9 2 12 4" xfId="4014" xr:uid="{00000000-0005-0000-0000-0000EC0C0000}"/>
    <cellStyle name="Calculation 9 2 12 4 2" xfId="4015" xr:uid="{00000000-0005-0000-0000-0000ED0C0000}"/>
    <cellStyle name="Calculation 9 2 12 5" xfId="4016" xr:uid="{00000000-0005-0000-0000-0000EE0C0000}"/>
    <cellStyle name="Calculation 9 2 12 5 2" xfId="4017" xr:uid="{00000000-0005-0000-0000-0000EF0C0000}"/>
    <cellStyle name="Calculation 9 2 12 6" xfId="4018" xr:uid="{00000000-0005-0000-0000-0000F00C0000}"/>
    <cellStyle name="Calculation 9 2 12 6 2" xfId="4019" xr:uid="{00000000-0005-0000-0000-0000F10C0000}"/>
    <cellStyle name="Calculation 9 2 12 7" xfId="4020" xr:uid="{00000000-0005-0000-0000-0000F20C0000}"/>
    <cellStyle name="Calculation 9 2 12 7 2" xfId="4021" xr:uid="{00000000-0005-0000-0000-0000F30C0000}"/>
    <cellStyle name="Calculation 9 2 12 8" xfId="4022" xr:uid="{00000000-0005-0000-0000-0000F40C0000}"/>
    <cellStyle name="Calculation 9 2 12 8 2" xfId="4023" xr:uid="{00000000-0005-0000-0000-0000F50C0000}"/>
    <cellStyle name="Calculation 9 2 12 9" xfId="4024" xr:uid="{00000000-0005-0000-0000-0000F60C0000}"/>
    <cellStyle name="Calculation 9 2 12 9 2" xfId="4025" xr:uid="{00000000-0005-0000-0000-0000F70C0000}"/>
    <cellStyle name="Calculation 9 2 13" xfId="4026" xr:uid="{00000000-0005-0000-0000-0000F80C0000}"/>
    <cellStyle name="Calculation 9 2 13 10" xfId="4027" xr:uid="{00000000-0005-0000-0000-0000F90C0000}"/>
    <cellStyle name="Calculation 9 2 13 10 2" xfId="4028" xr:uid="{00000000-0005-0000-0000-0000FA0C0000}"/>
    <cellStyle name="Calculation 9 2 13 11" xfId="4029" xr:uid="{00000000-0005-0000-0000-0000FB0C0000}"/>
    <cellStyle name="Calculation 9 2 13 11 2" xfId="4030" xr:uid="{00000000-0005-0000-0000-0000FC0C0000}"/>
    <cellStyle name="Calculation 9 2 13 12" xfId="4031" xr:uid="{00000000-0005-0000-0000-0000FD0C0000}"/>
    <cellStyle name="Calculation 9 2 13 12 2" xfId="4032" xr:uid="{00000000-0005-0000-0000-0000FE0C0000}"/>
    <cellStyle name="Calculation 9 2 13 13" xfId="4033" xr:uid="{00000000-0005-0000-0000-0000FF0C0000}"/>
    <cellStyle name="Calculation 9 2 13 13 2" xfId="4034" xr:uid="{00000000-0005-0000-0000-0000000D0000}"/>
    <cellStyle name="Calculation 9 2 13 14" xfId="4035" xr:uid="{00000000-0005-0000-0000-0000010D0000}"/>
    <cellStyle name="Calculation 9 2 13 14 2" xfId="4036" xr:uid="{00000000-0005-0000-0000-0000020D0000}"/>
    <cellStyle name="Calculation 9 2 13 15" xfId="4037" xr:uid="{00000000-0005-0000-0000-0000030D0000}"/>
    <cellStyle name="Calculation 9 2 13 2" xfId="4038" xr:uid="{00000000-0005-0000-0000-0000040D0000}"/>
    <cellStyle name="Calculation 9 2 13 2 2" xfId="4039" xr:uid="{00000000-0005-0000-0000-0000050D0000}"/>
    <cellStyle name="Calculation 9 2 13 3" xfId="4040" xr:uid="{00000000-0005-0000-0000-0000060D0000}"/>
    <cellStyle name="Calculation 9 2 13 3 2" xfId="4041" xr:uid="{00000000-0005-0000-0000-0000070D0000}"/>
    <cellStyle name="Calculation 9 2 13 4" xfId="4042" xr:uid="{00000000-0005-0000-0000-0000080D0000}"/>
    <cellStyle name="Calculation 9 2 13 4 2" xfId="4043" xr:uid="{00000000-0005-0000-0000-0000090D0000}"/>
    <cellStyle name="Calculation 9 2 13 5" xfId="4044" xr:uid="{00000000-0005-0000-0000-00000A0D0000}"/>
    <cellStyle name="Calculation 9 2 13 5 2" xfId="4045" xr:uid="{00000000-0005-0000-0000-00000B0D0000}"/>
    <cellStyle name="Calculation 9 2 13 6" xfId="4046" xr:uid="{00000000-0005-0000-0000-00000C0D0000}"/>
    <cellStyle name="Calculation 9 2 13 6 2" xfId="4047" xr:uid="{00000000-0005-0000-0000-00000D0D0000}"/>
    <cellStyle name="Calculation 9 2 13 7" xfId="4048" xr:uid="{00000000-0005-0000-0000-00000E0D0000}"/>
    <cellStyle name="Calculation 9 2 13 7 2" xfId="4049" xr:uid="{00000000-0005-0000-0000-00000F0D0000}"/>
    <cellStyle name="Calculation 9 2 13 8" xfId="4050" xr:uid="{00000000-0005-0000-0000-0000100D0000}"/>
    <cellStyle name="Calculation 9 2 13 8 2" xfId="4051" xr:uid="{00000000-0005-0000-0000-0000110D0000}"/>
    <cellStyle name="Calculation 9 2 13 9" xfId="4052" xr:uid="{00000000-0005-0000-0000-0000120D0000}"/>
    <cellStyle name="Calculation 9 2 13 9 2" xfId="4053" xr:uid="{00000000-0005-0000-0000-0000130D0000}"/>
    <cellStyle name="Calculation 9 2 14" xfId="4054" xr:uid="{00000000-0005-0000-0000-0000140D0000}"/>
    <cellStyle name="Calculation 9 2 14 2" xfId="4055" xr:uid="{00000000-0005-0000-0000-0000150D0000}"/>
    <cellStyle name="Calculation 9 2 15" xfId="4056" xr:uid="{00000000-0005-0000-0000-0000160D0000}"/>
    <cellStyle name="Calculation 9 2 15 2" xfId="4057" xr:uid="{00000000-0005-0000-0000-0000170D0000}"/>
    <cellStyle name="Calculation 9 2 16" xfId="4058" xr:uid="{00000000-0005-0000-0000-0000180D0000}"/>
    <cellStyle name="Calculation 9 2 16 2" xfId="4059" xr:uid="{00000000-0005-0000-0000-0000190D0000}"/>
    <cellStyle name="Calculation 9 2 17" xfId="4060" xr:uid="{00000000-0005-0000-0000-00001A0D0000}"/>
    <cellStyle name="Calculation 9 2 17 2" xfId="4061" xr:uid="{00000000-0005-0000-0000-00001B0D0000}"/>
    <cellStyle name="Calculation 9 2 18" xfId="4062" xr:uid="{00000000-0005-0000-0000-00001C0D0000}"/>
    <cellStyle name="Calculation 9 2 18 2" xfId="4063" xr:uid="{00000000-0005-0000-0000-00001D0D0000}"/>
    <cellStyle name="Calculation 9 2 19" xfId="4064" xr:uid="{00000000-0005-0000-0000-00001E0D0000}"/>
    <cellStyle name="Calculation 9 2 19 2" xfId="4065" xr:uid="{00000000-0005-0000-0000-00001F0D0000}"/>
    <cellStyle name="Calculation 9 2 2" xfId="4066" xr:uid="{00000000-0005-0000-0000-0000200D0000}"/>
    <cellStyle name="Calculation 9 2 2 10" xfId="4067" xr:uid="{00000000-0005-0000-0000-0000210D0000}"/>
    <cellStyle name="Calculation 9 2 2 10 2" xfId="4068" xr:uid="{00000000-0005-0000-0000-0000220D0000}"/>
    <cellStyle name="Calculation 9 2 2 11" xfId="4069" xr:uid="{00000000-0005-0000-0000-0000230D0000}"/>
    <cellStyle name="Calculation 9 2 2 11 2" xfId="4070" xr:uid="{00000000-0005-0000-0000-0000240D0000}"/>
    <cellStyle name="Calculation 9 2 2 12" xfId="4071" xr:uid="{00000000-0005-0000-0000-0000250D0000}"/>
    <cellStyle name="Calculation 9 2 2 12 2" xfId="4072" xr:uid="{00000000-0005-0000-0000-0000260D0000}"/>
    <cellStyle name="Calculation 9 2 2 13" xfId="4073" xr:uid="{00000000-0005-0000-0000-0000270D0000}"/>
    <cellStyle name="Calculation 9 2 2 13 2" xfId="4074" xr:uid="{00000000-0005-0000-0000-0000280D0000}"/>
    <cellStyle name="Calculation 9 2 2 14" xfId="4075" xr:uid="{00000000-0005-0000-0000-0000290D0000}"/>
    <cellStyle name="Calculation 9 2 2 14 2" xfId="4076" xr:uid="{00000000-0005-0000-0000-00002A0D0000}"/>
    <cellStyle name="Calculation 9 2 2 15" xfId="4077" xr:uid="{00000000-0005-0000-0000-00002B0D0000}"/>
    <cellStyle name="Calculation 9 2 2 15 2" xfId="4078" xr:uid="{00000000-0005-0000-0000-00002C0D0000}"/>
    <cellStyle name="Calculation 9 2 2 16" xfId="4079" xr:uid="{00000000-0005-0000-0000-00002D0D0000}"/>
    <cellStyle name="Calculation 9 2 2 16 2" xfId="4080" xr:uid="{00000000-0005-0000-0000-00002E0D0000}"/>
    <cellStyle name="Calculation 9 2 2 17" xfId="4081" xr:uid="{00000000-0005-0000-0000-00002F0D0000}"/>
    <cellStyle name="Calculation 9 2 2 17 2" xfId="4082" xr:uid="{00000000-0005-0000-0000-0000300D0000}"/>
    <cellStyle name="Calculation 9 2 2 18" xfId="4083" xr:uid="{00000000-0005-0000-0000-0000310D0000}"/>
    <cellStyle name="Calculation 9 2 2 18 2" xfId="4084" xr:uid="{00000000-0005-0000-0000-0000320D0000}"/>
    <cellStyle name="Calculation 9 2 2 19" xfId="4085" xr:uid="{00000000-0005-0000-0000-0000330D0000}"/>
    <cellStyle name="Calculation 9 2 2 19 2" xfId="4086" xr:uid="{00000000-0005-0000-0000-0000340D0000}"/>
    <cellStyle name="Calculation 9 2 2 2" xfId="4087" xr:uid="{00000000-0005-0000-0000-0000350D0000}"/>
    <cellStyle name="Calculation 9 2 2 2 10" xfId="4088" xr:uid="{00000000-0005-0000-0000-0000360D0000}"/>
    <cellStyle name="Calculation 9 2 2 2 10 2" xfId="4089" xr:uid="{00000000-0005-0000-0000-0000370D0000}"/>
    <cellStyle name="Calculation 9 2 2 2 11" xfId="4090" xr:uid="{00000000-0005-0000-0000-0000380D0000}"/>
    <cellStyle name="Calculation 9 2 2 2 11 2" xfId="4091" xr:uid="{00000000-0005-0000-0000-0000390D0000}"/>
    <cellStyle name="Calculation 9 2 2 2 12" xfId="4092" xr:uid="{00000000-0005-0000-0000-00003A0D0000}"/>
    <cellStyle name="Calculation 9 2 2 2 12 2" xfId="4093" xr:uid="{00000000-0005-0000-0000-00003B0D0000}"/>
    <cellStyle name="Calculation 9 2 2 2 13" xfId="4094" xr:uid="{00000000-0005-0000-0000-00003C0D0000}"/>
    <cellStyle name="Calculation 9 2 2 2 13 2" xfId="4095" xr:uid="{00000000-0005-0000-0000-00003D0D0000}"/>
    <cellStyle name="Calculation 9 2 2 2 14" xfId="4096" xr:uid="{00000000-0005-0000-0000-00003E0D0000}"/>
    <cellStyle name="Calculation 9 2 2 2 14 2" xfId="4097" xr:uid="{00000000-0005-0000-0000-00003F0D0000}"/>
    <cellStyle name="Calculation 9 2 2 2 15" xfId="4098" xr:uid="{00000000-0005-0000-0000-0000400D0000}"/>
    <cellStyle name="Calculation 9 2 2 2 15 2" xfId="4099" xr:uid="{00000000-0005-0000-0000-0000410D0000}"/>
    <cellStyle name="Calculation 9 2 2 2 16" xfId="4100" xr:uid="{00000000-0005-0000-0000-0000420D0000}"/>
    <cellStyle name="Calculation 9 2 2 2 16 2" xfId="4101" xr:uid="{00000000-0005-0000-0000-0000430D0000}"/>
    <cellStyle name="Calculation 9 2 2 2 17" xfId="4102" xr:uid="{00000000-0005-0000-0000-0000440D0000}"/>
    <cellStyle name="Calculation 9 2 2 2 17 2" xfId="4103" xr:uid="{00000000-0005-0000-0000-0000450D0000}"/>
    <cellStyle name="Calculation 9 2 2 2 18" xfId="4104" xr:uid="{00000000-0005-0000-0000-0000460D0000}"/>
    <cellStyle name="Calculation 9 2 2 2 18 2" xfId="4105" xr:uid="{00000000-0005-0000-0000-0000470D0000}"/>
    <cellStyle name="Calculation 9 2 2 2 19" xfId="4106" xr:uid="{00000000-0005-0000-0000-0000480D0000}"/>
    <cellStyle name="Calculation 9 2 2 2 2" xfId="4107" xr:uid="{00000000-0005-0000-0000-0000490D0000}"/>
    <cellStyle name="Calculation 9 2 2 2 2 2" xfId="4108" xr:uid="{00000000-0005-0000-0000-00004A0D0000}"/>
    <cellStyle name="Calculation 9 2 2 2 3" xfId="4109" xr:uid="{00000000-0005-0000-0000-00004B0D0000}"/>
    <cellStyle name="Calculation 9 2 2 2 3 2" xfId="4110" xr:uid="{00000000-0005-0000-0000-00004C0D0000}"/>
    <cellStyle name="Calculation 9 2 2 2 4" xfId="4111" xr:uid="{00000000-0005-0000-0000-00004D0D0000}"/>
    <cellStyle name="Calculation 9 2 2 2 4 2" xfId="4112" xr:uid="{00000000-0005-0000-0000-00004E0D0000}"/>
    <cellStyle name="Calculation 9 2 2 2 5" xfId="4113" xr:uid="{00000000-0005-0000-0000-00004F0D0000}"/>
    <cellStyle name="Calculation 9 2 2 2 5 2" xfId="4114" xr:uid="{00000000-0005-0000-0000-0000500D0000}"/>
    <cellStyle name="Calculation 9 2 2 2 6" xfId="4115" xr:uid="{00000000-0005-0000-0000-0000510D0000}"/>
    <cellStyle name="Calculation 9 2 2 2 6 2" xfId="4116" xr:uid="{00000000-0005-0000-0000-0000520D0000}"/>
    <cellStyle name="Calculation 9 2 2 2 7" xfId="4117" xr:uid="{00000000-0005-0000-0000-0000530D0000}"/>
    <cellStyle name="Calculation 9 2 2 2 7 2" xfId="4118" xr:uid="{00000000-0005-0000-0000-0000540D0000}"/>
    <cellStyle name="Calculation 9 2 2 2 8" xfId="4119" xr:uid="{00000000-0005-0000-0000-0000550D0000}"/>
    <cellStyle name="Calculation 9 2 2 2 8 2" xfId="4120" xr:uid="{00000000-0005-0000-0000-0000560D0000}"/>
    <cellStyle name="Calculation 9 2 2 2 9" xfId="4121" xr:uid="{00000000-0005-0000-0000-0000570D0000}"/>
    <cellStyle name="Calculation 9 2 2 2 9 2" xfId="4122" xr:uid="{00000000-0005-0000-0000-0000580D0000}"/>
    <cellStyle name="Calculation 9 2 2 20" xfId="4123" xr:uid="{00000000-0005-0000-0000-0000590D0000}"/>
    <cellStyle name="Calculation 9 2 2 3" xfId="4124" xr:uid="{00000000-0005-0000-0000-00005A0D0000}"/>
    <cellStyle name="Calculation 9 2 2 3 10" xfId="4125" xr:uid="{00000000-0005-0000-0000-00005B0D0000}"/>
    <cellStyle name="Calculation 9 2 2 3 10 2" xfId="4126" xr:uid="{00000000-0005-0000-0000-00005C0D0000}"/>
    <cellStyle name="Calculation 9 2 2 3 11" xfId="4127" xr:uid="{00000000-0005-0000-0000-00005D0D0000}"/>
    <cellStyle name="Calculation 9 2 2 3 11 2" xfId="4128" xr:uid="{00000000-0005-0000-0000-00005E0D0000}"/>
    <cellStyle name="Calculation 9 2 2 3 12" xfId="4129" xr:uid="{00000000-0005-0000-0000-00005F0D0000}"/>
    <cellStyle name="Calculation 9 2 2 3 12 2" xfId="4130" xr:uid="{00000000-0005-0000-0000-0000600D0000}"/>
    <cellStyle name="Calculation 9 2 2 3 13" xfId="4131" xr:uid="{00000000-0005-0000-0000-0000610D0000}"/>
    <cellStyle name="Calculation 9 2 2 3 13 2" xfId="4132" xr:uid="{00000000-0005-0000-0000-0000620D0000}"/>
    <cellStyle name="Calculation 9 2 2 3 14" xfId="4133" xr:uid="{00000000-0005-0000-0000-0000630D0000}"/>
    <cellStyle name="Calculation 9 2 2 3 14 2" xfId="4134" xr:uid="{00000000-0005-0000-0000-0000640D0000}"/>
    <cellStyle name="Calculation 9 2 2 3 15" xfId="4135" xr:uid="{00000000-0005-0000-0000-0000650D0000}"/>
    <cellStyle name="Calculation 9 2 2 3 15 2" xfId="4136" xr:uid="{00000000-0005-0000-0000-0000660D0000}"/>
    <cellStyle name="Calculation 9 2 2 3 16" xfId="4137" xr:uid="{00000000-0005-0000-0000-0000670D0000}"/>
    <cellStyle name="Calculation 9 2 2 3 16 2" xfId="4138" xr:uid="{00000000-0005-0000-0000-0000680D0000}"/>
    <cellStyle name="Calculation 9 2 2 3 17" xfId="4139" xr:uid="{00000000-0005-0000-0000-0000690D0000}"/>
    <cellStyle name="Calculation 9 2 2 3 17 2" xfId="4140" xr:uid="{00000000-0005-0000-0000-00006A0D0000}"/>
    <cellStyle name="Calculation 9 2 2 3 18" xfId="4141" xr:uid="{00000000-0005-0000-0000-00006B0D0000}"/>
    <cellStyle name="Calculation 9 2 2 3 18 2" xfId="4142" xr:uid="{00000000-0005-0000-0000-00006C0D0000}"/>
    <cellStyle name="Calculation 9 2 2 3 19" xfId="4143" xr:uid="{00000000-0005-0000-0000-00006D0D0000}"/>
    <cellStyle name="Calculation 9 2 2 3 2" xfId="4144" xr:uid="{00000000-0005-0000-0000-00006E0D0000}"/>
    <cellStyle name="Calculation 9 2 2 3 2 2" xfId="4145" xr:uid="{00000000-0005-0000-0000-00006F0D0000}"/>
    <cellStyle name="Calculation 9 2 2 3 3" xfId="4146" xr:uid="{00000000-0005-0000-0000-0000700D0000}"/>
    <cellStyle name="Calculation 9 2 2 3 3 2" xfId="4147" xr:uid="{00000000-0005-0000-0000-0000710D0000}"/>
    <cellStyle name="Calculation 9 2 2 3 4" xfId="4148" xr:uid="{00000000-0005-0000-0000-0000720D0000}"/>
    <cellStyle name="Calculation 9 2 2 3 4 2" xfId="4149" xr:uid="{00000000-0005-0000-0000-0000730D0000}"/>
    <cellStyle name="Calculation 9 2 2 3 5" xfId="4150" xr:uid="{00000000-0005-0000-0000-0000740D0000}"/>
    <cellStyle name="Calculation 9 2 2 3 5 2" xfId="4151" xr:uid="{00000000-0005-0000-0000-0000750D0000}"/>
    <cellStyle name="Calculation 9 2 2 3 6" xfId="4152" xr:uid="{00000000-0005-0000-0000-0000760D0000}"/>
    <cellStyle name="Calculation 9 2 2 3 6 2" xfId="4153" xr:uid="{00000000-0005-0000-0000-0000770D0000}"/>
    <cellStyle name="Calculation 9 2 2 3 7" xfId="4154" xr:uid="{00000000-0005-0000-0000-0000780D0000}"/>
    <cellStyle name="Calculation 9 2 2 3 7 2" xfId="4155" xr:uid="{00000000-0005-0000-0000-0000790D0000}"/>
    <cellStyle name="Calculation 9 2 2 3 8" xfId="4156" xr:uid="{00000000-0005-0000-0000-00007A0D0000}"/>
    <cellStyle name="Calculation 9 2 2 3 8 2" xfId="4157" xr:uid="{00000000-0005-0000-0000-00007B0D0000}"/>
    <cellStyle name="Calculation 9 2 2 3 9" xfId="4158" xr:uid="{00000000-0005-0000-0000-00007C0D0000}"/>
    <cellStyle name="Calculation 9 2 2 3 9 2" xfId="4159" xr:uid="{00000000-0005-0000-0000-00007D0D0000}"/>
    <cellStyle name="Calculation 9 2 2 4" xfId="4160" xr:uid="{00000000-0005-0000-0000-00007E0D0000}"/>
    <cellStyle name="Calculation 9 2 2 4 10" xfId="4161" xr:uid="{00000000-0005-0000-0000-00007F0D0000}"/>
    <cellStyle name="Calculation 9 2 2 4 10 2" xfId="4162" xr:uid="{00000000-0005-0000-0000-0000800D0000}"/>
    <cellStyle name="Calculation 9 2 2 4 11" xfId="4163" xr:uid="{00000000-0005-0000-0000-0000810D0000}"/>
    <cellStyle name="Calculation 9 2 2 4 11 2" xfId="4164" xr:uid="{00000000-0005-0000-0000-0000820D0000}"/>
    <cellStyle name="Calculation 9 2 2 4 12" xfId="4165" xr:uid="{00000000-0005-0000-0000-0000830D0000}"/>
    <cellStyle name="Calculation 9 2 2 4 12 2" xfId="4166" xr:uid="{00000000-0005-0000-0000-0000840D0000}"/>
    <cellStyle name="Calculation 9 2 2 4 13" xfId="4167" xr:uid="{00000000-0005-0000-0000-0000850D0000}"/>
    <cellStyle name="Calculation 9 2 2 4 13 2" xfId="4168" xr:uid="{00000000-0005-0000-0000-0000860D0000}"/>
    <cellStyle name="Calculation 9 2 2 4 14" xfId="4169" xr:uid="{00000000-0005-0000-0000-0000870D0000}"/>
    <cellStyle name="Calculation 9 2 2 4 14 2" xfId="4170" xr:uid="{00000000-0005-0000-0000-0000880D0000}"/>
    <cellStyle name="Calculation 9 2 2 4 15" xfId="4171" xr:uid="{00000000-0005-0000-0000-0000890D0000}"/>
    <cellStyle name="Calculation 9 2 2 4 15 2" xfId="4172" xr:uid="{00000000-0005-0000-0000-00008A0D0000}"/>
    <cellStyle name="Calculation 9 2 2 4 16" xfId="4173" xr:uid="{00000000-0005-0000-0000-00008B0D0000}"/>
    <cellStyle name="Calculation 9 2 2 4 2" xfId="4174" xr:uid="{00000000-0005-0000-0000-00008C0D0000}"/>
    <cellStyle name="Calculation 9 2 2 4 2 2" xfId="4175" xr:uid="{00000000-0005-0000-0000-00008D0D0000}"/>
    <cellStyle name="Calculation 9 2 2 4 3" xfId="4176" xr:uid="{00000000-0005-0000-0000-00008E0D0000}"/>
    <cellStyle name="Calculation 9 2 2 4 3 2" xfId="4177" xr:uid="{00000000-0005-0000-0000-00008F0D0000}"/>
    <cellStyle name="Calculation 9 2 2 4 4" xfId="4178" xr:uid="{00000000-0005-0000-0000-0000900D0000}"/>
    <cellStyle name="Calculation 9 2 2 4 4 2" xfId="4179" xr:uid="{00000000-0005-0000-0000-0000910D0000}"/>
    <cellStyle name="Calculation 9 2 2 4 5" xfId="4180" xr:uid="{00000000-0005-0000-0000-0000920D0000}"/>
    <cellStyle name="Calculation 9 2 2 4 5 2" xfId="4181" xr:uid="{00000000-0005-0000-0000-0000930D0000}"/>
    <cellStyle name="Calculation 9 2 2 4 6" xfId="4182" xr:uid="{00000000-0005-0000-0000-0000940D0000}"/>
    <cellStyle name="Calculation 9 2 2 4 6 2" xfId="4183" xr:uid="{00000000-0005-0000-0000-0000950D0000}"/>
    <cellStyle name="Calculation 9 2 2 4 7" xfId="4184" xr:uid="{00000000-0005-0000-0000-0000960D0000}"/>
    <cellStyle name="Calculation 9 2 2 4 7 2" xfId="4185" xr:uid="{00000000-0005-0000-0000-0000970D0000}"/>
    <cellStyle name="Calculation 9 2 2 4 8" xfId="4186" xr:uid="{00000000-0005-0000-0000-0000980D0000}"/>
    <cellStyle name="Calculation 9 2 2 4 8 2" xfId="4187" xr:uid="{00000000-0005-0000-0000-0000990D0000}"/>
    <cellStyle name="Calculation 9 2 2 4 9" xfId="4188" xr:uid="{00000000-0005-0000-0000-00009A0D0000}"/>
    <cellStyle name="Calculation 9 2 2 4 9 2" xfId="4189" xr:uid="{00000000-0005-0000-0000-00009B0D0000}"/>
    <cellStyle name="Calculation 9 2 2 5" xfId="4190" xr:uid="{00000000-0005-0000-0000-00009C0D0000}"/>
    <cellStyle name="Calculation 9 2 2 5 10" xfId="4191" xr:uid="{00000000-0005-0000-0000-00009D0D0000}"/>
    <cellStyle name="Calculation 9 2 2 5 10 2" xfId="4192" xr:uid="{00000000-0005-0000-0000-00009E0D0000}"/>
    <cellStyle name="Calculation 9 2 2 5 11" xfId="4193" xr:uid="{00000000-0005-0000-0000-00009F0D0000}"/>
    <cellStyle name="Calculation 9 2 2 5 11 2" xfId="4194" xr:uid="{00000000-0005-0000-0000-0000A00D0000}"/>
    <cellStyle name="Calculation 9 2 2 5 12" xfId="4195" xr:uid="{00000000-0005-0000-0000-0000A10D0000}"/>
    <cellStyle name="Calculation 9 2 2 5 12 2" xfId="4196" xr:uid="{00000000-0005-0000-0000-0000A20D0000}"/>
    <cellStyle name="Calculation 9 2 2 5 13" xfId="4197" xr:uid="{00000000-0005-0000-0000-0000A30D0000}"/>
    <cellStyle name="Calculation 9 2 2 5 13 2" xfId="4198" xr:uid="{00000000-0005-0000-0000-0000A40D0000}"/>
    <cellStyle name="Calculation 9 2 2 5 14" xfId="4199" xr:uid="{00000000-0005-0000-0000-0000A50D0000}"/>
    <cellStyle name="Calculation 9 2 2 5 14 2" xfId="4200" xr:uid="{00000000-0005-0000-0000-0000A60D0000}"/>
    <cellStyle name="Calculation 9 2 2 5 15" xfId="4201" xr:uid="{00000000-0005-0000-0000-0000A70D0000}"/>
    <cellStyle name="Calculation 9 2 2 5 15 2" xfId="4202" xr:uid="{00000000-0005-0000-0000-0000A80D0000}"/>
    <cellStyle name="Calculation 9 2 2 5 16" xfId="4203" xr:uid="{00000000-0005-0000-0000-0000A90D0000}"/>
    <cellStyle name="Calculation 9 2 2 5 2" xfId="4204" xr:uid="{00000000-0005-0000-0000-0000AA0D0000}"/>
    <cellStyle name="Calculation 9 2 2 5 2 2" xfId="4205" xr:uid="{00000000-0005-0000-0000-0000AB0D0000}"/>
    <cellStyle name="Calculation 9 2 2 5 3" xfId="4206" xr:uid="{00000000-0005-0000-0000-0000AC0D0000}"/>
    <cellStyle name="Calculation 9 2 2 5 3 2" xfId="4207" xr:uid="{00000000-0005-0000-0000-0000AD0D0000}"/>
    <cellStyle name="Calculation 9 2 2 5 4" xfId="4208" xr:uid="{00000000-0005-0000-0000-0000AE0D0000}"/>
    <cellStyle name="Calculation 9 2 2 5 4 2" xfId="4209" xr:uid="{00000000-0005-0000-0000-0000AF0D0000}"/>
    <cellStyle name="Calculation 9 2 2 5 5" xfId="4210" xr:uid="{00000000-0005-0000-0000-0000B00D0000}"/>
    <cellStyle name="Calculation 9 2 2 5 5 2" xfId="4211" xr:uid="{00000000-0005-0000-0000-0000B10D0000}"/>
    <cellStyle name="Calculation 9 2 2 5 6" xfId="4212" xr:uid="{00000000-0005-0000-0000-0000B20D0000}"/>
    <cellStyle name="Calculation 9 2 2 5 6 2" xfId="4213" xr:uid="{00000000-0005-0000-0000-0000B30D0000}"/>
    <cellStyle name="Calculation 9 2 2 5 7" xfId="4214" xr:uid="{00000000-0005-0000-0000-0000B40D0000}"/>
    <cellStyle name="Calculation 9 2 2 5 7 2" xfId="4215" xr:uid="{00000000-0005-0000-0000-0000B50D0000}"/>
    <cellStyle name="Calculation 9 2 2 5 8" xfId="4216" xr:uid="{00000000-0005-0000-0000-0000B60D0000}"/>
    <cellStyle name="Calculation 9 2 2 5 8 2" xfId="4217" xr:uid="{00000000-0005-0000-0000-0000B70D0000}"/>
    <cellStyle name="Calculation 9 2 2 5 9" xfId="4218" xr:uid="{00000000-0005-0000-0000-0000B80D0000}"/>
    <cellStyle name="Calculation 9 2 2 5 9 2" xfId="4219" xr:uid="{00000000-0005-0000-0000-0000B90D0000}"/>
    <cellStyle name="Calculation 9 2 2 6" xfId="4220" xr:uid="{00000000-0005-0000-0000-0000BA0D0000}"/>
    <cellStyle name="Calculation 9 2 2 6 10" xfId="4221" xr:uid="{00000000-0005-0000-0000-0000BB0D0000}"/>
    <cellStyle name="Calculation 9 2 2 6 10 2" xfId="4222" xr:uid="{00000000-0005-0000-0000-0000BC0D0000}"/>
    <cellStyle name="Calculation 9 2 2 6 11" xfId="4223" xr:uid="{00000000-0005-0000-0000-0000BD0D0000}"/>
    <cellStyle name="Calculation 9 2 2 6 11 2" xfId="4224" xr:uid="{00000000-0005-0000-0000-0000BE0D0000}"/>
    <cellStyle name="Calculation 9 2 2 6 12" xfId="4225" xr:uid="{00000000-0005-0000-0000-0000BF0D0000}"/>
    <cellStyle name="Calculation 9 2 2 6 12 2" xfId="4226" xr:uid="{00000000-0005-0000-0000-0000C00D0000}"/>
    <cellStyle name="Calculation 9 2 2 6 13" xfId="4227" xr:uid="{00000000-0005-0000-0000-0000C10D0000}"/>
    <cellStyle name="Calculation 9 2 2 6 13 2" xfId="4228" xr:uid="{00000000-0005-0000-0000-0000C20D0000}"/>
    <cellStyle name="Calculation 9 2 2 6 14" xfId="4229" xr:uid="{00000000-0005-0000-0000-0000C30D0000}"/>
    <cellStyle name="Calculation 9 2 2 6 14 2" xfId="4230" xr:uid="{00000000-0005-0000-0000-0000C40D0000}"/>
    <cellStyle name="Calculation 9 2 2 6 15" xfId="4231" xr:uid="{00000000-0005-0000-0000-0000C50D0000}"/>
    <cellStyle name="Calculation 9 2 2 6 2" xfId="4232" xr:uid="{00000000-0005-0000-0000-0000C60D0000}"/>
    <cellStyle name="Calculation 9 2 2 6 2 2" xfId="4233" xr:uid="{00000000-0005-0000-0000-0000C70D0000}"/>
    <cellStyle name="Calculation 9 2 2 6 3" xfId="4234" xr:uid="{00000000-0005-0000-0000-0000C80D0000}"/>
    <cellStyle name="Calculation 9 2 2 6 3 2" xfId="4235" xr:uid="{00000000-0005-0000-0000-0000C90D0000}"/>
    <cellStyle name="Calculation 9 2 2 6 4" xfId="4236" xr:uid="{00000000-0005-0000-0000-0000CA0D0000}"/>
    <cellStyle name="Calculation 9 2 2 6 4 2" xfId="4237" xr:uid="{00000000-0005-0000-0000-0000CB0D0000}"/>
    <cellStyle name="Calculation 9 2 2 6 5" xfId="4238" xr:uid="{00000000-0005-0000-0000-0000CC0D0000}"/>
    <cellStyle name="Calculation 9 2 2 6 5 2" xfId="4239" xr:uid="{00000000-0005-0000-0000-0000CD0D0000}"/>
    <cellStyle name="Calculation 9 2 2 6 6" xfId="4240" xr:uid="{00000000-0005-0000-0000-0000CE0D0000}"/>
    <cellStyle name="Calculation 9 2 2 6 6 2" xfId="4241" xr:uid="{00000000-0005-0000-0000-0000CF0D0000}"/>
    <cellStyle name="Calculation 9 2 2 6 7" xfId="4242" xr:uid="{00000000-0005-0000-0000-0000D00D0000}"/>
    <cellStyle name="Calculation 9 2 2 6 7 2" xfId="4243" xr:uid="{00000000-0005-0000-0000-0000D10D0000}"/>
    <cellStyle name="Calculation 9 2 2 6 8" xfId="4244" xr:uid="{00000000-0005-0000-0000-0000D20D0000}"/>
    <cellStyle name="Calculation 9 2 2 6 8 2" xfId="4245" xr:uid="{00000000-0005-0000-0000-0000D30D0000}"/>
    <cellStyle name="Calculation 9 2 2 6 9" xfId="4246" xr:uid="{00000000-0005-0000-0000-0000D40D0000}"/>
    <cellStyle name="Calculation 9 2 2 6 9 2" xfId="4247" xr:uid="{00000000-0005-0000-0000-0000D50D0000}"/>
    <cellStyle name="Calculation 9 2 2 7" xfId="4248" xr:uid="{00000000-0005-0000-0000-0000D60D0000}"/>
    <cellStyle name="Calculation 9 2 2 7 2" xfId="4249" xr:uid="{00000000-0005-0000-0000-0000D70D0000}"/>
    <cellStyle name="Calculation 9 2 2 8" xfId="4250" xr:uid="{00000000-0005-0000-0000-0000D80D0000}"/>
    <cellStyle name="Calculation 9 2 2 8 2" xfId="4251" xr:uid="{00000000-0005-0000-0000-0000D90D0000}"/>
    <cellStyle name="Calculation 9 2 2 9" xfId="4252" xr:uid="{00000000-0005-0000-0000-0000DA0D0000}"/>
    <cellStyle name="Calculation 9 2 2 9 2" xfId="4253" xr:uid="{00000000-0005-0000-0000-0000DB0D0000}"/>
    <cellStyle name="Calculation 9 2 20" xfId="4254" xr:uid="{00000000-0005-0000-0000-0000DC0D0000}"/>
    <cellStyle name="Calculation 9 2 20 2" xfId="4255" xr:uid="{00000000-0005-0000-0000-0000DD0D0000}"/>
    <cellStyle name="Calculation 9 2 21" xfId="4256" xr:uid="{00000000-0005-0000-0000-0000DE0D0000}"/>
    <cellStyle name="Calculation 9 2 21 2" xfId="4257" xr:uid="{00000000-0005-0000-0000-0000DF0D0000}"/>
    <cellStyle name="Calculation 9 2 22" xfId="4258" xr:uid="{00000000-0005-0000-0000-0000E00D0000}"/>
    <cellStyle name="Calculation 9 2 22 2" xfId="4259" xr:uid="{00000000-0005-0000-0000-0000E10D0000}"/>
    <cellStyle name="Calculation 9 2 23" xfId="4260" xr:uid="{00000000-0005-0000-0000-0000E20D0000}"/>
    <cellStyle name="Calculation 9 2 23 2" xfId="4261" xr:uid="{00000000-0005-0000-0000-0000E30D0000}"/>
    <cellStyle name="Calculation 9 2 24" xfId="4262" xr:uid="{00000000-0005-0000-0000-0000E40D0000}"/>
    <cellStyle name="Calculation 9 2 24 2" xfId="4263" xr:uid="{00000000-0005-0000-0000-0000E50D0000}"/>
    <cellStyle name="Calculation 9 2 25" xfId="4264" xr:uid="{00000000-0005-0000-0000-0000E60D0000}"/>
    <cellStyle name="Calculation 9 2 25 2" xfId="4265" xr:uid="{00000000-0005-0000-0000-0000E70D0000}"/>
    <cellStyle name="Calculation 9 2 26" xfId="4266" xr:uid="{00000000-0005-0000-0000-0000E80D0000}"/>
    <cellStyle name="Calculation 9 2 26 2" xfId="4267" xr:uid="{00000000-0005-0000-0000-0000E90D0000}"/>
    <cellStyle name="Calculation 9 2 27" xfId="4268" xr:uid="{00000000-0005-0000-0000-0000EA0D0000}"/>
    <cellStyle name="Calculation 9 2 3" xfId="4269" xr:uid="{00000000-0005-0000-0000-0000EB0D0000}"/>
    <cellStyle name="Calculation 9 2 3 10" xfId="4270" xr:uid="{00000000-0005-0000-0000-0000EC0D0000}"/>
    <cellStyle name="Calculation 9 2 3 10 2" xfId="4271" xr:uid="{00000000-0005-0000-0000-0000ED0D0000}"/>
    <cellStyle name="Calculation 9 2 3 11" xfId="4272" xr:uid="{00000000-0005-0000-0000-0000EE0D0000}"/>
    <cellStyle name="Calculation 9 2 3 11 2" xfId="4273" xr:uid="{00000000-0005-0000-0000-0000EF0D0000}"/>
    <cellStyle name="Calculation 9 2 3 12" xfId="4274" xr:uid="{00000000-0005-0000-0000-0000F00D0000}"/>
    <cellStyle name="Calculation 9 2 3 12 2" xfId="4275" xr:uid="{00000000-0005-0000-0000-0000F10D0000}"/>
    <cellStyle name="Calculation 9 2 3 13" xfId="4276" xr:uid="{00000000-0005-0000-0000-0000F20D0000}"/>
    <cellStyle name="Calculation 9 2 3 13 2" xfId="4277" xr:uid="{00000000-0005-0000-0000-0000F30D0000}"/>
    <cellStyle name="Calculation 9 2 3 14" xfId="4278" xr:uid="{00000000-0005-0000-0000-0000F40D0000}"/>
    <cellStyle name="Calculation 9 2 3 14 2" xfId="4279" xr:uid="{00000000-0005-0000-0000-0000F50D0000}"/>
    <cellStyle name="Calculation 9 2 3 15" xfId="4280" xr:uid="{00000000-0005-0000-0000-0000F60D0000}"/>
    <cellStyle name="Calculation 9 2 3 15 2" xfId="4281" xr:uid="{00000000-0005-0000-0000-0000F70D0000}"/>
    <cellStyle name="Calculation 9 2 3 16" xfId="4282" xr:uid="{00000000-0005-0000-0000-0000F80D0000}"/>
    <cellStyle name="Calculation 9 2 3 16 2" xfId="4283" xr:uid="{00000000-0005-0000-0000-0000F90D0000}"/>
    <cellStyle name="Calculation 9 2 3 17" xfId="4284" xr:uid="{00000000-0005-0000-0000-0000FA0D0000}"/>
    <cellStyle name="Calculation 9 2 3 17 2" xfId="4285" xr:uid="{00000000-0005-0000-0000-0000FB0D0000}"/>
    <cellStyle name="Calculation 9 2 3 18" xfId="4286" xr:uid="{00000000-0005-0000-0000-0000FC0D0000}"/>
    <cellStyle name="Calculation 9 2 3 18 2" xfId="4287" xr:uid="{00000000-0005-0000-0000-0000FD0D0000}"/>
    <cellStyle name="Calculation 9 2 3 19" xfId="4288" xr:uid="{00000000-0005-0000-0000-0000FE0D0000}"/>
    <cellStyle name="Calculation 9 2 3 19 2" xfId="4289" xr:uid="{00000000-0005-0000-0000-0000FF0D0000}"/>
    <cellStyle name="Calculation 9 2 3 2" xfId="4290" xr:uid="{00000000-0005-0000-0000-0000000E0000}"/>
    <cellStyle name="Calculation 9 2 3 2 10" xfId="4291" xr:uid="{00000000-0005-0000-0000-0000010E0000}"/>
    <cellStyle name="Calculation 9 2 3 2 10 2" xfId="4292" xr:uid="{00000000-0005-0000-0000-0000020E0000}"/>
    <cellStyle name="Calculation 9 2 3 2 11" xfId="4293" xr:uid="{00000000-0005-0000-0000-0000030E0000}"/>
    <cellStyle name="Calculation 9 2 3 2 11 2" xfId="4294" xr:uid="{00000000-0005-0000-0000-0000040E0000}"/>
    <cellStyle name="Calculation 9 2 3 2 12" xfId="4295" xr:uid="{00000000-0005-0000-0000-0000050E0000}"/>
    <cellStyle name="Calculation 9 2 3 2 12 2" xfId="4296" xr:uid="{00000000-0005-0000-0000-0000060E0000}"/>
    <cellStyle name="Calculation 9 2 3 2 13" xfId="4297" xr:uid="{00000000-0005-0000-0000-0000070E0000}"/>
    <cellStyle name="Calculation 9 2 3 2 13 2" xfId="4298" xr:uid="{00000000-0005-0000-0000-0000080E0000}"/>
    <cellStyle name="Calculation 9 2 3 2 14" xfId="4299" xr:uid="{00000000-0005-0000-0000-0000090E0000}"/>
    <cellStyle name="Calculation 9 2 3 2 14 2" xfId="4300" xr:uid="{00000000-0005-0000-0000-00000A0E0000}"/>
    <cellStyle name="Calculation 9 2 3 2 15" xfId="4301" xr:uid="{00000000-0005-0000-0000-00000B0E0000}"/>
    <cellStyle name="Calculation 9 2 3 2 15 2" xfId="4302" xr:uid="{00000000-0005-0000-0000-00000C0E0000}"/>
    <cellStyle name="Calculation 9 2 3 2 16" xfId="4303" xr:uid="{00000000-0005-0000-0000-00000D0E0000}"/>
    <cellStyle name="Calculation 9 2 3 2 16 2" xfId="4304" xr:uid="{00000000-0005-0000-0000-00000E0E0000}"/>
    <cellStyle name="Calculation 9 2 3 2 17" xfId="4305" xr:uid="{00000000-0005-0000-0000-00000F0E0000}"/>
    <cellStyle name="Calculation 9 2 3 2 17 2" xfId="4306" xr:uid="{00000000-0005-0000-0000-0000100E0000}"/>
    <cellStyle name="Calculation 9 2 3 2 18" xfId="4307" xr:uid="{00000000-0005-0000-0000-0000110E0000}"/>
    <cellStyle name="Calculation 9 2 3 2 18 2" xfId="4308" xr:uid="{00000000-0005-0000-0000-0000120E0000}"/>
    <cellStyle name="Calculation 9 2 3 2 19" xfId="4309" xr:uid="{00000000-0005-0000-0000-0000130E0000}"/>
    <cellStyle name="Calculation 9 2 3 2 2" xfId="4310" xr:uid="{00000000-0005-0000-0000-0000140E0000}"/>
    <cellStyle name="Calculation 9 2 3 2 2 2" xfId="4311" xr:uid="{00000000-0005-0000-0000-0000150E0000}"/>
    <cellStyle name="Calculation 9 2 3 2 3" xfId="4312" xr:uid="{00000000-0005-0000-0000-0000160E0000}"/>
    <cellStyle name="Calculation 9 2 3 2 3 2" xfId="4313" xr:uid="{00000000-0005-0000-0000-0000170E0000}"/>
    <cellStyle name="Calculation 9 2 3 2 4" xfId="4314" xr:uid="{00000000-0005-0000-0000-0000180E0000}"/>
    <cellStyle name="Calculation 9 2 3 2 4 2" xfId="4315" xr:uid="{00000000-0005-0000-0000-0000190E0000}"/>
    <cellStyle name="Calculation 9 2 3 2 5" xfId="4316" xr:uid="{00000000-0005-0000-0000-00001A0E0000}"/>
    <cellStyle name="Calculation 9 2 3 2 5 2" xfId="4317" xr:uid="{00000000-0005-0000-0000-00001B0E0000}"/>
    <cellStyle name="Calculation 9 2 3 2 6" xfId="4318" xr:uid="{00000000-0005-0000-0000-00001C0E0000}"/>
    <cellStyle name="Calculation 9 2 3 2 6 2" xfId="4319" xr:uid="{00000000-0005-0000-0000-00001D0E0000}"/>
    <cellStyle name="Calculation 9 2 3 2 7" xfId="4320" xr:uid="{00000000-0005-0000-0000-00001E0E0000}"/>
    <cellStyle name="Calculation 9 2 3 2 7 2" xfId="4321" xr:uid="{00000000-0005-0000-0000-00001F0E0000}"/>
    <cellStyle name="Calculation 9 2 3 2 8" xfId="4322" xr:uid="{00000000-0005-0000-0000-0000200E0000}"/>
    <cellStyle name="Calculation 9 2 3 2 8 2" xfId="4323" xr:uid="{00000000-0005-0000-0000-0000210E0000}"/>
    <cellStyle name="Calculation 9 2 3 2 9" xfId="4324" xr:uid="{00000000-0005-0000-0000-0000220E0000}"/>
    <cellStyle name="Calculation 9 2 3 2 9 2" xfId="4325" xr:uid="{00000000-0005-0000-0000-0000230E0000}"/>
    <cellStyle name="Calculation 9 2 3 20" xfId="4326" xr:uid="{00000000-0005-0000-0000-0000240E0000}"/>
    <cellStyle name="Calculation 9 2 3 3" xfId="4327" xr:uid="{00000000-0005-0000-0000-0000250E0000}"/>
    <cellStyle name="Calculation 9 2 3 3 10" xfId="4328" xr:uid="{00000000-0005-0000-0000-0000260E0000}"/>
    <cellStyle name="Calculation 9 2 3 3 10 2" xfId="4329" xr:uid="{00000000-0005-0000-0000-0000270E0000}"/>
    <cellStyle name="Calculation 9 2 3 3 11" xfId="4330" xr:uid="{00000000-0005-0000-0000-0000280E0000}"/>
    <cellStyle name="Calculation 9 2 3 3 11 2" xfId="4331" xr:uid="{00000000-0005-0000-0000-0000290E0000}"/>
    <cellStyle name="Calculation 9 2 3 3 12" xfId="4332" xr:uid="{00000000-0005-0000-0000-00002A0E0000}"/>
    <cellStyle name="Calculation 9 2 3 3 12 2" xfId="4333" xr:uid="{00000000-0005-0000-0000-00002B0E0000}"/>
    <cellStyle name="Calculation 9 2 3 3 13" xfId="4334" xr:uid="{00000000-0005-0000-0000-00002C0E0000}"/>
    <cellStyle name="Calculation 9 2 3 3 13 2" xfId="4335" xr:uid="{00000000-0005-0000-0000-00002D0E0000}"/>
    <cellStyle name="Calculation 9 2 3 3 14" xfId="4336" xr:uid="{00000000-0005-0000-0000-00002E0E0000}"/>
    <cellStyle name="Calculation 9 2 3 3 14 2" xfId="4337" xr:uid="{00000000-0005-0000-0000-00002F0E0000}"/>
    <cellStyle name="Calculation 9 2 3 3 15" xfId="4338" xr:uid="{00000000-0005-0000-0000-0000300E0000}"/>
    <cellStyle name="Calculation 9 2 3 3 15 2" xfId="4339" xr:uid="{00000000-0005-0000-0000-0000310E0000}"/>
    <cellStyle name="Calculation 9 2 3 3 16" xfId="4340" xr:uid="{00000000-0005-0000-0000-0000320E0000}"/>
    <cellStyle name="Calculation 9 2 3 3 16 2" xfId="4341" xr:uid="{00000000-0005-0000-0000-0000330E0000}"/>
    <cellStyle name="Calculation 9 2 3 3 17" xfId="4342" xr:uid="{00000000-0005-0000-0000-0000340E0000}"/>
    <cellStyle name="Calculation 9 2 3 3 17 2" xfId="4343" xr:uid="{00000000-0005-0000-0000-0000350E0000}"/>
    <cellStyle name="Calculation 9 2 3 3 18" xfId="4344" xr:uid="{00000000-0005-0000-0000-0000360E0000}"/>
    <cellStyle name="Calculation 9 2 3 3 18 2" xfId="4345" xr:uid="{00000000-0005-0000-0000-0000370E0000}"/>
    <cellStyle name="Calculation 9 2 3 3 19" xfId="4346" xr:uid="{00000000-0005-0000-0000-0000380E0000}"/>
    <cellStyle name="Calculation 9 2 3 3 2" xfId="4347" xr:uid="{00000000-0005-0000-0000-0000390E0000}"/>
    <cellStyle name="Calculation 9 2 3 3 2 2" xfId="4348" xr:uid="{00000000-0005-0000-0000-00003A0E0000}"/>
    <cellStyle name="Calculation 9 2 3 3 3" xfId="4349" xr:uid="{00000000-0005-0000-0000-00003B0E0000}"/>
    <cellStyle name="Calculation 9 2 3 3 3 2" xfId="4350" xr:uid="{00000000-0005-0000-0000-00003C0E0000}"/>
    <cellStyle name="Calculation 9 2 3 3 4" xfId="4351" xr:uid="{00000000-0005-0000-0000-00003D0E0000}"/>
    <cellStyle name="Calculation 9 2 3 3 4 2" xfId="4352" xr:uid="{00000000-0005-0000-0000-00003E0E0000}"/>
    <cellStyle name="Calculation 9 2 3 3 5" xfId="4353" xr:uid="{00000000-0005-0000-0000-00003F0E0000}"/>
    <cellStyle name="Calculation 9 2 3 3 5 2" xfId="4354" xr:uid="{00000000-0005-0000-0000-0000400E0000}"/>
    <cellStyle name="Calculation 9 2 3 3 6" xfId="4355" xr:uid="{00000000-0005-0000-0000-0000410E0000}"/>
    <cellStyle name="Calculation 9 2 3 3 6 2" xfId="4356" xr:uid="{00000000-0005-0000-0000-0000420E0000}"/>
    <cellStyle name="Calculation 9 2 3 3 7" xfId="4357" xr:uid="{00000000-0005-0000-0000-0000430E0000}"/>
    <cellStyle name="Calculation 9 2 3 3 7 2" xfId="4358" xr:uid="{00000000-0005-0000-0000-0000440E0000}"/>
    <cellStyle name="Calculation 9 2 3 3 8" xfId="4359" xr:uid="{00000000-0005-0000-0000-0000450E0000}"/>
    <cellStyle name="Calculation 9 2 3 3 8 2" xfId="4360" xr:uid="{00000000-0005-0000-0000-0000460E0000}"/>
    <cellStyle name="Calculation 9 2 3 3 9" xfId="4361" xr:uid="{00000000-0005-0000-0000-0000470E0000}"/>
    <cellStyle name="Calculation 9 2 3 3 9 2" xfId="4362" xr:uid="{00000000-0005-0000-0000-0000480E0000}"/>
    <cellStyle name="Calculation 9 2 3 4" xfId="4363" xr:uid="{00000000-0005-0000-0000-0000490E0000}"/>
    <cellStyle name="Calculation 9 2 3 4 10" xfId="4364" xr:uid="{00000000-0005-0000-0000-00004A0E0000}"/>
    <cellStyle name="Calculation 9 2 3 4 10 2" xfId="4365" xr:uid="{00000000-0005-0000-0000-00004B0E0000}"/>
    <cellStyle name="Calculation 9 2 3 4 11" xfId="4366" xr:uid="{00000000-0005-0000-0000-00004C0E0000}"/>
    <cellStyle name="Calculation 9 2 3 4 11 2" xfId="4367" xr:uid="{00000000-0005-0000-0000-00004D0E0000}"/>
    <cellStyle name="Calculation 9 2 3 4 12" xfId="4368" xr:uid="{00000000-0005-0000-0000-00004E0E0000}"/>
    <cellStyle name="Calculation 9 2 3 4 12 2" xfId="4369" xr:uid="{00000000-0005-0000-0000-00004F0E0000}"/>
    <cellStyle name="Calculation 9 2 3 4 13" xfId="4370" xr:uid="{00000000-0005-0000-0000-0000500E0000}"/>
    <cellStyle name="Calculation 9 2 3 4 13 2" xfId="4371" xr:uid="{00000000-0005-0000-0000-0000510E0000}"/>
    <cellStyle name="Calculation 9 2 3 4 14" xfId="4372" xr:uid="{00000000-0005-0000-0000-0000520E0000}"/>
    <cellStyle name="Calculation 9 2 3 4 14 2" xfId="4373" xr:uid="{00000000-0005-0000-0000-0000530E0000}"/>
    <cellStyle name="Calculation 9 2 3 4 15" xfId="4374" xr:uid="{00000000-0005-0000-0000-0000540E0000}"/>
    <cellStyle name="Calculation 9 2 3 4 15 2" xfId="4375" xr:uid="{00000000-0005-0000-0000-0000550E0000}"/>
    <cellStyle name="Calculation 9 2 3 4 16" xfId="4376" xr:uid="{00000000-0005-0000-0000-0000560E0000}"/>
    <cellStyle name="Calculation 9 2 3 4 2" xfId="4377" xr:uid="{00000000-0005-0000-0000-0000570E0000}"/>
    <cellStyle name="Calculation 9 2 3 4 2 2" xfId="4378" xr:uid="{00000000-0005-0000-0000-0000580E0000}"/>
    <cellStyle name="Calculation 9 2 3 4 3" xfId="4379" xr:uid="{00000000-0005-0000-0000-0000590E0000}"/>
    <cellStyle name="Calculation 9 2 3 4 3 2" xfId="4380" xr:uid="{00000000-0005-0000-0000-00005A0E0000}"/>
    <cellStyle name="Calculation 9 2 3 4 4" xfId="4381" xr:uid="{00000000-0005-0000-0000-00005B0E0000}"/>
    <cellStyle name="Calculation 9 2 3 4 4 2" xfId="4382" xr:uid="{00000000-0005-0000-0000-00005C0E0000}"/>
    <cellStyle name="Calculation 9 2 3 4 5" xfId="4383" xr:uid="{00000000-0005-0000-0000-00005D0E0000}"/>
    <cellStyle name="Calculation 9 2 3 4 5 2" xfId="4384" xr:uid="{00000000-0005-0000-0000-00005E0E0000}"/>
    <cellStyle name="Calculation 9 2 3 4 6" xfId="4385" xr:uid="{00000000-0005-0000-0000-00005F0E0000}"/>
    <cellStyle name="Calculation 9 2 3 4 6 2" xfId="4386" xr:uid="{00000000-0005-0000-0000-0000600E0000}"/>
    <cellStyle name="Calculation 9 2 3 4 7" xfId="4387" xr:uid="{00000000-0005-0000-0000-0000610E0000}"/>
    <cellStyle name="Calculation 9 2 3 4 7 2" xfId="4388" xr:uid="{00000000-0005-0000-0000-0000620E0000}"/>
    <cellStyle name="Calculation 9 2 3 4 8" xfId="4389" xr:uid="{00000000-0005-0000-0000-0000630E0000}"/>
    <cellStyle name="Calculation 9 2 3 4 8 2" xfId="4390" xr:uid="{00000000-0005-0000-0000-0000640E0000}"/>
    <cellStyle name="Calculation 9 2 3 4 9" xfId="4391" xr:uid="{00000000-0005-0000-0000-0000650E0000}"/>
    <cellStyle name="Calculation 9 2 3 4 9 2" xfId="4392" xr:uid="{00000000-0005-0000-0000-0000660E0000}"/>
    <cellStyle name="Calculation 9 2 3 5" xfId="4393" xr:uid="{00000000-0005-0000-0000-0000670E0000}"/>
    <cellStyle name="Calculation 9 2 3 5 10" xfId="4394" xr:uid="{00000000-0005-0000-0000-0000680E0000}"/>
    <cellStyle name="Calculation 9 2 3 5 10 2" xfId="4395" xr:uid="{00000000-0005-0000-0000-0000690E0000}"/>
    <cellStyle name="Calculation 9 2 3 5 11" xfId="4396" xr:uid="{00000000-0005-0000-0000-00006A0E0000}"/>
    <cellStyle name="Calculation 9 2 3 5 11 2" xfId="4397" xr:uid="{00000000-0005-0000-0000-00006B0E0000}"/>
    <cellStyle name="Calculation 9 2 3 5 12" xfId="4398" xr:uid="{00000000-0005-0000-0000-00006C0E0000}"/>
    <cellStyle name="Calculation 9 2 3 5 12 2" xfId="4399" xr:uid="{00000000-0005-0000-0000-00006D0E0000}"/>
    <cellStyle name="Calculation 9 2 3 5 13" xfId="4400" xr:uid="{00000000-0005-0000-0000-00006E0E0000}"/>
    <cellStyle name="Calculation 9 2 3 5 13 2" xfId="4401" xr:uid="{00000000-0005-0000-0000-00006F0E0000}"/>
    <cellStyle name="Calculation 9 2 3 5 14" xfId="4402" xr:uid="{00000000-0005-0000-0000-0000700E0000}"/>
    <cellStyle name="Calculation 9 2 3 5 14 2" xfId="4403" xr:uid="{00000000-0005-0000-0000-0000710E0000}"/>
    <cellStyle name="Calculation 9 2 3 5 15" xfId="4404" xr:uid="{00000000-0005-0000-0000-0000720E0000}"/>
    <cellStyle name="Calculation 9 2 3 5 15 2" xfId="4405" xr:uid="{00000000-0005-0000-0000-0000730E0000}"/>
    <cellStyle name="Calculation 9 2 3 5 16" xfId="4406" xr:uid="{00000000-0005-0000-0000-0000740E0000}"/>
    <cellStyle name="Calculation 9 2 3 5 2" xfId="4407" xr:uid="{00000000-0005-0000-0000-0000750E0000}"/>
    <cellStyle name="Calculation 9 2 3 5 2 2" xfId="4408" xr:uid="{00000000-0005-0000-0000-0000760E0000}"/>
    <cellStyle name="Calculation 9 2 3 5 3" xfId="4409" xr:uid="{00000000-0005-0000-0000-0000770E0000}"/>
    <cellStyle name="Calculation 9 2 3 5 3 2" xfId="4410" xr:uid="{00000000-0005-0000-0000-0000780E0000}"/>
    <cellStyle name="Calculation 9 2 3 5 4" xfId="4411" xr:uid="{00000000-0005-0000-0000-0000790E0000}"/>
    <cellStyle name="Calculation 9 2 3 5 4 2" xfId="4412" xr:uid="{00000000-0005-0000-0000-00007A0E0000}"/>
    <cellStyle name="Calculation 9 2 3 5 5" xfId="4413" xr:uid="{00000000-0005-0000-0000-00007B0E0000}"/>
    <cellStyle name="Calculation 9 2 3 5 5 2" xfId="4414" xr:uid="{00000000-0005-0000-0000-00007C0E0000}"/>
    <cellStyle name="Calculation 9 2 3 5 6" xfId="4415" xr:uid="{00000000-0005-0000-0000-00007D0E0000}"/>
    <cellStyle name="Calculation 9 2 3 5 6 2" xfId="4416" xr:uid="{00000000-0005-0000-0000-00007E0E0000}"/>
    <cellStyle name="Calculation 9 2 3 5 7" xfId="4417" xr:uid="{00000000-0005-0000-0000-00007F0E0000}"/>
    <cellStyle name="Calculation 9 2 3 5 7 2" xfId="4418" xr:uid="{00000000-0005-0000-0000-0000800E0000}"/>
    <cellStyle name="Calculation 9 2 3 5 8" xfId="4419" xr:uid="{00000000-0005-0000-0000-0000810E0000}"/>
    <cellStyle name="Calculation 9 2 3 5 8 2" xfId="4420" xr:uid="{00000000-0005-0000-0000-0000820E0000}"/>
    <cellStyle name="Calculation 9 2 3 5 9" xfId="4421" xr:uid="{00000000-0005-0000-0000-0000830E0000}"/>
    <cellStyle name="Calculation 9 2 3 5 9 2" xfId="4422" xr:uid="{00000000-0005-0000-0000-0000840E0000}"/>
    <cellStyle name="Calculation 9 2 3 6" xfId="4423" xr:uid="{00000000-0005-0000-0000-0000850E0000}"/>
    <cellStyle name="Calculation 9 2 3 6 10" xfId="4424" xr:uid="{00000000-0005-0000-0000-0000860E0000}"/>
    <cellStyle name="Calculation 9 2 3 6 10 2" xfId="4425" xr:uid="{00000000-0005-0000-0000-0000870E0000}"/>
    <cellStyle name="Calculation 9 2 3 6 11" xfId="4426" xr:uid="{00000000-0005-0000-0000-0000880E0000}"/>
    <cellStyle name="Calculation 9 2 3 6 11 2" xfId="4427" xr:uid="{00000000-0005-0000-0000-0000890E0000}"/>
    <cellStyle name="Calculation 9 2 3 6 12" xfId="4428" xr:uid="{00000000-0005-0000-0000-00008A0E0000}"/>
    <cellStyle name="Calculation 9 2 3 6 12 2" xfId="4429" xr:uid="{00000000-0005-0000-0000-00008B0E0000}"/>
    <cellStyle name="Calculation 9 2 3 6 13" xfId="4430" xr:uid="{00000000-0005-0000-0000-00008C0E0000}"/>
    <cellStyle name="Calculation 9 2 3 6 13 2" xfId="4431" xr:uid="{00000000-0005-0000-0000-00008D0E0000}"/>
    <cellStyle name="Calculation 9 2 3 6 14" xfId="4432" xr:uid="{00000000-0005-0000-0000-00008E0E0000}"/>
    <cellStyle name="Calculation 9 2 3 6 14 2" xfId="4433" xr:uid="{00000000-0005-0000-0000-00008F0E0000}"/>
    <cellStyle name="Calculation 9 2 3 6 15" xfId="4434" xr:uid="{00000000-0005-0000-0000-0000900E0000}"/>
    <cellStyle name="Calculation 9 2 3 6 2" xfId="4435" xr:uid="{00000000-0005-0000-0000-0000910E0000}"/>
    <cellStyle name="Calculation 9 2 3 6 2 2" xfId="4436" xr:uid="{00000000-0005-0000-0000-0000920E0000}"/>
    <cellStyle name="Calculation 9 2 3 6 3" xfId="4437" xr:uid="{00000000-0005-0000-0000-0000930E0000}"/>
    <cellStyle name="Calculation 9 2 3 6 3 2" xfId="4438" xr:uid="{00000000-0005-0000-0000-0000940E0000}"/>
    <cellStyle name="Calculation 9 2 3 6 4" xfId="4439" xr:uid="{00000000-0005-0000-0000-0000950E0000}"/>
    <cellStyle name="Calculation 9 2 3 6 4 2" xfId="4440" xr:uid="{00000000-0005-0000-0000-0000960E0000}"/>
    <cellStyle name="Calculation 9 2 3 6 5" xfId="4441" xr:uid="{00000000-0005-0000-0000-0000970E0000}"/>
    <cellStyle name="Calculation 9 2 3 6 5 2" xfId="4442" xr:uid="{00000000-0005-0000-0000-0000980E0000}"/>
    <cellStyle name="Calculation 9 2 3 6 6" xfId="4443" xr:uid="{00000000-0005-0000-0000-0000990E0000}"/>
    <cellStyle name="Calculation 9 2 3 6 6 2" xfId="4444" xr:uid="{00000000-0005-0000-0000-00009A0E0000}"/>
    <cellStyle name="Calculation 9 2 3 6 7" xfId="4445" xr:uid="{00000000-0005-0000-0000-00009B0E0000}"/>
    <cellStyle name="Calculation 9 2 3 6 7 2" xfId="4446" xr:uid="{00000000-0005-0000-0000-00009C0E0000}"/>
    <cellStyle name="Calculation 9 2 3 6 8" xfId="4447" xr:uid="{00000000-0005-0000-0000-00009D0E0000}"/>
    <cellStyle name="Calculation 9 2 3 6 8 2" xfId="4448" xr:uid="{00000000-0005-0000-0000-00009E0E0000}"/>
    <cellStyle name="Calculation 9 2 3 6 9" xfId="4449" xr:uid="{00000000-0005-0000-0000-00009F0E0000}"/>
    <cellStyle name="Calculation 9 2 3 6 9 2" xfId="4450" xr:uid="{00000000-0005-0000-0000-0000A00E0000}"/>
    <cellStyle name="Calculation 9 2 3 7" xfId="4451" xr:uid="{00000000-0005-0000-0000-0000A10E0000}"/>
    <cellStyle name="Calculation 9 2 3 7 2" xfId="4452" xr:uid="{00000000-0005-0000-0000-0000A20E0000}"/>
    <cellStyle name="Calculation 9 2 3 8" xfId="4453" xr:uid="{00000000-0005-0000-0000-0000A30E0000}"/>
    <cellStyle name="Calculation 9 2 3 8 2" xfId="4454" xr:uid="{00000000-0005-0000-0000-0000A40E0000}"/>
    <cellStyle name="Calculation 9 2 3 9" xfId="4455" xr:uid="{00000000-0005-0000-0000-0000A50E0000}"/>
    <cellStyle name="Calculation 9 2 3 9 2" xfId="4456" xr:uid="{00000000-0005-0000-0000-0000A60E0000}"/>
    <cellStyle name="Calculation 9 2 4" xfId="4457" xr:uid="{00000000-0005-0000-0000-0000A70E0000}"/>
    <cellStyle name="Calculation 9 2 4 10" xfId="4458" xr:uid="{00000000-0005-0000-0000-0000A80E0000}"/>
    <cellStyle name="Calculation 9 2 4 10 2" xfId="4459" xr:uid="{00000000-0005-0000-0000-0000A90E0000}"/>
    <cellStyle name="Calculation 9 2 4 11" xfId="4460" xr:uid="{00000000-0005-0000-0000-0000AA0E0000}"/>
    <cellStyle name="Calculation 9 2 4 11 2" xfId="4461" xr:uid="{00000000-0005-0000-0000-0000AB0E0000}"/>
    <cellStyle name="Calculation 9 2 4 12" xfId="4462" xr:uid="{00000000-0005-0000-0000-0000AC0E0000}"/>
    <cellStyle name="Calculation 9 2 4 12 2" xfId="4463" xr:uid="{00000000-0005-0000-0000-0000AD0E0000}"/>
    <cellStyle name="Calculation 9 2 4 13" xfId="4464" xr:uid="{00000000-0005-0000-0000-0000AE0E0000}"/>
    <cellStyle name="Calculation 9 2 4 13 2" xfId="4465" xr:uid="{00000000-0005-0000-0000-0000AF0E0000}"/>
    <cellStyle name="Calculation 9 2 4 14" xfId="4466" xr:uid="{00000000-0005-0000-0000-0000B00E0000}"/>
    <cellStyle name="Calculation 9 2 4 14 2" xfId="4467" xr:uid="{00000000-0005-0000-0000-0000B10E0000}"/>
    <cellStyle name="Calculation 9 2 4 15" xfId="4468" xr:uid="{00000000-0005-0000-0000-0000B20E0000}"/>
    <cellStyle name="Calculation 9 2 4 15 2" xfId="4469" xr:uid="{00000000-0005-0000-0000-0000B30E0000}"/>
    <cellStyle name="Calculation 9 2 4 16" xfId="4470" xr:uid="{00000000-0005-0000-0000-0000B40E0000}"/>
    <cellStyle name="Calculation 9 2 4 16 2" xfId="4471" xr:uid="{00000000-0005-0000-0000-0000B50E0000}"/>
    <cellStyle name="Calculation 9 2 4 17" xfId="4472" xr:uid="{00000000-0005-0000-0000-0000B60E0000}"/>
    <cellStyle name="Calculation 9 2 4 17 2" xfId="4473" xr:uid="{00000000-0005-0000-0000-0000B70E0000}"/>
    <cellStyle name="Calculation 9 2 4 18" xfId="4474" xr:uid="{00000000-0005-0000-0000-0000B80E0000}"/>
    <cellStyle name="Calculation 9 2 4 18 2" xfId="4475" xr:uid="{00000000-0005-0000-0000-0000B90E0000}"/>
    <cellStyle name="Calculation 9 2 4 19" xfId="4476" xr:uid="{00000000-0005-0000-0000-0000BA0E0000}"/>
    <cellStyle name="Calculation 9 2 4 19 2" xfId="4477" xr:uid="{00000000-0005-0000-0000-0000BB0E0000}"/>
    <cellStyle name="Calculation 9 2 4 2" xfId="4478" xr:uid="{00000000-0005-0000-0000-0000BC0E0000}"/>
    <cellStyle name="Calculation 9 2 4 2 10" xfId="4479" xr:uid="{00000000-0005-0000-0000-0000BD0E0000}"/>
    <cellStyle name="Calculation 9 2 4 2 10 2" xfId="4480" xr:uid="{00000000-0005-0000-0000-0000BE0E0000}"/>
    <cellStyle name="Calculation 9 2 4 2 11" xfId="4481" xr:uid="{00000000-0005-0000-0000-0000BF0E0000}"/>
    <cellStyle name="Calculation 9 2 4 2 11 2" xfId="4482" xr:uid="{00000000-0005-0000-0000-0000C00E0000}"/>
    <cellStyle name="Calculation 9 2 4 2 12" xfId="4483" xr:uid="{00000000-0005-0000-0000-0000C10E0000}"/>
    <cellStyle name="Calculation 9 2 4 2 12 2" xfId="4484" xr:uid="{00000000-0005-0000-0000-0000C20E0000}"/>
    <cellStyle name="Calculation 9 2 4 2 13" xfId="4485" xr:uid="{00000000-0005-0000-0000-0000C30E0000}"/>
    <cellStyle name="Calculation 9 2 4 2 13 2" xfId="4486" xr:uid="{00000000-0005-0000-0000-0000C40E0000}"/>
    <cellStyle name="Calculation 9 2 4 2 14" xfId="4487" xr:uid="{00000000-0005-0000-0000-0000C50E0000}"/>
    <cellStyle name="Calculation 9 2 4 2 14 2" xfId="4488" xr:uid="{00000000-0005-0000-0000-0000C60E0000}"/>
    <cellStyle name="Calculation 9 2 4 2 15" xfId="4489" xr:uid="{00000000-0005-0000-0000-0000C70E0000}"/>
    <cellStyle name="Calculation 9 2 4 2 15 2" xfId="4490" xr:uid="{00000000-0005-0000-0000-0000C80E0000}"/>
    <cellStyle name="Calculation 9 2 4 2 16" xfId="4491" xr:uid="{00000000-0005-0000-0000-0000C90E0000}"/>
    <cellStyle name="Calculation 9 2 4 2 16 2" xfId="4492" xr:uid="{00000000-0005-0000-0000-0000CA0E0000}"/>
    <cellStyle name="Calculation 9 2 4 2 17" xfId="4493" xr:uid="{00000000-0005-0000-0000-0000CB0E0000}"/>
    <cellStyle name="Calculation 9 2 4 2 17 2" xfId="4494" xr:uid="{00000000-0005-0000-0000-0000CC0E0000}"/>
    <cellStyle name="Calculation 9 2 4 2 18" xfId="4495" xr:uid="{00000000-0005-0000-0000-0000CD0E0000}"/>
    <cellStyle name="Calculation 9 2 4 2 18 2" xfId="4496" xr:uid="{00000000-0005-0000-0000-0000CE0E0000}"/>
    <cellStyle name="Calculation 9 2 4 2 19" xfId="4497" xr:uid="{00000000-0005-0000-0000-0000CF0E0000}"/>
    <cellStyle name="Calculation 9 2 4 2 2" xfId="4498" xr:uid="{00000000-0005-0000-0000-0000D00E0000}"/>
    <cellStyle name="Calculation 9 2 4 2 2 2" xfId="4499" xr:uid="{00000000-0005-0000-0000-0000D10E0000}"/>
    <cellStyle name="Calculation 9 2 4 2 3" xfId="4500" xr:uid="{00000000-0005-0000-0000-0000D20E0000}"/>
    <cellStyle name="Calculation 9 2 4 2 3 2" xfId="4501" xr:uid="{00000000-0005-0000-0000-0000D30E0000}"/>
    <cellStyle name="Calculation 9 2 4 2 4" xfId="4502" xr:uid="{00000000-0005-0000-0000-0000D40E0000}"/>
    <cellStyle name="Calculation 9 2 4 2 4 2" xfId="4503" xr:uid="{00000000-0005-0000-0000-0000D50E0000}"/>
    <cellStyle name="Calculation 9 2 4 2 5" xfId="4504" xr:uid="{00000000-0005-0000-0000-0000D60E0000}"/>
    <cellStyle name="Calculation 9 2 4 2 5 2" xfId="4505" xr:uid="{00000000-0005-0000-0000-0000D70E0000}"/>
    <cellStyle name="Calculation 9 2 4 2 6" xfId="4506" xr:uid="{00000000-0005-0000-0000-0000D80E0000}"/>
    <cellStyle name="Calculation 9 2 4 2 6 2" xfId="4507" xr:uid="{00000000-0005-0000-0000-0000D90E0000}"/>
    <cellStyle name="Calculation 9 2 4 2 7" xfId="4508" xr:uid="{00000000-0005-0000-0000-0000DA0E0000}"/>
    <cellStyle name="Calculation 9 2 4 2 7 2" xfId="4509" xr:uid="{00000000-0005-0000-0000-0000DB0E0000}"/>
    <cellStyle name="Calculation 9 2 4 2 8" xfId="4510" xr:uid="{00000000-0005-0000-0000-0000DC0E0000}"/>
    <cellStyle name="Calculation 9 2 4 2 8 2" xfId="4511" xr:uid="{00000000-0005-0000-0000-0000DD0E0000}"/>
    <cellStyle name="Calculation 9 2 4 2 9" xfId="4512" xr:uid="{00000000-0005-0000-0000-0000DE0E0000}"/>
    <cellStyle name="Calculation 9 2 4 2 9 2" xfId="4513" xr:uid="{00000000-0005-0000-0000-0000DF0E0000}"/>
    <cellStyle name="Calculation 9 2 4 20" xfId="4514" xr:uid="{00000000-0005-0000-0000-0000E00E0000}"/>
    <cellStyle name="Calculation 9 2 4 3" xfId="4515" xr:uid="{00000000-0005-0000-0000-0000E10E0000}"/>
    <cellStyle name="Calculation 9 2 4 3 10" xfId="4516" xr:uid="{00000000-0005-0000-0000-0000E20E0000}"/>
    <cellStyle name="Calculation 9 2 4 3 10 2" xfId="4517" xr:uid="{00000000-0005-0000-0000-0000E30E0000}"/>
    <cellStyle name="Calculation 9 2 4 3 11" xfId="4518" xr:uid="{00000000-0005-0000-0000-0000E40E0000}"/>
    <cellStyle name="Calculation 9 2 4 3 11 2" xfId="4519" xr:uid="{00000000-0005-0000-0000-0000E50E0000}"/>
    <cellStyle name="Calculation 9 2 4 3 12" xfId="4520" xr:uid="{00000000-0005-0000-0000-0000E60E0000}"/>
    <cellStyle name="Calculation 9 2 4 3 12 2" xfId="4521" xr:uid="{00000000-0005-0000-0000-0000E70E0000}"/>
    <cellStyle name="Calculation 9 2 4 3 13" xfId="4522" xr:uid="{00000000-0005-0000-0000-0000E80E0000}"/>
    <cellStyle name="Calculation 9 2 4 3 13 2" xfId="4523" xr:uid="{00000000-0005-0000-0000-0000E90E0000}"/>
    <cellStyle name="Calculation 9 2 4 3 14" xfId="4524" xr:uid="{00000000-0005-0000-0000-0000EA0E0000}"/>
    <cellStyle name="Calculation 9 2 4 3 14 2" xfId="4525" xr:uid="{00000000-0005-0000-0000-0000EB0E0000}"/>
    <cellStyle name="Calculation 9 2 4 3 15" xfId="4526" xr:uid="{00000000-0005-0000-0000-0000EC0E0000}"/>
    <cellStyle name="Calculation 9 2 4 3 15 2" xfId="4527" xr:uid="{00000000-0005-0000-0000-0000ED0E0000}"/>
    <cellStyle name="Calculation 9 2 4 3 16" xfId="4528" xr:uid="{00000000-0005-0000-0000-0000EE0E0000}"/>
    <cellStyle name="Calculation 9 2 4 3 16 2" xfId="4529" xr:uid="{00000000-0005-0000-0000-0000EF0E0000}"/>
    <cellStyle name="Calculation 9 2 4 3 17" xfId="4530" xr:uid="{00000000-0005-0000-0000-0000F00E0000}"/>
    <cellStyle name="Calculation 9 2 4 3 17 2" xfId="4531" xr:uid="{00000000-0005-0000-0000-0000F10E0000}"/>
    <cellStyle name="Calculation 9 2 4 3 18" xfId="4532" xr:uid="{00000000-0005-0000-0000-0000F20E0000}"/>
    <cellStyle name="Calculation 9 2 4 3 2" xfId="4533" xr:uid="{00000000-0005-0000-0000-0000F30E0000}"/>
    <cellStyle name="Calculation 9 2 4 3 2 2" xfId="4534" xr:uid="{00000000-0005-0000-0000-0000F40E0000}"/>
    <cellStyle name="Calculation 9 2 4 3 3" xfId="4535" xr:uid="{00000000-0005-0000-0000-0000F50E0000}"/>
    <cellStyle name="Calculation 9 2 4 3 3 2" xfId="4536" xr:uid="{00000000-0005-0000-0000-0000F60E0000}"/>
    <cellStyle name="Calculation 9 2 4 3 4" xfId="4537" xr:uid="{00000000-0005-0000-0000-0000F70E0000}"/>
    <cellStyle name="Calculation 9 2 4 3 4 2" xfId="4538" xr:uid="{00000000-0005-0000-0000-0000F80E0000}"/>
    <cellStyle name="Calculation 9 2 4 3 5" xfId="4539" xr:uid="{00000000-0005-0000-0000-0000F90E0000}"/>
    <cellStyle name="Calculation 9 2 4 3 5 2" xfId="4540" xr:uid="{00000000-0005-0000-0000-0000FA0E0000}"/>
    <cellStyle name="Calculation 9 2 4 3 6" xfId="4541" xr:uid="{00000000-0005-0000-0000-0000FB0E0000}"/>
    <cellStyle name="Calculation 9 2 4 3 6 2" xfId="4542" xr:uid="{00000000-0005-0000-0000-0000FC0E0000}"/>
    <cellStyle name="Calculation 9 2 4 3 7" xfId="4543" xr:uid="{00000000-0005-0000-0000-0000FD0E0000}"/>
    <cellStyle name="Calculation 9 2 4 3 7 2" xfId="4544" xr:uid="{00000000-0005-0000-0000-0000FE0E0000}"/>
    <cellStyle name="Calculation 9 2 4 3 8" xfId="4545" xr:uid="{00000000-0005-0000-0000-0000FF0E0000}"/>
    <cellStyle name="Calculation 9 2 4 3 8 2" xfId="4546" xr:uid="{00000000-0005-0000-0000-0000000F0000}"/>
    <cellStyle name="Calculation 9 2 4 3 9" xfId="4547" xr:uid="{00000000-0005-0000-0000-0000010F0000}"/>
    <cellStyle name="Calculation 9 2 4 3 9 2" xfId="4548" xr:uid="{00000000-0005-0000-0000-0000020F0000}"/>
    <cellStyle name="Calculation 9 2 4 4" xfId="4549" xr:uid="{00000000-0005-0000-0000-0000030F0000}"/>
    <cellStyle name="Calculation 9 2 4 4 10" xfId="4550" xr:uid="{00000000-0005-0000-0000-0000040F0000}"/>
    <cellStyle name="Calculation 9 2 4 4 10 2" xfId="4551" xr:uid="{00000000-0005-0000-0000-0000050F0000}"/>
    <cellStyle name="Calculation 9 2 4 4 11" xfId="4552" xr:uid="{00000000-0005-0000-0000-0000060F0000}"/>
    <cellStyle name="Calculation 9 2 4 4 11 2" xfId="4553" xr:uid="{00000000-0005-0000-0000-0000070F0000}"/>
    <cellStyle name="Calculation 9 2 4 4 12" xfId="4554" xr:uid="{00000000-0005-0000-0000-0000080F0000}"/>
    <cellStyle name="Calculation 9 2 4 4 12 2" xfId="4555" xr:uid="{00000000-0005-0000-0000-0000090F0000}"/>
    <cellStyle name="Calculation 9 2 4 4 13" xfId="4556" xr:uid="{00000000-0005-0000-0000-00000A0F0000}"/>
    <cellStyle name="Calculation 9 2 4 4 13 2" xfId="4557" xr:uid="{00000000-0005-0000-0000-00000B0F0000}"/>
    <cellStyle name="Calculation 9 2 4 4 14" xfId="4558" xr:uid="{00000000-0005-0000-0000-00000C0F0000}"/>
    <cellStyle name="Calculation 9 2 4 4 14 2" xfId="4559" xr:uid="{00000000-0005-0000-0000-00000D0F0000}"/>
    <cellStyle name="Calculation 9 2 4 4 15" xfId="4560" xr:uid="{00000000-0005-0000-0000-00000E0F0000}"/>
    <cellStyle name="Calculation 9 2 4 4 15 2" xfId="4561" xr:uid="{00000000-0005-0000-0000-00000F0F0000}"/>
    <cellStyle name="Calculation 9 2 4 4 16" xfId="4562" xr:uid="{00000000-0005-0000-0000-0000100F0000}"/>
    <cellStyle name="Calculation 9 2 4 4 2" xfId="4563" xr:uid="{00000000-0005-0000-0000-0000110F0000}"/>
    <cellStyle name="Calculation 9 2 4 4 2 2" xfId="4564" xr:uid="{00000000-0005-0000-0000-0000120F0000}"/>
    <cellStyle name="Calculation 9 2 4 4 3" xfId="4565" xr:uid="{00000000-0005-0000-0000-0000130F0000}"/>
    <cellStyle name="Calculation 9 2 4 4 3 2" xfId="4566" xr:uid="{00000000-0005-0000-0000-0000140F0000}"/>
    <cellStyle name="Calculation 9 2 4 4 4" xfId="4567" xr:uid="{00000000-0005-0000-0000-0000150F0000}"/>
    <cellStyle name="Calculation 9 2 4 4 4 2" xfId="4568" xr:uid="{00000000-0005-0000-0000-0000160F0000}"/>
    <cellStyle name="Calculation 9 2 4 4 5" xfId="4569" xr:uid="{00000000-0005-0000-0000-0000170F0000}"/>
    <cellStyle name="Calculation 9 2 4 4 5 2" xfId="4570" xr:uid="{00000000-0005-0000-0000-0000180F0000}"/>
    <cellStyle name="Calculation 9 2 4 4 6" xfId="4571" xr:uid="{00000000-0005-0000-0000-0000190F0000}"/>
    <cellStyle name="Calculation 9 2 4 4 6 2" xfId="4572" xr:uid="{00000000-0005-0000-0000-00001A0F0000}"/>
    <cellStyle name="Calculation 9 2 4 4 7" xfId="4573" xr:uid="{00000000-0005-0000-0000-00001B0F0000}"/>
    <cellStyle name="Calculation 9 2 4 4 7 2" xfId="4574" xr:uid="{00000000-0005-0000-0000-00001C0F0000}"/>
    <cellStyle name="Calculation 9 2 4 4 8" xfId="4575" xr:uid="{00000000-0005-0000-0000-00001D0F0000}"/>
    <cellStyle name="Calculation 9 2 4 4 8 2" xfId="4576" xr:uid="{00000000-0005-0000-0000-00001E0F0000}"/>
    <cellStyle name="Calculation 9 2 4 4 9" xfId="4577" xr:uid="{00000000-0005-0000-0000-00001F0F0000}"/>
    <cellStyle name="Calculation 9 2 4 4 9 2" xfId="4578" xr:uid="{00000000-0005-0000-0000-0000200F0000}"/>
    <cellStyle name="Calculation 9 2 4 5" xfId="4579" xr:uid="{00000000-0005-0000-0000-0000210F0000}"/>
    <cellStyle name="Calculation 9 2 4 5 10" xfId="4580" xr:uid="{00000000-0005-0000-0000-0000220F0000}"/>
    <cellStyle name="Calculation 9 2 4 5 10 2" xfId="4581" xr:uid="{00000000-0005-0000-0000-0000230F0000}"/>
    <cellStyle name="Calculation 9 2 4 5 11" xfId="4582" xr:uid="{00000000-0005-0000-0000-0000240F0000}"/>
    <cellStyle name="Calculation 9 2 4 5 11 2" xfId="4583" xr:uid="{00000000-0005-0000-0000-0000250F0000}"/>
    <cellStyle name="Calculation 9 2 4 5 12" xfId="4584" xr:uid="{00000000-0005-0000-0000-0000260F0000}"/>
    <cellStyle name="Calculation 9 2 4 5 12 2" xfId="4585" xr:uid="{00000000-0005-0000-0000-0000270F0000}"/>
    <cellStyle name="Calculation 9 2 4 5 13" xfId="4586" xr:uid="{00000000-0005-0000-0000-0000280F0000}"/>
    <cellStyle name="Calculation 9 2 4 5 13 2" xfId="4587" xr:uid="{00000000-0005-0000-0000-0000290F0000}"/>
    <cellStyle name="Calculation 9 2 4 5 14" xfId="4588" xr:uid="{00000000-0005-0000-0000-00002A0F0000}"/>
    <cellStyle name="Calculation 9 2 4 5 14 2" xfId="4589" xr:uid="{00000000-0005-0000-0000-00002B0F0000}"/>
    <cellStyle name="Calculation 9 2 4 5 15" xfId="4590" xr:uid="{00000000-0005-0000-0000-00002C0F0000}"/>
    <cellStyle name="Calculation 9 2 4 5 15 2" xfId="4591" xr:uid="{00000000-0005-0000-0000-00002D0F0000}"/>
    <cellStyle name="Calculation 9 2 4 5 16" xfId="4592" xr:uid="{00000000-0005-0000-0000-00002E0F0000}"/>
    <cellStyle name="Calculation 9 2 4 5 2" xfId="4593" xr:uid="{00000000-0005-0000-0000-00002F0F0000}"/>
    <cellStyle name="Calculation 9 2 4 5 2 2" xfId="4594" xr:uid="{00000000-0005-0000-0000-0000300F0000}"/>
    <cellStyle name="Calculation 9 2 4 5 3" xfId="4595" xr:uid="{00000000-0005-0000-0000-0000310F0000}"/>
    <cellStyle name="Calculation 9 2 4 5 3 2" xfId="4596" xr:uid="{00000000-0005-0000-0000-0000320F0000}"/>
    <cellStyle name="Calculation 9 2 4 5 4" xfId="4597" xr:uid="{00000000-0005-0000-0000-0000330F0000}"/>
    <cellStyle name="Calculation 9 2 4 5 4 2" xfId="4598" xr:uid="{00000000-0005-0000-0000-0000340F0000}"/>
    <cellStyle name="Calculation 9 2 4 5 5" xfId="4599" xr:uid="{00000000-0005-0000-0000-0000350F0000}"/>
    <cellStyle name="Calculation 9 2 4 5 5 2" xfId="4600" xr:uid="{00000000-0005-0000-0000-0000360F0000}"/>
    <cellStyle name="Calculation 9 2 4 5 6" xfId="4601" xr:uid="{00000000-0005-0000-0000-0000370F0000}"/>
    <cellStyle name="Calculation 9 2 4 5 6 2" xfId="4602" xr:uid="{00000000-0005-0000-0000-0000380F0000}"/>
    <cellStyle name="Calculation 9 2 4 5 7" xfId="4603" xr:uid="{00000000-0005-0000-0000-0000390F0000}"/>
    <cellStyle name="Calculation 9 2 4 5 7 2" xfId="4604" xr:uid="{00000000-0005-0000-0000-00003A0F0000}"/>
    <cellStyle name="Calculation 9 2 4 5 8" xfId="4605" xr:uid="{00000000-0005-0000-0000-00003B0F0000}"/>
    <cellStyle name="Calculation 9 2 4 5 8 2" xfId="4606" xr:uid="{00000000-0005-0000-0000-00003C0F0000}"/>
    <cellStyle name="Calculation 9 2 4 5 9" xfId="4607" xr:uid="{00000000-0005-0000-0000-00003D0F0000}"/>
    <cellStyle name="Calculation 9 2 4 5 9 2" xfId="4608" xr:uid="{00000000-0005-0000-0000-00003E0F0000}"/>
    <cellStyle name="Calculation 9 2 4 6" xfId="4609" xr:uid="{00000000-0005-0000-0000-00003F0F0000}"/>
    <cellStyle name="Calculation 9 2 4 6 10" xfId="4610" xr:uid="{00000000-0005-0000-0000-0000400F0000}"/>
    <cellStyle name="Calculation 9 2 4 6 10 2" xfId="4611" xr:uid="{00000000-0005-0000-0000-0000410F0000}"/>
    <cellStyle name="Calculation 9 2 4 6 11" xfId="4612" xr:uid="{00000000-0005-0000-0000-0000420F0000}"/>
    <cellStyle name="Calculation 9 2 4 6 11 2" xfId="4613" xr:uid="{00000000-0005-0000-0000-0000430F0000}"/>
    <cellStyle name="Calculation 9 2 4 6 12" xfId="4614" xr:uid="{00000000-0005-0000-0000-0000440F0000}"/>
    <cellStyle name="Calculation 9 2 4 6 12 2" xfId="4615" xr:uid="{00000000-0005-0000-0000-0000450F0000}"/>
    <cellStyle name="Calculation 9 2 4 6 13" xfId="4616" xr:uid="{00000000-0005-0000-0000-0000460F0000}"/>
    <cellStyle name="Calculation 9 2 4 6 13 2" xfId="4617" xr:uid="{00000000-0005-0000-0000-0000470F0000}"/>
    <cellStyle name="Calculation 9 2 4 6 14" xfId="4618" xr:uid="{00000000-0005-0000-0000-0000480F0000}"/>
    <cellStyle name="Calculation 9 2 4 6 14 2" xfId="4619" xr:uid="{00000000-0005-0000-0000-0000490F0000}"/>
    <cellStyle name="Calculation 9 2 4 6 15" xfId="4620" xr:uid="{00000000-0005-0000-0000-00004A0F0000}"/>
    <cellStyle name="Calculation 9 2 4 6 2" xfId="4621" xr:uid="{00000000-0005-0000-0000-00004B0F0000}"/>
    <cellStyle name="Calculation 9 2 4 6 2 2" xfId="4622" xr:uid="{00000000-0005-0000-0000-00004C0F0000}"/>
    <cellStyle name="Calculation 9 2 4 6 3" xfId="4623" xr:uid="{00000000-0005-0000-0000-00004D0F0000}"/>
    <cellStyle name="Calculation 9 2 4 6 3 2" xfId="4624" xr:uid="{00000000-0005-0000-0000-00004E0F0000}"/>
    <cellStyle name="Calculation 9 2 4 6 4" xfId="4625" xr:uid="{00000000-0005-0000-0000-00004F0F0000}"/>
    <cellStyle name="Calculation 9 2 4 6 4 2" xfId="4626" xr:uid="{00000000-0005-0000-0000-0000500F0000}"/>
    <cellStyle name="Calculation 9 2 4 6 5" xfId="4627" xr:uid="{00000000-0005-0000-0000-0000510F0000}"/>
    <cellStyle name="Calculation 9 2 4 6 5 2" xfId="4628" xr:uid="{00000000-0005-0000-0000-0000520F0000}"/>
    <cellStyle name="Calculation 9 2 4 6 6" xfId="4629" xr:uid="{00000000-0005-0000-0000-0000530F0000}"/>
    <cellStyle name="Calculation 9 2 4 6 6 2" xfId="4630" xr:uid="{00000000-0005-0000-0000-0000540F0000}"/>
    <cellStyle name="Calculation 9 2 4 6 7" xfId="4631" xr:uid="{00000000-0005-0000-0000-0000550F0000}"/>
    <cellStyle name="Calculation 9 2 4 6 7 2" xfId="4632" xr:uid="{00000000-0005-0000-0000-0000560F0000}"/>
    <cellStyle name="Calculation 9 2 4 6 8" xfId="4633" xr:uid="{00000000-0005-0000-0000-0000570F0000}"/>
    <cellStyle name="Calculation 9 2 4 6 8 2" xfId="4634" xr:uid="{00000000-0005-0000-0000-0000580F0000}"/>
    <cellStyle name="Calculation 9 2 4 6 9" xfId="4635" xr:uid="{00000000-0005-0000-0000-0000590F0000}"/>
    <cellStyle name="Calculation 9 2 4 6 9 2" xfId="4636" xr:uid="{00000000-0005-0000-0000-00005A0F0000}"/>
    <cellStyle name="Calculation 9 2 4 7" xfId="4637" xr:uid="{00000000-0005-0000-0000-00005B0F0000}"/>
    <cellStyle name="Calculation 9 2 4 7 2" xfId="4638" xr:uid="{00000000-0005-0000-0000-00005C0F0000}"/>
    <cellStyle name="Calculation 9 2 4 8" xfId="4639" xr:uid="{00000000-0005-0000-0000-00005D0F0000}"/>
    <cellStyle name="Calculation 9 2 4 8 2" xfId="4640" xr:uid="{00000000-0005-0000-0000-00005E0F0000}"/>
    <cellStyle name="Calculation 9 2 4 9" xfId="4641" xr:uid="{00000000-0005-0000-0000-00005F0F0000}"/>
    <cellStyle name="Calculation 9 2 4 9 2" xfId="4642" xr:uid="{00000000-0005-0000-0000-0000600F0000}"/>
    <cellStyle name="Calculation 9 2 5" xfId="4643" xr:uid="{00000000-0005-0000-0000-0000610F0000}"/>
    <cellStyle name="Calculation 9 2 5 10" xfId="4644" xr:uid="{00000000-0005-0000-0000-0000620F0000}"/>
    <cellStyle name="Calculation 9 2 5 10 2" xfId="4645" xr:uid="{00000000-0005-0000-0000-0000630F0000}"/>
    <cellStyle name="Calculation 9 2 5 11" xfId="4646" xr:uid="{00000000-0005-0000-0000-0000640F0000}"/>
    <cellStyle name="Calculation 9 2 5 11 2" xfId="4647" xr:uid="{00000000-0005-0000-0000-0000650F0000}"/>
    <cellStyle name="Calculation 9 2 5 12" xfId="4648" xr:uid="{00000000-0005-0000-0000-0000660F0000}"/>
    <cellStyle name="Calculation 9 2 5 12 2" xfId="4649" xr:uid="{00000000-0005-0000-0000-0000670F0000}"/>
    <cellStyle name="Calculation 9 2 5 13" xfId="4650" xr:uid="{00000000-0005-0000-0000-0000680F0000}"/>
    <cellStyle name="Calculation 9 2 5 13 2" xfId="4651" xr:uid="{00000000-0005-0000-0000-0000690F0000}"/>
    <cellStyle name="Calculation 9 2 5 14" xfId="4652" xr:uid="{00000000-0005-0000-0000-00006A0F0000}"/>
    <cellStyle name="Calculation 9 2 5 14 2" xfId="4653" xr:uid="{00000000-0005-0000-0000-00006B0F0000}"/>
    <cellStyle name="Calculation 9 2 5 15" xfId="4654" xr:uid="{00000000-0005-0000-0000-00006C0F0000}"/>
    <cellStyle name="Calculation 9 2 5 15 2" xfId="4655" xr:uid="{00000000-0005-0000-0000-00006D0F0000}"/>
    <cellStyle name="Calculation 9 2 5 16" xfId="4656" xr:uid="{00000000-0005-0000-0000-00006E0F0000}"/>
    <cellStyle name="Calculation 9 2 5 16 2" xfId="4657" xr:uid="{00000000-0005-0000-0000-00006F0F0000}"/>
    <cellStyle name="Calculation 9 2 5 17" xfId="4658" xr:uid="{00000000-0005-0000-0000-0000700F0000}"/>
    <cellStyle name="Calculation 9 2 5 17 2" xfId="4659" xr:uid="{00000000-0005-0000-0000-0000710F0000}"/>
    <cellStyle name="Calculation 9 2 5 18" xfId="4660" xr:uid="{00000000-0005-0000-0000-0000720F0000}"/>
    <cellStyle name="Calculation 9 2 5 18 2" xfId="4661" xr:uid="{00000000-0005-0000-0000-0000730F0000}"/>
    <cellStyle name="Calculation 9 2 5 19" xfId="4662" xr:uid="{00000000-0005-0000-0000-0000740F0000}"/>
    <cellStyle name="Calculation 9 2 5 2" xfId="4663" xr:uid="{00000000-0005-0000-0000-0000750F0000}"/>
    <cellStyle name="Calculation 9 2 5 2 10" xfId="4664" xr:uid="{00000000-0005-0000-0000-0000760F0000}"/>
    <cellStyle name="Calculation 9 2 5 2 10 2" xfId="4665" xr:uid="{00000000-0005-0000-0000-0000770F0000}"/>
    <cellStyle name="Calculation 9 2 5 2 11" xfId="4666" xr:uid="{00000000-0005-0000-0000-0000780F0000}"/>
    <cellStyle name="Calculation 9 2 5 2 11 2" xfId="4667" xr:uid="{00000000-0005-0000-0000-0000790F0000}"/>
    <cellStyle name="Calculation 9 2 5 2 12" xfId="4668" xr:uid="{00000000-0005-0000-0000-00007A0F0000}"/>
    <cellStyle name="Calculation 9 2 5 2 12 2" xfId="4669" xr:uid="{00000000-0005-0000-0000-00007B0F0000}"/>
    <cellStyle name="Calculation 9 2 5 2 13" xfId="4670" xr:uid="{00000000-0005-0000-0000-00007C0F0000}"/>
    <cellStyle name="Calculation 9 2 5 2 13 2" xfId="4671" xr:uid="{00000000-0005-0000-0000-00007D0F0000}"/>
    <cellStyle name="Calculation 9 2 5 2 14" xfId="4672" xr:uid="{00000000-0005-0000-0000-00007E0F0000}"/>
    <cellStyle name="Calculation 9 2 5 2 14 2" xfId="4673" xr:uid="{00000000-0005-0000-0000-00007F0F0000}"/>
    <cellStyle name="Calculation 9 2 5 2 15" xfId="4674" xr:uid="{00000000-0005-0000-0000-0000800F0000}"/>
    <cellStyle name="Calculation 9 2 5 2 15 2" xfId="4675" xr:uid="{00000000-0005-0000-0000-0000810F0000}"/>
    <cellStyle name="Calculation 9 2 5 2 16" xfId="4676" xr:uid="{00000000-0005-0000-0000-0000820F0000}"/>
    <cellStyle name="Calculation 9 2 5 2 16 2" xfId="4677" xr:uid="{00000000-0005-0000-0000-0000830F0000}"/>
    <cellStyle name="Calculation 9 2 5 2 17" xfId="4678" xr:uid="{00000000-0005-0000-0000-0000840F0000}"/>
    <cellStyle name="Calculation 9 2 5 2 17 2" xfId="4679" xr:uid="{00000000-0005-0000-0000-0000850F0000}"/>
    <cellStyle name="Calculation 9 2 5 2 18" xfId="4680" xr:uid="{00000000-0005-0000-0000-0000860F0000}"/>
    <cellStyle name="Calculation 9 2 5 2 2" xfId="4681" xr:uid="{00000000-0005-0000-0000-0000870F0000}"/>
    <cellStyle name="Calculation 9 2 5 2 2 2" xfId="4682" xr:uid="{00000000-0005-0000-0000-0000880F0000}"/>
    <cellStyle name="Calculation 9 2 5 2 3" xfId="4683" xr:uid="{00000000-0005-0000-0000-0000890F0000}"/>
    <cellStyle name="Calculation 9 2 5 2 3 2" xfId="4684" xr:uid="{00000000-0005-0000-0000-00008A0F0000}"/>
    <cellStyle name="Calculation 9 2 5 2 4" xfId="4685" xr:uid="{00000000-0005-0000-0000-00008B0F0000}"/>
    <cellStyle name="Calculation 9 2 5 2 4 2" xfId="4686" xr:uid="{00000000-0005-0000-0000-00008C0F0000}"/>
    <cellStyle name="Calculation 9 2 5 2 5" xfId="4687" xr:uid="{00000000-0005-0000-0000-00008D0F0000}"/>
    <cellStyle name="Calculation 9 2 5 2 5 2" xfId="4688" xr:uid="{00000000-0005-0000-0000-00008E0F0000}"/>
    <cellStyle name="Calculation 9 2 5 2 6" xfId="4689" xr:uid="{00000000-0005-0000-0000-00008F0F0000}"/>
    <cellStyle name="Calculation 9 2 5 2 6 2" xfId="4690" xr:uid="{00000000-0005-0000-0000-0000900F0000}"/>
    <cellStyle name="Calculation 9 2 5 2 7" xfId="4691" xr:uid="{00000000-0005-0000-0000-0000910F0000}"/>
    <cellStyle name="Calculation 9 2 5 2 7 2" xfId="4692" xr:uid="{00000000-0005-0000-0000-0000920F0000}"/>
    <cellStyle name="Calculation 9 2 5 2 8" xfId="4693" xr:uid="{00000000-0005-0000-0000-0000930F0000}"/>
    <cellStyle name="Calculation 9 2 5 2 8 2" xfId="4694" xr:uid="{00000000-0005-0000-0000-0000940F0000}"/>
    <cellStyle name="Calculation 9 2 5 2 9" xfId="4695" xr:uid="{00000000-0005-0000-0000-0000950F0000}"/>
    <cellStyle name="Calculation 9 2 5 2 9 2" xfId="4696" xr:uid="{00000000-0005-0000-0000-0000960F0000}"/>
    <cellStyle name="Calculation 9 2 5 3" xfId="4697" xr:uid="{00000000-0005-0000-0000-0000970F0000}"/>
    <cellStyle name="Calculation 9 2 5 3 10" xfId="4698" xr:uid="{00000000-0005-0000-0000-0000980F0000}"/>
    <cellStyle name="Calculation 9 2 5 3 10 2" xfId="4699" xr:uid="{00000000-0005-0000-0000-0000990F0000}"/>
    <cellStyle name="Calculation 9 2 5 3 11" xfId="4700" xr:uid="{00000000-0005-0000-0000-00009A0F0000}"/>
    <cellStyle name="Calculation 9 2 5 3 11 2" xfId="4701" xr:uid="{00000000-0005-0000-0000-00009B0F0000}"/>
    <cellStyle name="Calculation 9 2 5 3 12" xfId="4702" xr:uid="{00000000-0005-0000-0000-00009C0F0000}"/>
    <cellStyle name="Calculation 9 2 5 3 12 2" xfId="4703" xr:uid="{00000000-0005-0000-0000-00009D0F0000}"/>
    <cellStyle name="Calculation 9 2 5 3 13" xfId="4704" xr:uid="{00000000-0005-0000-0000-00009E0F0000}"/>
    <cellStyle name="Calculation 9 2 5 3 13 2" xfId="4705" xr:uid="{00000000-0005-0000-0000-00009F0F0000}"/>
    <cellStyle name="Calculation 9 2 5 3 14" xfId="4706" xr:uid="{00000000-0005-0000-0000-0000A00F0000}"/>
    <cellStyle name="Calculation 9 2 5 3 14 2" xfId="4707" xr:uid="{00000000-0005-0000-0000-0000A10F0000}"/>
    <cellStyle name="Calculation 9 2 5 3 15" xfId="4708" xr:uid="{00000000-0005-0000-0000-0000A20F0000}"/>
    <cellStyle name="Calculation 9 2 5 3 15 2" xfId="4709" xr:uid="{00000000-0005-0000-0000-0000A30F0000}"/>
    <cellStyle name="Calculation 9 2 5 3 16" xfId="4710" xr:uid="{00000000-0005-0000-0000-0000A40F0000}"/>
    <cellStyle name="Calculation 9 2 5 3 2" xfId="4711" xr:uid="{00000000-0005-0000-0000-0000A50F0000}"/>
    <cellStyle name="Calculation 9 2 5 3 2 2" xfId="4712" xr:uid="{00000000-0005-0000-0000-0000A60F0000}"/>
    <cellStyle name="Calculation 9 2 5 3 3" xfId="4713" xr:uid="{00000000-0005-0000-0000-0000A70F0000}"/>
    <cellStyle name="Calculation 9 2 5 3 3 2" xfId="4714" xr:uid="{00000000-0005-0000-0000-0000A80F0000}"/>
    <cellStyle name="Calculation 9 2 5 3 4" xfId="4715" xr:uid="{00000000-0005-0000-0000-0000A90F0000}"/>
    <cellStyle name="Calculation 9 2 5 3 4 2" xfId="4716" xr:uid="{00000000-0005-0000-0000-0000AA0F0000}"/>
    <cellStyle name="Calculation 9 2 5 3 5" xfId="4717" xr:uid="{00000000-0005-0000-0000-0000AB0F0000}"/>
    <cellStyle name="Calculation 9 2 5 3 5 2" xfId="4718" xr:uid="{00000000-0005-0000-0000-0000AC0F0000}"/>
    <cellStyle name="Calculation 9 2 5 3 6" xfId="4719" xr:uid="{00000000-0005-0000-0000-0000AD0F0000}"/>
    <cellStyle name="Calculation 9 2 5 3 6 2" xfId="4720" xr:uid="{00000000-0005-0000-0000-0000AE0F0000}"/>
    <cellStyle name="Calculation 9 2 5 3 7" xfId="4721" xr:uid="{00000000-0005-0000-0000-0000AF0F0000}"/>
    <cellStyle name="Calculation 9 2 5 3 7 2" xfId="4722" xr:uid="{00000000-0005-0000-0000-0000B00F0000}"/>
    <cellStyle name="Calculation 9 2 5 3 8" xfId="4723" xr:uid="{00000000-0005-0000-0000-0000B10F0000}"/>
    <cellStyle name="Calculation 9 2 5 3 8 2" xfId="4724" xr:uid="{00000000-0005-0000-0000-0000B20F0000}"/>
    <cellStyle name="Calculation 9 2 5 3 9" xfId="4725" xr:uid="{00000000-0005-0000-0000-0000B30F0000}"/>
    <cellStyle name="Calculation 9 2 5 3 9 2" xfId="4726" xr:uid="{00000000-0005-0000-0000-0000B40F0000}"/>
    <cellStyle name="Calculation 9 2 5 4" xfId="4727" xr:uid="{00000000-0005-0000-0000-0000B50F0000}"/>
    <cellStyle name="Calculation 9 2 5 4 10" xfId="4728" xr:uid="{00000000-0005-0000-0000-0000B60F0000}"/>
    <cellStyle name="Calculation 9 2 5 4 10 2" xfId="4729" xr:uid="{00000000-0005-0000-0000-0000B70F0000}"/>
    <cellStyle name="Calculation 9 2 5 4 11" xfId="4730" xr:uid="{00000000-0005-0000-0000-0000B80F0000}"/>
    <cellStyle name="Calculation 9 2 5 4 11 2" xfId="4731" xr:uid="{00000000-0005-0000-0000-0000B90F0000}"/>
    <cellStyle name="Calculation 9 2 5 4 12" xfId="4732" xr:uid="{00000000-0005-0000-0000-0000BA0F0000}"/>
    <cellStyle name="Calculation 9 2 5 4 12 2" xfId="4733" xr:uid="{00000000-0005-0000-0000-0000BB0F0000}"/>
    <cellStyle name="Calculation 9 2 5 4 13" xfId="4734" xr:uid="{00000000-0005-0000-0000-0000BC0F0000}"/>
    <cellStyle name="Calculation 9 2 5 4 13 2" xfId="4735" xr:uid="{00000000-0005-0000-0000-0000BD0F0000}"/>
    <cellStyle name="Calculation 9 2 5 4 14" xfId="4736" xr:uid="{00000000-0005-0000-0000-0000BE0F0000}"/>
    <cellStyle name="Calculation 9 2 5 4 14 2" xfId="4737" xr:uid="{00000000-0005-0000-0000-0000BF0F0000}"/>
    <cellStyle name="Calculation 9 2 5 4 15" xfId="4738" xr:uid="{00000000-0005-0000-0000-0000C00F0000}"/>
    <cellStyle name="Calculation 9 2 5 4 15 2" xfId="4739" xr:uid="{00000000-0005-0000-0000-0000C10F0000}"/>
    <cellStyle name="Calculation 9 2 5 4 16" xfId="4740" xr:uid="{00000000-0005-0000-0000-0000C20F0000}"/>
    <cellStyle name="Calculation 9 2 5 4 2" xfId="4741" xr:uid="{00000000-0005-0000-0000-0000C30F0000}"/>
    <cellStyle name="Calculation 9 2 5 4 2 2" xfId="4742" xr:uid="{00000000-0005-0000-0000-0000C40F0000}"/>
    <cellStyle name="Calculation 9 2 5 4 3" xfId="4743" xr:uid="{00000000-0005-0000-0000-0000C50F0000}"/>
    <cellStyle name="Calculation 9 2 5 4 3 2" xfId="4744" xr:uid="{00000000-0005-0000-0000-0000C60F0000}"/>
    <cellStyle name="Calculation 9 2 5 4 4" xfId="4745" xr:uid="{00000000-0005-0000-0000-0000C70F0000}"/>
    <cellStyle name="Calculation 9 2 5 4 4 2" xfId="4746" xr:uid="{00000000-0005-0000-0000-0000C80F0000}"/>
    <cellStyle name="Calculation 9 2 5 4 5" xfId="4747" xr:uid="{00000000-0005-0000-0000-0000C90F0000}"/>
    <cellStyle name="Calculation 9 2 5 4 5 2" xfId="4748" xr:uid="{00000000-0005-0000-0000-0000CA0F0000}"/>
    <cellStyle name="Calculation 9 2 5 4 6" xfId="4749" xr:uid="{00000000-0005-0000-0000-0000CB0F0000}"/>
    <cellStyle name="Calculation 9 2 5 4 6 2" xfId="4750" xr:uid="{00000000-0005-0000-0000-0000CC0F0000}"/>
    <cellStyle name="Calculation 9 2 5 4 7" xfId="4751" xr:uid="{00000000-0005-0000-0000-0000CD0F0000}"/>
    <cellStyle name="Calculation 9 2 5 4 7 2" xfId="4752" xr:uid="{00000000-0005-0000-0000-0000CE0F0000}"/>
    <cellStyle name="Calculation 9 2 5 4 8" xfId="4753" xr:uid="{00000000-0005-0000-0000-0000CF0F0000}"/>
    <cellStyle name="Calculation 9 2 5 4 8 2" xfId="4754" xr:uid="{00000000-0005-0000-0000-0000D00F0000}"/>
    <cellStyle name="Calculation 9 2 5 4 9" xfId="4755" xr:uid="{00000000-0005-0000-0000-0000D10F0000}"/>
    <cellStyle name="Calculation 9 2 5 4 9 2" xfId="4756" xr:uid="{00000000-0005-0000-0000-0000D20F0000}"/>
    <cellStyle name="Calculation 9 2 5 5" xfId="4757" xr:uid="{00000000-0005-0000-0000-0000D30F0000}"/>
    <cellStyle name="Calculation 9 2 5 5 10" xfId="4758" xr:uid="{00000000-0005-0000-0000-0000D40F0000}"/>
    <cellStyle name="Calculation 9 2 5 5 10 2" xfId="4759" xr:uid="{00000000-0005-0000-0000-0000D50F0000}"/>
    <cellStyle name="Calculation 9 2 5 5 11" xfId="4760" xr:uid="{00000000-0005-0000-0000-0000D60F0000}"/>
    <cellStyle name="Calculation 9 2 5 5 11 2" xfId="4761" xr:uid="{00000000-0005-0000-0000-0000D70F0000}"/>
    <cellStyle name="Calculation 9 2 5 5 12" xfId="4762" xr:uid="{00000000-0005-0000-0000-0000D80F0000}"/>
    <cellStyle name="Calculation 9 2 5 5 12 2" xfId="4763" xr:uid="{00000000-0005-0000-0000-0000D90F0000}"/>
    <cellStyle name="Calculation 9 2 5 5 13" xfId="4764" xr:uid="{00000000-0005-0000-0000-0000DA0F0000}"/>
    <cellStyle name="Calculation 9 2 5 5 13 2" xfId="4765" xr:uid="{00000000-0005-0000-0000-0000DB0F0000}"/>
    <cellStyle name="Calculation 9 2 5 5 14" xfId="4766" xr:uid="{00000000-0005-0000-0000-0000DC0F0000}"/>
    <cellStyle name="Calculation 9 2 5 5 14 2" xfId="4767" xr:uid="{00000000-0005-0000-0000-0000DD0F0000}"/>
    <cellStyle name="Calculation 9 2 5 5 15" xfId="4768" xr:uid="{00000000-0005-0000-0000-0000DE0F0000}"/>
    <cellStyle name="Calculation 9 2 5 5 2" xfId="4769" xr:uid="{00000000-0005-0000-0000-0000DF0F0000}"/>
    <cellStyle name="Calculation 9 2 5 5 2 2" xfId="4770" xr:uid="{00000000-0005-0000-0000-0000E00F0000}"/>
    <cellStyle name="Calculation 9 2 5 5 3" xfId="4771" xr:uid="{00000000-0005-0000-0000-0000E10F0000}"/>
    <cellStyle name="Calculation 9 2 5 5 3 2" xfId="4772" xr:uid="{00000000-0005-0000-0000-0000E20F0000}"/>
    <cellStyle name="Calculation 9 2 5 5 4" xfId="4773" xr:uid="{00000000-0005-0000-0000-0000E30F0000}"/>
    <cellStyle name="Calculation 9 2 5 5 4 2" xfId="4774" xr:uid="{00000000-0005-0000-0000-0000E40F0000}"/>
    <cellStyle name="Calculation 9 2 5 5 5" xfId="4775" xr:uid="{00000000-0005-0000-0000-0000E50F0000}"/>
    <cellStyle name="Calculation 9 2 5 5 5 2" xfId="4776" xr:uid="{00000000-0005-0000-0000-0000E60F0000}"/>
    <cellStyle name="Calculation 9 2 5 5 6" xfId="4777" xr:uid="{00000000-0005-0000-0000-0000E70F0000}"/>
    <cellStyle name="Calculation 9 2 5 5 6 2" xfId="4778" xr:uid="{00000000-0005-0000-0000-0000E80F0000}"/>
    <cellStyle name="Calculation 9 2 5 5 7" xfId="4779" xr:uid="{00000000-0005-0000-0000-0000E90F0000}"/>
    <cellStyle name="Calculation 9 2 5 5 7 2" xfId="4780" xr:uid="{00000000-0005-0000-0000-0000EA0F0000}"/>
    <cellStyle name="Calculation 9 2 5 5 8" xfId="4781" xr:uid="{00000000-0005-0000-0000-0000EB0F0000}"/>
    <cellStyle name="Calculation 9 2 5 5 8 2" xfId="4782" xr:uid="{00000000-0005-0000-0000-0000EC0F0000}"/>
    <cellStyle name="Calculation 9 2 5 5 9" xfId="4783" xr:uid="{00000000-0005-0000-0000-0000ED0F0000}"/>
    <cellStyle name="Calculation 9 2 5 5 9 2" xfId="4784" xr:uid="{00000000-0005-0000-0000-0000EE0F0000}"/>
    <cellStyle name="Calculation 9 2 5 6" xfId="4785" xr:uid="{00000000-0005-0000-0000-0000EF0F0000}"/>
    <cellStyle name="Calculation 9 2 5 6 2" xfId="4786" xr:uid="{00000000-0005-0000-0000-0000F00F0000}"/>
    <cellStyle name="Calculation 9 2 5 7" xfId="4787" xr:uid="{00000000-0005-0000-0000-0000F10F0000}"/>
    <cellStyle name="Calculation 9 2 5 7 2" xfId="4788" xr:uid="{00000000-0005-0000-0000-0000F20F0000}"/>
    <cellStyle name="Calculation 9 2 5 8" xfId="4789" xr:uid="{00000000-0005-0000-0000-0000F30F0000}"/>
    <cellStyle name="Calculation 9 2 5 8 2" xfId="4790" xr:uid="{00000000-0005-0000-0000-0000F40F0000}"/>
    <cellStyle name="Calculation 9 2 5 9" xfId="4791" xr:uid="{00000000-0005-0000-0000-0000F50F0000}"/>
    <cellStyle name="Calculation 9 2 5 9 2" xfId="4792" xr:uid="{00000000-0005-0000-0000-0000F60F0000}"/>
    <cellStyle name="Calculation 9 2 6" xfId="4793" xr:uid="{00000000-0005-0000-0000-0000F70F0000}"/>
    <cellStyle name="Calculation 9 2 6 10" xfId="4794" xr:uid="{00000000-0005-0000-0000-0000F80F0000}"/>
    <cellStyle name="Calculation 9 2 6 10 2" xfId="4795" xr:uid="{00000000-0005-0000-0000-0000F90F0000}"/>
    <cellStyle name="Calculation 9 2 6 11" xfId="4796" xr:uid="{00000000-0005-0000-0000-0000FA0F0000}"/>
    <cellStyle name="Calculation 9 2 6 11 2" xfId="4797" xr:uid="{00000000-0005-0000-0000-0000FB0F0000}"/>
    <cellStyle name="Calculation 9 2 6 12" xfId="4798" xr:uid="{00000000-0005-0000-0000-0000FC0F0000}"/>
    <cellStyle name="Calculation 9 2 6 12 2" xfId="4799" xr:uid="{00000000-0005-0000-0000-0000FD0F0000}"/>
    <cellStyle name="Calculation 9 2 6 13" xfId="4800" xr:uid="{00000000-0005-0000-0000-0000FE0F0000}"/>
    <cellStyle name="Calculation 9 2 6 13 2" xfId="4801" xr:uid="{00000000-0005-0000-0000-0000FF0F0000}"/>
    <cellStyle name="Calculation 9 2 6 14" xfId="4802" xr:uid="{00000000-0005-0000-0000-000000100000}"/>
    <cellStyle name="Calculation 9 2 6 14 2" xfId="4803" xr:uid="{00000000-0005-0000-0000-000001100000}"/>
    <cellStyle name="Calculation 9 2 6 15" xfId="4804" xr:uid="{00000000-0005-0000-0000-000002100000}"/>
    <cellStyle name="Calculation 9 2 6 15 2" xfId="4805" xr:uid="{00000000-0005-0000-0000-000003100000}"/>
    <cellStyle name="Calculation 9 2 6 16" xfId="4806" xr:uid="{00000000-0005-0000-0000-000004100000}"/>
    <cellStyle name="Calculation 9 2 6 16 2" xfId="4807" xr:uid="{00000000-0005-0000-0000-000005100000}"/>
    <cellStyle name="Calculation 9 2 6 17" xfId="4808" xr:uid="{00000000-0005-0000-0000-000006100000}"/>
    <cellStyle name="Calculation 9 2 6 17 2" xfId="4809" xr:uid="{00000000-0005-0000-0000-000007100000}"/>
    <cellStyle name="Calculation 9 2 6 18" xfId="4810" xr:uid="{00000000-0005-0000-0000-000008100000}"/>
    <cellStyle name="Calculation 9 2 6 18 2" xfId="4811" xr:uid="{00000000-0005-0000-0000-000009100000}"/>
    <cellStyle name="Calculation 9 2 6 19" xfId="4812" xr:uid="{00000000-0005-0000-0000-00000A100000}"/>
    <cellStyle name="Calculation 9 2 6 2" xfId="4813" xr:uid="{00000000-0005-0000-0000-00000B100000}"/>
    <cellStyle name="Calculation 9 2 6 2 10" xfId="4814" xr:uid="{00000000-0005-0000-0000-00000C100000}"/>
    <cellStyle name="Calculation 9 2 6 2 10 2" xfId="4815" xr:uid="{00000000-0005-0000-0000-00000D100000}"/>
    <cellStyle name="Calculation 9 2 6 2 11" xfId="4816" xr:uid="{00000000-0005-0000-0000-00000E100000}"/>
    <cellStyle name="Calculation 9 2 6 2 11 2" xfId="4817" xr:uid="{00000000-0005-0000-0000-00000F100000}"/>
    <cellStyle name="Calculation 9 2 6 2 12" xfId="4818" xr:uid="{00000000-0005-0000-0000-000010100000}"/>
    <cellStyle name="Calculation 9 2 6 2 12 2" xfId="4819" xr:uid="{00000000-0005-0000-0000-000011100000}"/>
    <cellStyle name="Calculation 9 2 6 2 13" xfId="4820" xr:uid="{00000000-0005-0000-0000-000012100000}"/>
    <cellStyle name="Calculation 9 2 6 2 13 2" xfId="4821" xr:uid="{00000000-0005-0000-0000-000013100000}"/>
    <cellStyle name="Calculation 9 2 6 2 14" xfId="4822" xr:uid="{00000000-0005-0000-0000-000014100000}"/>
    <cellStyle name="Calculation 9 2 6 2 14 2" xfId="4823" xr:uid="{00000000-0005-0000-0000-000015100000}"/>
    <cellStyle name="Calculation 9 2 6 2 15" xfId="4824" xr:uid="{00000000-0005-0000-0000-000016100000}"/>
    <cellStyle name="Calculation 9 2 6 2 15 2" xfId="4825" xr:uid="{00000000-0005-0000-0000-000017100000}"/>
    <cellStyle name="Calculation 9 2 6 2 16" xfId="4826" xr:uid="{00000000-0005-0000-0000-000018100000}"/>
    <cellStyle name="Calculation 9 2 6 2 16 2" xfId="4827" xr:uid="{00000000-0005-0000-0000-000019100000}"/>
    <cellStyle name="Calculation 9 2 6 2 17" xfId="4828" xr:uid="{00000000-0005-0000-0000-00001A100000}"/>
    <cellStyle name="Calculation 9 2 6 2 17 2" xfId="4829" xr:uid="{00000000-0005-0000-0000-00001B100000}"/>
    <cellStyle name="Calculation 9 2 6 2 18" xfId="4830" xr:uid="{00000000-0005-0000-0000-00001C100000}"/>
    <cellStyle name="Calculation 9 2 6 2 2" xfId="4831" xr:uid="{00000000-0005-0000-0000-00001D100000}"/>
    <cellStyle name="Calculation 9 2 6 2 2 2" xfId="4832" xr:uid="{00000000-0005-0000-0000-00001E100000}"/>
    <cellStyle name="Calculation 9 2 6 2 3" xfId="4833" xr:uid="{00000000-0005-0000-0000-00001F100000}"/>
    <cellStyle name="Calculation 9 2 6 2 3 2" xfId="4834" xr:uid="{00000000-0005-0000-0000-000020100000}"/>
    <cellStyle name="Calculation 9 2 6 2 4" xfId="4835" xr:uid="{00000000-0005-0000-0000-000021100000}"/>
    <cellStyle name="Calculation 9 2 6 2 4 2" xfId="4836" xr:uid="{00000000-0005-0000-0000-000022100000}"/>
    <cellStyle name="Calculation 9 2 6 2 5" xfId="4837" xr:uid="{00000000-0005-0000-0000-000023100000}"/>
    <cellStyle name="Calculation 9 2 6 2 5 2" xfId="4838" xr:uid="{00000000-0005-0000-0000-000024100000}"/>
    <cellStyle name="Calculation 9 2 6 2 6" xfId="4839" xr:uid="{00000000-0005-0000-0000-000025100000}"/>
    <cellStyle name="Calculation 9 2 6 2 6 2" xfId="4840" xr:uid="{00000000-0005-0000-0000-000026100000}"/>
    <cellStyle name="Calculation 9 2 6 2 7" xfId="4841" xr:uid="{00000000-0005-0000-0000-000027100000}"/>
    <cellStyle name="Calculation 9 2 6 2 7 2" xfId="4842" xr:uid="{00000000-0005-0000-0000-000028100000}"/>
    <cellStyle name="Calculation 9 2 6 2 8" xfId="4843" xr:uid="{00000000-0005-0000-0000-000029100000}"/>
    <cellStyle name="Calculation 9 2 6 2 8 2" xfId="4844" xr:uid="{00000000-0005-0000-0000-00002A100000}"/>
    <cellStyle name="Calculation 9 2 6 2 9" xfId="4845" xr:uid="{00000000-0005-0000-0000-00002B100000}"/>
    <cellStyle name="Calculation 9 2 6 2 9 2" xfId="4846" xr:uid="{00000000-0005-0000-0000-00002C100000}"/>
    <cellStyle name="Calculation 9 2 6 3" xfId="4847" xr:uid="{00000000-0005-0000-0000-00002D100000}"/>
    <cellStyle name="Calculation 9 2 6 3 10" xfId="4848" xr:uid="{00000000-0005-0000-0000-00002E100000}"/>
    <cellStyle name="Calculation 9 2 6 3 10 2" xfId="4849" xr:uid="{00000000-0005-0000-0000-00002F100000}"/>
    <cellStyle name="Calculation 9 2 6 3 11" xfId="4850" xr:uid="{00000000-0005-0000-0000-000030100000}"/>
    <cellStyle name="Calculation 9 2 6 3 11 2" xfId="4851" xr:uid="{00000000-0005-0000-0000-000031100000}"/>
    <cellStyle name="Calculation 9 2 6 3 12" xfId="4852" xr:uid="{00000000-0005-0000-0000-000032100000}"/>
    <cellStyle name="Calculation 9 2 6 3 12 2" xfId="4853" xr:uid="{00000000-0005-0000-0000-000033100000}"/>
    <cellStyle name="Calculation 9 2 6 3 13" xfId="4854" xr:uid="{00000000-0005-0000-0000-000034100000}"/>
    <cellStyle name="Calculation 9 2 6 3 13 2" xfId="4855" xr:uid="{00000000-0005-0000-0000-000035100000}"/>
    <cellStyle name="Calculation 9 2 6 3 14" xfId="4856" xr:uid="{00000000-0005-0000-0000-000036100000}"/>
    <cellStyle name="Calculation 9 2 6 3 14 2" xfId="4857" xr:uid="{00000000-0005-0000-0000-000037100000}"/>
    <cellStyle name="Calculation 9 2 6 3 15" xfId="4858" xr:uid="{00000000-0005-0000-0000-000038100000}"/>
    <cellStyle name="Calculation 9 2 6 3 15 2" xfId="4859" xr:uid="{00000000-0005-0000-0000-000039100000}"/>
    <cellStyle name="Calculation 9 2 6 3 16" xfId="4860" xr:uid="{00000000-0005-0000-0000-00003A100000}"/>
    <cellStyle name="Calculation 9 2 6 3 2" xfId="4861" xr:uid="{00000000-0005-0000-0000-00003B100000}"/>
    <cellStyle name="Calculation 9 2 6 3 2 2" xfId="4862" xr:uid="{00000000-0005-0000-0000-00003C100000}"/>
    <cellStyle name="Calculation 9 2 6 3 3" xfId="4863" xr:uid="{00000000-0005-0000-0000-00003D100000}"/>
    <cellStyle name="Calculation 9 2 6 3 3 2" xfId="4864" xr:uid="{00000000-0005-0000-0000-00003E100000}"/>
    <cellStyle name="Calculation 9 2 6 3 4" xfId="4865" xr:uid="{00000000-0005-0000-0000-00003F100000}"/>
    <cellStyle name="Calculation 9 2 6 3 4 2" xfId="4866" xr:uid="{00000000-0005-0000-0000-000040100000}"/>
    <cellStyle name="Calculation 9 2 6 3 5" xfId="4867" xr:uid="{00000000-0005-0000-0000-000041100000}"/>
    <cellStyle name="Calculation 9 2 6 3 5 2" xfId="4868" xr:uid="{00000000-0005-0000-0000-000042100000}"/>
    <cellStyle name="Calculation 9 2 6 3 6" xfId="4869" xr:uid="{00000000-0005-0000-0000-000043100000}"/>
    <cellStyle name="Calculation 9 2 6 3 6 2" xfId="4870" xr:uid="{00000000-0005-0000-0000-000044100000}"/>
    <cellStyle name="Calculation 9 2 6 3 7" xfId="4871" xr:uid="{00000000-0005-0000-0000-000045100000}"/>
    <cellStyle name="Calculation 9 2 6 3 7 2" xfId="4872" xr:uid="{00000000-0005-0000-0000-000046100000}"/>
    <cellStyle name="Calculation 9 2 6 3 8" xfId="4873" xr:uid="{00000000-0005-0000-0000-000047100000}"/>
    <cellStyle name="Calculation 9 2 6 3 8 2" xfId="4874" xr:uid="{00000000-0005-0000-0000-000048100000}"/>
    <cellStyle name="Calculation 9 2 6 3 9" xfId="4875" xr:uid="{00000000-0005-0000-0000-000049100000}"/>
    <cellStyle name="Calculation 9 2 6 3 9 2" xfId="4876" xr:uid="{00000000-0005-0000-0000-00004A100000}"/>
    <cellStyle name="Calculation 9 2 6 4" xfId="4877" xr:uid="{00000000-0005-0000-0000-00004B100000}"/>
    <cellStyle name="Calculation 9 2 6 4 10" xfId="4878" xr:uid="{00000000-0005-0000-0000-00004C100000}"/>
    <cellStyle name="Calculation 9 2 6 4 10 2" xfId="4879" xr:uid="{00000000-0005-0000-0000-00004D100000}"/>
    <cellStyle name="Calculation 9 2 6 4 11" xfId="4880" xr:uid="{00000000-0005-0000-0000-00004E100000}"/>
    <cellStyle name="Calculation 9 2 6 4 11 2" xfId="4881" xr:uid="{00000000-0005-0000-0000-00004F100000}"/>
    <cellStyle name="Calculation 9 2 6 4 12" xfId="4882" xr:uid="{00000000-0005-0000-0000-000050100000}"/>
    <cellStyle name="Calculation 9 2 6 4 12 2" xfId="4883" xr:uid="{00000000-0005-0000-0000-000051100000}"/>
    <cellStyle name="Calculation 9 2 6 4 13" xfId="4884" xr:uid="{00000000-0005-0000-0000-000052100000}"/>
    <cellStyle name="Calculation 9 2 6 4 13 2" xfId="4885" xr:uid="{00000000-0005-0000-0000-000053100000}"/>
    <cellStyle name="Calculation 9 2 6 4 14" xfId="4886" xr:uid="{00000000-0005-0000-0000-000054100000}"/>
    <cellStyle name="Calculation 9 2 6 4 14 2" xfId="4887" xr:uid="{00000000-0005-0000-0000-000055100000}"/>
    <cellStyle name="Calculation 9 2 6 4 15" xfId="4888" xr:uid="{00000000-0005-0000-0000-000056100000}"/>
    <cellStyle name="Calculation 9 2 6 4 15 2" xfId="4889" xr:uid="{00000000-0005-0000-0000-000057100000}"/>
    <cellStyle name="Calculation 9 2 6 4 16" xfId="4890" xr:uid="{00000000-0005-0000-0000-000058100000}"/>
    <cellStyle name="Calculation 9 2 6 4 2" xfId="4891" xr:uid="{00000000-0005-0000-0000-000059100000}"/>
    <cellStyle name="Calculation 9 2 6 4 2 2" xfId="4892" xr:uid="{00000000-0005-0000-0000-00005A100000}"/>
    <cellStyle name="Calculation 9 2 6 4 3" xfId="4893" xr:uid="{00000000-0005-0000-0000-00005B100000}"/>
    <cellStyle name="Calculation 9 2 6 4 3 2" xfId="4894" xr:uid="{00000000-0005-0000-0000-00005C100000}"/>
    <cellStyle name="Calculation 9 2 6 4 4" xfId="4895" xr:uid="{00000000-0005-0000-0000-00005D100000}"/>
    <cellStyle name="Calculation 9 2 6 4 4 2" xfId="4896" xr:uid="{00000000-0005-0000-0000-00005E100000}"/>
    <cellStyle name="Calculation 9 2 6 4 5" xfId="4897" xr:uid="{00000000-0005-0000-0000-00005F100000}"/>
    <cellStyle name="Calculation 9 2 6 4 5 2" xfId="4898" xr:uid="{00000000-0005-0000-0000-000060100000}"/>
    <cellStyle name="Calculation 9 2 6 4 6" xfId="4899" xr:uid="{00000000-0005-0000-0000-000061100000}"/>
    <cellStyle name="Calculation 9 2 6 4 6 2" xfId="4900" xr:uid="{00000000-0005-0000-0000-000062100000}"/>
    <cellStyle name="Calculation 9 2 6 4 7" xfId="4901" xr:uid="{00000000-0005-0000-0000-000063100000}"/>
    <cellStyle name="Calculation 9 2 6 4 7 2" xfId="4902" xr:uid="{00000000-0005-0000-0000-000064100000}"/>
    <cellStyle name="Calculation 9 2 6 4 8" xfId="4903" xr:uid="{00000000-0005-0000-0000-000065100000}"/>
    <cellStyle name="Calculation 9 2 6 4 8 2" xfId="4904" xr:uid="{00000000-0005-0000-0000-000066100000}"/>
    <cellStyle name="Calculation 9 2 6 4 9" xfId="4905" xr:uid="{00000000-0005-0000-0000-000067100000}"/>
    <cellStyle name="Calculation 9 2 6 4 9 2" xfId="4906" xr:uid="{00000000-0005-0000-0000-000068100000}"/>
    <cellStyle name="Calculation 9 2 6 5" xfId="4907" xr:uid="{00000000-0005-0000-0000-000069100000}"/>
    <cellStyle name="Calculation 9 2 6 5 10" xfId="4908" xr:uid="{00000000-0005-0000-0000-00006A100000}"/>
    <cellStyle name="Calculation 9 2 6 5 10 2" xfId="4909" xr:uid="{00000000-0005-0000-0000-00006B100000}"/>
    <cellStyle name="Calculation 9 2 6 5 11" xfId="4910" xr:uid="{00000000-0005-0000-0000-00006C100000}"/>
    <cellStyle name="Calculation 9 2 6 5 11 2" xfId="4911" xr:uid="{00000000-0005-0000-0000-00006D100000}"/>
    <cellStyle name="Calculation 9 2 6 5 12" xfId="4912" xr:uid="{00000000-0005-0000-0000-00006E100000}"/>
    <cellStyle name="Calculation 9 2 6 5 12 2" xfId="4913" xr:uid="{00000000-0005-0000-0000-00006F100000}"/>
    <cellStyle name="Calculation 9 2 6 5 13" xfId="4914" xr:uid="{00000000-0005-0000-0000-000070100000}"/>
    <cellStyle name="Calculation 9 2 6 5 13 2" xfId="4915" xr:uid="{00000000-0005-0000-0000-000071100000}"/>
    <cellStyle name="Calculation 9 2 6 5 14" xfId="4916" xr:uid="{00000000-0005-0000-0000-000072100000}"/>
    <cellStyle name="Calculation 9 2 6 5 14 2" xfId="4917" xr:uid="{00000000-0005-0000-0000-000073100000}"/>
    <cellStyle name="Calculation 9 2 6 5 15" xfId="4918" xr:uid="{00000000-0005-0000-0000-000074100000}"/>
    <cellStyle name="Calculation 9 2 6 5 2" xfId="4919" xr:uid="{00000000-0005-0000-0000-000075100000}"/>
    <cellStyle name="Calculation 9 2 6 5 2 2" xfId="4920" xr:uid="{00000000-0005-0000-0000-000076100000}"/>
    <cellStyle name="Calculation 9 2 6 5 3" xfId="4921" xr:uid="{00000000-0005-0000-0000-000077100000}"/>
    <cellStyle name="Calculation 9 2 6 5 3 2" xfId="4922" xr:uid="{00000000-0005-0000-0000-000078100000}"/>
    <cellStyle name="Calculation 9 2 6 5 4" xfId="4923" xr:uid="{00000000-0005-0000-0000-000079100000}"/>
    <cellStyle name="Calculation 9 2 6 5 4 2" xfId="4924" xr:uid="{00000000-0005-0000-0000-00007A100000}"/>
    <cellStyle name="Calculation 9 2 6 5 5" xfId="4925" xr:uid="{00000000-0005-0000-0000-00007B100000}"/>
    <cellStyle name="Calculation 9 2 6 5 5 2" xfId="4926" xr:uid="{00000000-0005-0000-0000-00007C100000}"/>
    <cellStyle name="Calculation 9 2 6 5 6" xfId="4927" xr:uid="{00000000-0005-0000-0000-00007D100000}"/>
    <cellStyle name="Calculation 9 2 6 5 6 2" xfId="4928" xr:uid="{00000000-0005-0000-0000-00007E100000}"/>
    <cellStyle name="Calculation 9 2 6 5 7" xfId="4929" xr:uid="{00000000-0005-0000-0000-00007F100000}"/>
    <cellStyle name="Calculation 9 2 6 5 7 2" xfId="4930" xr:uid="{00000000-0005-0000-0000-000080100000}"/>
    <cellStyle name="Calculation 9 2 6 5 8" xfId="4931" xr:uid="{00000000-0005-0000-0000-000081100000}"/>
    <cellStyle name="Calculation 9 2 6 5 8 2" xfId="4932" xr:uid="{00000000-0005-0000-0000-000082100000}"/>
    <cellStyle name="Calculation 9 2 6 5 9" xfId="4933" xr:uid="{00000000-0005-0000-0000-000083100000}"/>
    <cellStyle name="Calculation 9 2 6 5 9 2" xfId="4934" xr:uid="{00000000-0005-0000-0000-000084100000}"/>
    <cellStyle name="Calculation 9 2 6 6" xfId="4935" xr:uid="{00000000-0005-0000-0000-000085100000}"/>
    <cellStyle name="Calculation 9 2 6 6 2" xfId="4936" xr:uid="{00000000-0005-0000-0000-000086100000}"/>
    <cellStyle name="Calculation 9 2 6 7" xfId="4937" xr:uid="{00000000-0005-0000-0000-000087100000}"/>
    <cellStyle name="Calculation 9 2 6 7 2" xfId="4938" xr:uid="{00000000-0005-0000-0000-000088100000}"/>
    <cellStyle name="Calculation 9 2 6 8" xfId="4939" xr:uid="{00000000-0005-0000-0000-000089100000}"/>
    <cellStyle name="Calculation 9 2 6 8 2" xfId="4940" xr:uid="{00000000-0005-0000-0000-00008A100000}"/>
    <cellStyle name="Calculation 9 2 6 9" xfId="4941" xr:uid="{00000000-0005-0000-0000-00008B100000}"/>
    <cellStyle name="Calculation 9 2 6 9 2" xfId="4942" xr:uid="{00000000-0005-0000-0000-00008C100000}"/>
    <cellStyle name="Calculation 9 2 7" xfId="4943" xr:uid="{00000000-0005-0000-0000-00008D100000}"/>
    <cellStyle name="Calculation 9 2 7 10" xfId="4944" xr:uid="{00000000-0005-0000-0000-00008E100000}"/>
    <cellStyle name="Calculation 9 2 7 10 2" xfId="4945" xr:uid="{00000000-0005-0000-0000-00008F100000}"/>
    <cellStyle name="Calculation 9 2 7 11" xfId="4946" xr:uid="{00000000-0005-0000-0000-000090100000}"/>
    <cellStyle name="Calculation 9 2 7 11 2" xfId="4947" xr:uid="{00000000-0005-0000-0000-000091100000}"/>
    <cellStyle name="Calculation 9 2 7 12" xfId="4948" xr:uid="{00000000-0005-0000-0000-000092100000}"/>
    <cellStyle name="Calculation 9 2 7 12 2" xfId="4949" xr:uid="{00000000-0005-0000-0000-000093100000}"/>
    <cellStyle name="Calculation 9 2 7 13" xfId="4950" xr:uid="{00000000-0005-0000-0000-000094100000}"/>
    <cellStyle name="Calculation 9 2 7 13 2" xfId="4951" xr:uid="{00000000-0005-0000-0000-000095100000}"/>
    <cellStyle name="Calculation 9 2 7 14" xfId="4952" xr:uid="{00000000-0005-0000-0000-000096100000}"/>
    <cellStyle name="Calculation 9 2 7 14 2" xfId="4953" xr:uid="{00000000-0005-0000-0000-000097100000}"/>
    <cellStyle name="Calculation 9 2 7 15" xfId="4954" xr:uid="{00000000-0005-0000-0000-000098100000}"/>
    <cellStyle name="Calculation 9 2 7 15 2" xfId="4955" xr:uid="{00000000-0005-0000-0000-000099100000}"/>
    <cellStyle name="Calculation 9 2 7 16" xfId="4956" xr:uid="{00000000-0005-0000-0000-00009A100000}"/>
    <cellStyle name="Calculation 9 2 7 16 2" xfId="4957" xr:uid="{00000000-0005-0000-0000-00009B100000}"/>
    <cellStyle name="Calculation 9 2 7 17" xfId="4958" xr:uid="{00000000-0005-0000-0000-00009C100000}"/>
    <cellStyle name="Calculation 9 2 7 17 2" xfId="4959" xr:uid="{00000000-0005-0000-0000-00009D100000}"/>
    <cellStyle name="Calculation 9 2 7 18" xfId="4960" xr:uid="{00000000-0005-0000-0000-00009E100000}"/>
    <cellStyle name="Calculation 9 2 7 2" xfId="4961" xr:uid="{00000000-0005-0000-0000-00009F100000}"/>
    <cellStyle name="Calculation 9 2 7 2 10" xfId="4962" xr:uid="{00000000-0005-0000-0000-0000A0100000}"/>
    <cellStyle name="Calculation 9 2 7 2 10 2" xfId="4963" xr:uid="{00000000-0005-0000-0000-0000A1100000}"/>
    <cellStyle name="Calculation 9 2 7 2 11" xfId="4964" xr:uid="{00000000-0005-0000-0000-0000A2100000}"/>
    <cellStyle name="Calculation 9 2 7 2 11 2" xfId="4965" xr:uid="{00000000-0005-0000-0000-0000A3100000}"/>
    <cellStyle name="Calculation 9 2 7 2 12" xfId="4966" xr:uid="{00000000-0005-0000-0000-0000A4100000}"/>
    <cellStyle name="Calculation 9 2 7 2 12 2" xfId="4967" xr:uid="{00000000-0005-0000-0000-0000A5100000}"/>
    <cellStyle name="Calculation 9 2 7 2 13" xfId="4968" xr:uid="{00000000-0005-0000-0000-0000A6100000}"/>
    <cellStyle name="Calculation 9 2 7 2 13 2" xfId="4969" xr:uid="{00000000-0005-0000-0000-0000A7100000}"/>
    <cellStyle name="Calculation 9 2 7 2 14" xfId="4970" xr:uid="{00000000-0005-0000-0000-0000A8100000}"/>
    <cellStyle name="Calculation 9 2 7 2 14 2" xfId="4971" xr:uid="{00000000-0005-0000-0000-0000A9100000}"/>
    <cellStyle name="Calculation 9 2 7 2 15" xfId="4972" xr:uid="{00000000-0005-0000-0000-0000AA100000}"/>
    <cellStyle name="Calculation 9 2 7 2 15 2" xfId="4973" xr:uid="{00000000-0005-0000-0000-0000AB100000}"/>
    <cellStyle name="Calculation 9 2 7 2 16" xfId="4974" xr:uid="{00000000-0005-0000-0000-0000AC100000}"/>
    <cellStyle name="Calculation 9 2 7 2 16 2" xfId="4975" xr:uid="{00000000-0005-0000-0000-0000AD100000}"/>
    <cellStyle name="Calculation 9 2 7 2 17" xfId="4976" xr:uid="{00000000-0005-0000-0000-0000AE100000}"/>
    <cellStyle name="Calculation 9 2 7 2 17 2" xfId="4977" xr:uid="{00000000-0005-0000-0000-0000AF100000}"/>
    <cellStyle name="Calculation 9 2 7 2 18" xfId="4978" xr:uid="{00000000-0005-0000-0000-0000B0100000}"/>
    <cellStyle name="Calculation 9 2 7 2 2" xfId="4979" xr:uid="{00000000-0005-0000-0000-0000B1100000}"/>
    <cellStyle name="Calculation 9 2 7 2 2 2" xfId="4980" xr:uid="{00000000-0005-0000-0000-0000B2100000}"/>
    <cellStyle name="Calculation 9 2 7 2 3" xfId="4981" xr:uid="{00000000-0005-0000-0000-0000B3100000}"/>
    <cellStyle name="Calculation 9 2 7 2 3 2" xfId="4982" xr:uid="{00000000-0005-0000-0000-0000B4100000}"/>
    <cellStyle name="Calculation 9 2 7 2 4" xfId="4983" xr:uid="{00000000-0005-0000-0000-0000B5100000}"/>
    <cellStyle name="Calculation 9 2 7 2 4 2" xfId="4984" xr:uid="{00000000-0005-0000-0000-0000B6100000}"/>
    <cellStyle name="Calculation 9 2 7 2 5" xfId="4985" xr:uid="{00000000-0005-0000-0000-0000B7100000}"/>
    <cellStyle name="Calculation 9 2 7 2 5 2" xfId="4986" xr:uid="{00000000-0005-0000-0000-0000B8100000}"/>
    <cellStyle name="Calculation 9 2 7 2 6" xfId="4987" xr:uid="{00000000-0005-0000-0000-0000B9100000}"/>
    <cellStyle name="Calculation 9 2 7 2 6 2" xfId="4988" xr:uid="{00000000-0005-0000-0000-0000BA100000}"/>
    <cellStyle name="Calculation 9 2 7 2 7" xfId="4989" xr:uid="{00000000-0005-0000-0000-0000BB100000}"/>
    <cellStyle name="Calculation 9 2 7 2 7 2" xfId="4990" xr:uid="{00000000-0005-0000-0000-0000BC100000}"/>
    <cellStyle name="Calculation 9 2 7 2 8" xfId="4991" xr:uid="{00000000-0005-0000-0000-0000BD100000}"/>
    <cellStyle name="Calculation 9 2 7 2 8 2" xfId="4992" xr:uid="{00000000-0005-0000-0000-0000BE100000}"/>
    <cellStyle name="Calculation 9 2 7 2 9" xfId="4993" xr:uid="{00000000-0005-0000-0000-0000BF100000}"/>
    <cellStyle name="Calculation 9 2 7 2 9 2" xfId="4994" xr:uid="{00000000-0005-0000-0000-0000C0100000}"/>
    <cellStyle name="Calculation 9 2 7 3" xfId="4995" xr:uid="{00000000-0005-0000-0000-0000C1100000}"/>
    <cellStyle name="Calculation 9 2 7 3 10" xfId="4996" xr:uid="{00000000-0005-0000-0000-0000C2100000}"/>
    <cellStyle name="Calculation 9 2 7 3 10 2" xfId="4997" xr:uid="{00000000-0005-0000-0000-0000C3100000}"/>
    <cellStyle name="Calculation 9 2 7 3 11" xfId="4998" xr:uid="{00000000-0005-0000-0000-0000C4100000}"/>
    <cellStyle name="Calculation 9 2 7 3 11 2" xfId="4999" xr:uid="{00000000-0005-0000-0000-0000C5100000}"/>
    <cellStyle name="Calculation 9 2 7 3 12" xfId="5000" xr:uid="{00000000-0005-0000-0000-0000C6100000}"/>
    <cellStyle name="Calculation 9 2 7 3 12 2" xfId="5001" xr:uid="{00000000-0005-0000-0000-0000C7100000}"/>
    <cellStyle name="Calculation 9 2 7 3 13" xfId="5002" xr:uid="{00000000-0005-0000-0000-0000C8100000}"/>
    <cellStyle name="Calculation 9 2 7 3 13 2" xfId="5003" xr:uid="{00000000-0005-0000-0000-0000C9100000}"/>
    <cellStyle name="Calculation 9 2 7 3 14" xfId="5004" xr:uid="{00000000-0005-0000-0000-0000CA100000}"/>
    <cellStyle name="Calculation 9 2 7 3 14 2" xfId="5005" xr:uid="{00000000-0005-0000-0000-0000CB100000}"/>
    <cellStyle name="Calculation 9 2 7 3 15" xfId="5006" xr:uid="{00000000-0005-0000-0000-0000CC100000}"/>
    <cellStyle name="Calculation 9 2 7 3 15 2" xfId="5007" xr:uid="{00000000-0005-0000-0000-0000CD100000}"/>
    <cellStyle name="Calculation 9 2 7 3 16" xfId="5008" xr:uid="{00000000-0005-0000-0000-0000CE100000}"/>
    <cellStyle name="Calculation 9 2 7 3 2" xfId="5009" xr:uid="{00000000-0005-0000-0000-0000CF100000}"/>
    <cellStyle name="Calculation 9 2 7 3 2 2" xfId="5010" xr:uid="{00000000-0005-0000-0000-0000D0100000}"/>
    <cellStyle name="Calculation 9 2 7 3 3" xfId="5011" xr:uid="{00000000-0005-0000-0000-0000D1100000}"/>
    <cellStyle name="Calculation 9 2 7 3 3 2" xfId="5012" xr:uid="{00000000-0005-0000-0000-0000D2100000}"/>
    <cellStyle name="Calculation 9 2 7 3 4" xfId="5013" xr:uid="{00000000-0005-0000-0000-0000D3100000}"/>
    <cellStyle name="Calculation 9 2 7 3 4 2" xfId="5014" xr:uid="{00000000-0005-0000-0000-0000D4100000}"/>
    <cellStyle name="Calculation 9 2 7 3 5" xfId="5015" xr:uid="{00000000-0005-0000-0000-0000D5100000}"/>
    <cellStyle name="Calculation 9 2 7 3 5 2" xfId="5016" xr:uid="{00000000-0005-0000-0000-0000D6100000}"/>
    <cellStyle name="Calculation 9 2 7 3 6" xfId="5017" xr:uid="{00000000-0005-0000-0000-0000D7100000}"/>
    <cellStyle name="Calculation 9 2 7 3 6 2" xfId="5018" xr:uid="{00000000-0005-0000-0000-0000D8100000}"/>
    <cellStyle name="Calculation 9 2 7 3 7" xfId="5019" xr:uid="{00000000-0005-0000-0000-0000D9100000}"/>
    <cellStyle name="Calculation 9 2 7 3 7 2" xfId="5020" xr:uid="{00000000-0005-0000-0000-0000DA100000}"/>
    <cellStyle name="Calculation 9 2 7 3 8" xfId="5021" xr:uid="{00000000-0005-0000-0000-0000DB100000}"/>
    <cellStyle name="Calculation 9 2 7 3 8 2" xfId="5022" xr:uid="{00000000-0005-0000-0000-0000DC100000}"/>
    <cellStyle name="Calculation 9 2 7 3 9" xfId="5023" xr:uid="{00000000-0005-0000-0000-0000DD100000}"/>
    <cellStyle name="Calculation 9 2 7 3 9 2" xfId="5024" xr:uid="{00000000-0005-0000-0000-0000DE100000}"/>
    <cellStyle name="Calculation 9 2 7 4" xfId="5025" xr:uid="{00000000-0005-0000-0000-0000DF100000}"/>
    <cellStyle name="Calculation 9 2 7 4 10" xfId="5026" xr:uid="{00000000-0005-0000-0000-0000E0100000}"/>
    <cellStyle name="Calculation 9 2 7 4 10 2" xfId="5027" xr:uid="{00000000-0005-0000-0000-0000E1100000}"/>
    <cellStyle name="Calculation 9 2 7 4 11" xfId="5028" xr:uid="{00000000-0005-0000-0000-0000E2100000}"/>
    <cellStyle name="Calculation 9 2 7 4 11 2" xfId="5029" xr:uid="{00000000-0005-0000-0000-0000E3100000}"/>
    <cellStyle name="Calculation 9 2 7 4 12" xfId="5030" xr:uid="{00000000-0005-0000-0000-0000E4100000}"/>
    <cellStyle name="Calculation 9 2 7 4 12 2" xfId="5031" xr:uid="{00000000-0005-0000-0000-0000E5100000}"/>
    <cellStyle name="Calculation 9 2 7 4 13" xfId="5032" xr:uid="{00000000-0005-0000-0000-0000E6100000}"/>
    <cellStyle name="Calculation 9 2 7 4 13 2" xfId="5033" xr:uid="{00000000-0005-0000-0000-0000E7100000}"/>
    <cellStyle name="Calculation 9 2 7 4 14" xfId="5034" xr:uid="{00000000-0005-0000-0000-0000E8100000}"/>
    <cellStyle name="Calculation 9 2 7 4 14 2" xfId="5035" xr:uid="{00000000-0005-0000-0000-0000E9100000}"/>
    <cellStyle name="Calculation 9 2 7 4 15" xfId="5036" xr:uid="{00000000-0005-0000-0000-0000EA100000}"/>
    <cellStyle name="Calculation 9 2 7 4 15 2" xfId="5037" xr:uid="{00000000-0005-0000-0000-0000EB100000}"/>
    <cellStyle name="Calculation 9 2 7 4 16" xfId="5038" xr:uid="{00000000-0005-0000-0000-0000EC100000}"/>
    <cellStyle name="Calculation 9 2 7 4 2" xfId="5039" xr:uid="{00000000-0005-0000-0000-0000ED100000}"/>
    <cellStyle name="Calculation 9 2 7 4 2 2" xfId="5040" xr:uid="{00000000-0005-0000-0000-0000EE100000}"/>
    <cellStyle name="Calculation 9 2 7 4 3" xfId="5041" xr:uid="{00000000-0005-0000-0000-0000EF100000}"/>
    <cellStyle name="Calculation 9 2 7 4 3 2" xfId="5042" xr:uid="{00000000-0005-0000-0000-0000F0100000}"/>
    <cellStyle name="Calculation 9 2 7 4 4" xfId="5043" xr:uid="{00000000-0005-0000-0000-0000F1100000}"/>
    <cellStyle name="Calculation 9 2 7 4 4 2" xfId="5044" xr:uid="{00000000-0005-0000-0000-0000F2100000}"/>
    <cellStyle name="Calculation 9 2 7 4 5" xfId="5045" xr:uid="{00000000-0005-0000-0000-0000F3100000}"/>
    <cellStyle name="Calculation 9 2 7 4 5 2" xfId="5046" xr:uid="{00000000-0005-0000-0000-0000F4100000}"/>
    <cellStyle name="Calculation 9 2 7 4 6" xfId="5047" xr:uid="{00000000-0005-0000-0000-0000F5100000}"/>
    <cellStyle name="Calculation 9 2 7 4 6 2" xfId="5048" xr:uid="{00000000-0005-0000-0000-0000F6100000}"/>
    <cellStyle name="Calculation 9 2 7 4 7" xfId="5049" xr:uid="{00000000-0005-0000-0000-0000F7100000}"/>
    <cellStyle name="Calculation 9 2 7 4 7 2" xfId="5050" xr:uid="{00000000-0005-0000-0000-0000F8100000}"/>
    <cellStyle name="Calculation 9 2 7 4 8" xfId="5051" xr:uid="{00000000-0005-0000-0000-0000F9100000}"/>
    <cellStyle name="Calculation 9 2 7 4 8 2" xfId="5052" xr:uid="{00000000-0005-0000-0000-0000FA100000}"/>
    <cellStyle name="Calculation 9 2 7 4 9" xfId="5053" xr:uid="{00000000-0005-0000-0000-0000FB100000}"/>
    <cellStyle name="Calculation 9 2 7 4 9 2" xfId="5054" xr:uid="{00000000-0005-0000-0000-0000FC100000}"/>
    <cellStyle name="Calculation 9 2 7 5" xfId="5055" xr:uid="{00000000-0005-0000-0000-0000FD100000}"/>
    <cellStyle name="Calculation 9 2 7 5 10" xfId="5056" xr:uid="{00000000-0005-0000-0000-0000FE100000}"/>
    <cellStyle name="Calculation 9 2 7 5 10 2" xfId="5057" xr:uid="{00000000-0005-0000-0000-0000FF100000}"/>
    <cellStyle name="Calculation 9 2 7 5 11" xfId="5058" xr:uid="{00000000-0005-0000-0000-000000110000}"/>
    <cellStyle name="Calculation 9 2 7 5 11 2" xfId="5059" xr:uid="{00000000-0005-0000-0000-000001110000}"/>
    <cellStyle name="Calculation 9 2 7 5 12" xfId="5060" xr:uid="{00000000-0005-0000-0000-000002110000}"/>
    <cellStyle name="Calculation 9 2 7 5 12 2" xfId="5061" xr:uid="{00000000-0005-0000-0000-000003110000}"/>
    <cellStyle name="Calculation 9 2 7 5 13" xfId="5062" xr:uid="{00000000-0005-0000-0000-000004110000}"/>
    <cellStyle name="Calculation 9 2 7 5 13 2" xfId="5063" xr:uid="{00000000-0005-0000-0000-000005110000}"/>
    <cellStyle name="Calculation 9 2 7 5 14" xfId="5064" xr:uid="{00000000-0005-0000-0000-000006110000}"/>
    <cellStyle name="Calculation 9 2 7 5 2" xfId="5065" xr:uid="{00000000-0005-0000-0000-000007110000}"/>
    <cellStyle name="Calculation 9 2 7 5 2 2" xfId="5066" xr:uid="{00000000-0005-0000-0000-000008110000}"/>
    <cellStyle name="Calculation 9 2 7 5 3" xfId="5067" xr:uid="{00000000-0005-0000-0000-000009110000}"/>
    <cellStyle name="Calculation 9 2 7 5 3 2" xfId="5068" xr:uid="{00000000-0005-0000-0000-00000A110000}"/>
    <cellStyle name="Calculation 9 2 7 5 4" xfId="5069" xr:uid="{00000000-0005-0000-0000-00000B110000}"/>
    <cellStyle name="Calculation 9 2 7 5 4 2" xfId="5070" xr:uid="{00000000-0005-0000-0000-00000C110000}"/>
    <cellStyle name="Calculation 9 2 7 5 5" xfId="5071" xr:uid="{00000000-0005-0000-0000-00000D110000}"/>
    <cellStyle name="Calculation 9 2 7 5 5 2" xfId="5072" xr:uid="{00000000-0005-0000-0000-00000E110000}"/>
    <cellStyle name="Calculation 9 2 7 5 6" xfId="5073" xr:uid="{00000000-0005-0000-0000-00000F110000}"/>
    <cellStyle name="Calculation 9 2 7 5 6 2" xfId="5074" xr:uid="{00000000-0005-0000-0000-000010110000}"/>
    <cellStyle name="Calculation 9 2 7 5 7" xfId="5075" xr:uid="{00000000-0005-0000-0000-000011110000}"/>
    <cellStyle name="Calculation 9 2 7 5 7 2" xfId="5076" xr:uid="{00000000-0005-0000-0000-000012110000}"/>
    <cellStyle name="Calculation 9 2 7 5 8" xfId="5077" xr:uid="{00000000-0005-0000-0000-000013110000}"/>
    <cellStyle name="Calculation 9 2 7 5 8 2" xfId="5078" xr:uid="{00000000-0005-0000-0000-000014110000}"/>
    <cellStyle name="Calculation 9 2 7 5 9" xfId="5079" xr:uid="{00000000-0005-0000-0000-000015110000}"/>
    <cellStyle name="Calculation 9 2 7 5 9 2" xfId="5080" xr:uid="{00000000-0005-0000-0000-000016110000}"/>
    <cellStyle name="Calculation 9 2 7 6" xfId="5081" xr:uid="{00000000-0005-0000-0000-000017110000}"/>
    <cellStyle name="Calculation 9 2 7 6 2" xfId="5082" xr:uid="{00000000-0005-0000-0000-000018110000}"/>
    <cellStyle name="Calculation 9 2 7 7" xfId="5083" xr:uid="{00000000-0005-0000-0000-000019110000}"/>
    <cellStyle name="Calculation 9 2 7 7 2" xfId="5084" xr:uid="{00000000-0005-0000-0000-00001A110000}"/>
    <cellStyle name="Calculation 9 2 7 8" xfId="5085" xr:uid="{00000000-0005-0000-0000-00001B110000}"/>
    <cellStyle name="Calculation 9 2 7 8 2" xfId="5086" xr:uid="{00000000-0005-0000-0000-00001C110000}"/>
    <cellStyle name="Calculation 9 2 7 9" xfId="5087" xr:uid="{00000000-0005-0000-0000-00001D110000}"/>
    <cellStyle name="Calculation 9 2 7 9 2" xfId="5088" xr:uid="{00000000-0005-0000-0000-00001E110000}"/>
    <cellStyle name="Calculation 9 2 8" xfId="5089" xr:uid="{00000000-0005-0000-0000-00001F110000}"/>
    <cellStyle name="Calculation 9 2 8 10" xfId="5090" xr:uid="{00000000-0005-0000-0000-000020110000}"/>
    <cellStyle name="Calculation 9 2 8 10 2" xfId="5091" xr:uid="{00000000-0005-0000-0000-000021110000}"/>
    <cellStyle name="Calculation 9 2 8 11" xfId="5092" xr:uid="{00000000-0005-0000-0000-000022110000}"/>
    <cellStyle name="Calculation 9 2 8 11 2" xfId="5093" xr:uid="{00000000-0005-0000-0000-000023110000}"/>
    <cellStyle name="Calculation 9 2 8 12" xfId="5094" xr:uid="{00000000-0005-0000-0000-000024110000}"/>
    <cellStyle name="Calculation 9 2 8 12 2" xfId="5095" xr:uid="{00000000-0005-0000-0000-000025110000}"/>
    <cellStyle name="Calculation 9 2 8 13" xfId="5096" xr:uid="{00000000-0005-0000-0000-000026110000}"/>
    <cellStyle name="Calculation 9 2 8 13 2" xfId="5097" xr:uid="{00000000-0005-0000-0000-000027110000}"/>
    <cellStyle name="Calculation 9 2 8 14" xfId="5098" xr:uid="{00000000-0005-0000-0000-000028110000}"/>
    <cellStyle name="Calculation 9 2 8 14 2" xfId="5099" xr:uid="{00000000-0005-0000-0000-000029110000}"/>
    <cellStyle name="Calculation 9 2 8 15" xfId="5100" xr:uid="{00000000-0005-0000-0000-00002A110000}"/>
    <cellStyle name="Calculation 9 2 8 15 2" xfId="5101" xr:uid="{00000000-0005-0000-0000-00002B110000}"/>
    <cellStyle name="Calculation 9 2 8 16" xfId="5102" xr:uid="{00000000-0005-0000-0000-00002C110000}"/>
    <cellStyle name="Calculation 9 2 8 16 2" xfId="5103" xr:uid="{00000000-0005-0000-0000-00002D110000}"/>
    <cellStyle name="Calculation 9 2 8 17" xfId="5104" xr:uid="{00000000-0005-0000-0000-00002E110000}"/>
    <cellStyle name="Calculation 9 2 8 17 2" xfId="5105" xr:uid="{00000000-0005-0000-0000-00002F110000}"/>
    <cellStyle name="Calculation 9 2 8 18" xfId="5106" xr:uid="{00000000-0005-0000-0000-000030110000}"/>
    <cellStyle name="Calculation 9 2 8 2" xfId="5107" xr:uid="{00000000-0005-0000-0000-000031110000}"/>
    <cellStyle name="Calculation 9 2 8 2 10" xfId="5108" xr:uid="{00000000-0005-0000-0000-000032110000}"/>
    <cellStyle name="Calculation 9 2 8 2 10 2" xfId="5109" xr:uid="{00000000-0005-0000-0000-000033110000}"/>
    <cellStyle name="Calculation 9 2 8 2 11" xfId="5110" xr:uid="{00000000-0005-0000-0000-000034110000}"/>
    <cellStyle name="Calculation 9 2 8 2 11 2" xfId="5111" xr:uid="{00000000-0005-0000-0000-000035110000}"/>
    <cellStyle name="Calculation 9 2 8 2 12" xfId="5112" xr:uid="{00000000-0005-0000-0000-000036110000}"/>
    <cellStyle name="Calculation 9 2 8 2 12 2" xfId="5113" xr:uid="{00000000-0005-0000-0000-000037110000}"/>
    <cellStyle name="Calculation 9 2 8 2 13" xfId="5114" xr:uid="{00000000-0005-0000-0000-000038110000}"/>
    <cellStyle name="Calculation 9 2 8 2 13 2" xfId="5115" xr:uid="{00000000-0005-0000-0000-000039110000}"/>
    <cellStyle name="Calculation 9 2 8 2 14" xfId="5116" xr:uid="{00000000-0005-0000-0000-00003A110000}"/>
    <cellStyle name="Calculation 9 2 8 2 14 2" xfId="5117" xr:uid="{00000000-0005-0000-0000-00003B110000}"/>
    <cellStyle name="Calculation 9 2 8 2 15" xfId="5118" xr:uid="{00000000-0005-0000-0000-00003C110000}"/>
    <cellStyle name="Calculation 9 2 8 2 15 2" xfId="5119" xr:uid="{00000000-0005-0000-0000-00003D110000}"/>
    <cellStyle name="Calculation 9 2 8 2 16" xfId="5120" xr:uid="{00000000-0005-0000-0000-00003E110000}"/>
    <cellStyle name="Calculation 9 2 8 2 16 2" xfId="5121" xr:uid="{00000000-0005-0000-0000-00003F110000}"/>
    <cellStyle name="Calculation 9 2 8 2 17" xfId="5122" xr:uid="{00000000-0005-0000-0000-000040110000}"/>
    <cellStyle name="Calculation 9 2 8 2 17 2" xfId="5123" xr:uid="{00000000-0005-0000-0000-000041110000}"/>
    <cellStyle name="Calculation 9 2 8 2 18" xfId="5124" xr:uid="{00000000-0005-0000-0000-000042110000}"/>
    <cellStyle name="Calculation 9 2 8 2 2" xfId="5125" xr:uid="{00000000-0005-0000-0000-000043110000}"/>
    <cellStyle name="Calculation 9 2 8 2 2 2" xfId="5126" xr:uid="{00000000-0005-0000-0000-000044110000}"/>
    <cellStyle name="Calculation 9 2 8 2 3" xfId="5127" xr:uid="{00000000-0005-0000-0000-000045110000}"/>
    <cellStyle name="Calculation 9 2 8 2 3 2" xfId="5128" xr:uid="{00000000-0005-0000-0000-000046110000}"/>
    <cellStyle name="Calculation 9 2 8 2 4" xfId="5129" xr:uid="{00000000-0005-0000-0000-000047110000}"/>
    <cellStyle name="Calculation 9 2 8 2 4 2" xfId="5130" xr:uid="{00000000-0005-0000-0000-000048110000}"/>
    <cellStyle name="Calculation 9 2 8 2 5" xfId="5131" xr:uid="{00000000-0005-0000-0000-000049110000}"/>
    <cellStyle name="Calculation 9 2 8 2 5 2" xfId="5132" xr:uid="{00000000-0005-0000-0000-00004A110000}"/>
    <cellStyle name="Calculation 9 2 8 2 6" xfId="5133" xr:uid="{00000000-0005-0000-0000-00004B110000}"/>
    <cellStyle name="Calculation 9 2 8 2 6 2" xfId="5134" xr:uid="{00000000-0005-0000-0000-00004C110000}"/>
    <cellStyle name="Calculation 9 2 8 2 7" xfId="5135" xr:uid="{00000000-0005-0000-0000-00004D110000}"/>
    <cellStyle name="Calculation 9 2 8 2 7 2" xfId="5136" xr:uid="{00000000-0005-0000-0000-00004E110000}"/>
    <cellStyle name="Calculation 9 2 8 2 8" xfId="5137" xr:uid="{00000000-0005-0000-0000-00004F110000}"/>
    <cellStyle name="Calculation 9 2 8 2 8 2" xfId="5138" xr:uid="{00000000-0005-0000-0000-000050110000}"/>
    <cellStyle name="Calculation 9 2 8 2 9" xfId="5139" xr:uid="{00000000-0005-0000-0000-000051110000}"/>
    <cellStyle name="Calculation 9 2 8 2 9 2" xfId="5140" xr:uid="{00000000-0005-0000-0000-000052110000}"/>
    <cellStyle name="Calculation 9 2 8 3" xfId="5141" xr:uid="{00000000-0005-0000-0000-000053110000}"/>
    <cellStyle name="Calculation 9 2 8 3 10" xfId="5142" xr:uid="{00000000-0005-0000-0000-000054110000}"/>
    <cellStyle name="Calculation 9 2 8 3 10 2" xfId="5143" xr:uid="{00000000-0005-0000-0000-000055110000}"/>
    <cellStyle name="Calculation 9 2 8 3 11" xfId="5144" xr:uid="{00000000-0005-0000-0000-000056110000}"/>
    <cellStyle name="Calculation 9 2 8 3 11 2" xfId="5145" xr:uid="{00000000-0005-0000-0000-000057110000}"/>
    <cellStyle name="Calculation 9 2 8 3 12" xfId="5146" xr:uid="{00000000-0005-0000-0000-000058110000}"/>
    <cellStyle name="Calculation 9 2 8 3 12 2" xfId="5147" xr:uid="{00000000-0005-0000-0000-000059110000}"/>
    <cellStyle name="Calculation 9 2 8 3 13" xfId="5148" xr:uid="{00000000-0005-0000-0000-00005A110000}"/>
    <cellStyle name="Calculation 9 2 8 3 13 2" xfId="5149" xr:uid="{00000000-0005-0000-0000-00005B110000}"/>
    <cellStyle name="Calculation 9 2 8 3 14" xfId="5150" xr:uid="{00000000-0005-0000-0000-00005C110000}"/>
    <cellStyle name="Calculation 9 2 8 3 14 2" xfId="5151" xr:uid="{00000000-0005-0000-0000-00005D110000}"/>
    <cellStyle name="Calculation 9 2 8 3 15" xfId="5152" xr:uid="{00000000-0005-0000-0000-00005E110000}"/>
    <cellStyle name="Calculation 9 2 8 3 15 2" xfId="5153" xr:uid="{00000000-0005-0000-0000-00005F110000}"/>
    <cellStyle name="Calculation 9 2 8 3 16" xfId="5154" xr:uid="{00000000-0005-0000-0000-000060110000}"/>
    <cellStyle name="Calculation 9 2 8 3 2" xfId="5155" xr:uid="{00000000-0005-0000-0000-000061110000}"/>
    <cellStyle name="Calculation 9 2 8 3 2 2" xfId="5156" xr:uid="{00000000-0005-0000-0000-000062110000}"/>
    <cellStyle name="Calculation 9 2 8 3 3" xfId="5157" xr:uid="{00000000-0005-0000-0000-000063110000}"/>
    <cellStyle name="Calculation 9 2 8 3 3 2" xfId="5158" xr:uid="{00000000-0005-0000-0000-000064110000}"/>
    <cellStyle name="Calculation 9 2 8 3 4" xfId="5159" xr:uid="{00000000-0005-0000-0000-000065110000}"/>
    <cellStyle name="Calculation 9 2 8 3 4 2" xfId="5160" xr:uid="{00000000-0005-0000-0000-000066110000}"/>
    <cellStyle name="Calculation 9 2 8 3 5" xfId="5161" xr:uid="{00000000-0005-0000-0000-000067110000}"/>
    <cellStyle name="Calculation 9 2 8 3 5 2" xfId="5162" xr:uid="{00000000-0005-0000-0000-000068110000}"/>
    <cellStyle name="Calculation 9 2 8 3 6" xfId="5163" xr:uid="{00000000-0005-0000-0000-000069110000}"/>
    <cellStyle name="Calculation 9 2 8 3 6 2" xfId="5164" xr:uid="{00000000-0005-0000-0000-00006A110000}"/>
    <cellStyle name="Calculation 9 2 8 3 7" xfId="5165" xr:uid="{00000000-0005-0000-0000-00006B110000}"/>
    <cellStyle name="Calculation 9 2 8 3 7 2" xfId="5166" xr:uid="{00000000-0005-0000-0000-00006C110000}"/>
    <cellStyle name="Calculation 9 2 8 3 8" xfId="5167" xr:uid="{00000000-0005-0000-0000-00006D110000}"/>
    <cellStyle name="Calculation 9 2 8 3 8 2" xfId="5168" xr:uid="{00000000-0005-0000-0000-00006E110000}"/>
    <cellStyle name="Calculation 9 2 8 3 9" xfId="5169" xr:uid="{00000000-0005-0000-0000-00006F110000}"/>
    <cellStyle name="Calculation 9 2 8 3 9 2" xfId="5170" xr:uid="{00000000-0005-0000-0000-000070110000}"/>
    <cellStyle name="Calculation 9 2 8 4" xfId="5171" xr:uid="{00000000-0005-0000-0000-000071110000}"/>
    <cellStyle name="Calculation 9 2 8 4 10" xfId="5172" xr:uid="{00000000-0005-0000-0000-000072110000}"/>
    <cellStyle name="Calculation 9 2 8 4 10 2" xfId="5173" xr:uid="{00000000-0005-0000-0000-000073110000}"/>
    <cellStyle name="Calculation 9 2 8 4 11" xfId="5174" xr:uid="{00000000-0005-0000-0000-000074110000}"/>
    <cellStyle name="Calculation 9 2 8 4 11 2" xfId="5175" xr:uid="{00000000-0005-0000-0000-000075110000}"/>
    <cellStyle name="Calculation 9 2 8 4 12" xfId="5176" xr:uid="{00000000-0005-0000-0000-000076110000}"/>
    <cellStyle name="Calculation 9 2 8 4 12 2" xfId="5177" xr:uid="{00000000-0005-0000-0000-000077110000}"/>
    <cellStyle name="Calculation 9 2 8 4 13" xfId="5178" xr:uid="{00000000-0005-0000-0000-000078110000}"/>
    <cellStyle name="Calculation 9 2 8 4 13 2" xfId="5179" xr:uid="{00000000-0005-0000-0000-000079110000}"/>
    <cellStyle name="Calculation 9 2 8 4 14" xfId="5180" xr:uid="{00000000-0005-0000-0000-00007A110000}"/>
    <cellStyle name="Calculation 9 2 8 4 14 2" xfId="5181" xr:uid="{00000000-0005-0000-0000-00007B110000}"/>
    <cellStyle name="Calculation 9 2 8 4 15" xfId="5182" xr:uid="{00000000-0005-0000-0000-00007C110000}"/>
    <cellStyle name="Calculation 9 2 8 4 15 2" xfId="5183" xr:uid="{00000000-0005-0000-0000-00007D110000}"/>
    <cellStyle name="Calculation 9 2 8 4 16" xfId="5184" xr:uid="{00000000-0005-0000-0000-00007E110000}"/>
    <cellStyle name="Calculation 9 2 8 4 2" xfId="5185" xr:uid="{00000000-0005-0000-0000-00007F110000}"/>
    <cellStyle name="Calculation 9 2 8 4 2 2" xfId="5186" xr:uid="{00000000-0005-0000-0000-000080110000}"/>
    <cellStyle name="Calculation 9 2 8 4 3" xfId="5187" xr:uid="{00000000-0005-0000-0000-000081110000}"/>
    <cellStyle name="Calculation 9 2 8 4 3 2" xfId="5188" xr:uid="{00000000-0005-0000-0000-000082110000}"/>
    <cellStyle name="Calculation 9 2 8 4 4" xfId="5189" xr:uid="{00000000-0005-0000-0000-000083110000}"/>
    <cellStyle name="Calculation 9 2 8 4 4 2" xfId="5190" xr:uid="{00000000-0005-0000-0000-000084110000}"/>
    <cellStyle name="Calculation 9 2 8 4 5" xfId="5191" xr:uid="{00000000-0005-0000-0000-000085110000}"/>
    <cellStyle name="Calculation 9 2 8 4 5 2" xfId="5192" xr:uid="{00000000-0005-0000-0000-000086110000}"/>
    <cellStyle name="Calculation 9 2 8 4 6" xfId="5193" xr:uid="{00000000-0005-0000-0000-000087110000}"/>
    <cellStyle name="Calculation 9 2 8 4 6 2" xfId="5194" xr:uid="{00000000-0005-0000-0000-000088110000}"/>
    <cellStyle name="Calculation 9 2 8 4 7" xfId="5195" xr:uid="{00000000-0005-0000-0000-000089110000}"/>
    <cellStyle name="Calculation 9 2 8 4 7 2" xfId="5196" xr:uid="{00000000-0005-0000-0000-00008A110000}"/>
    <cellStyle name="Calculation 9 2 8 4 8" xfId="5197" xr:uid="{00000000-0005-0000-0000-00008B110000}"/>
    <cellStyle name="Calculation 9 2 8 4 8 2" xfId="5198" xr:uid="{00000000-0005-0000-0000-00008C110000}"/>
    <cellStyle name="Calculation 9 2 8 4 9" xfId="5199" xr:uid="{00000000-0005-0000-0000-00008D110000}"/>
    <cellStyle name="Calculation 9 2 8 4 9 2" xfId="5200" xr:uid="{00000000-0005-0000-0000-00008E110000}"/>
    <cellStyle name="Calculation 9 2 8 5" xfId="5201" xr:uid="{00000000-0005-0000-0000-00008F110000}"/>
    <cellStyle name="Calculation 9 2 8 5 10" xfId="5202" xr:uid="{00000000-0005-0000-0000-000090110000}"/>
    <cellStyle name="Calculation 9 2 8 5 10 2" xfId="5203" xr:uid="{00000000-0005-0000-0000-000091110000}"/>
    <cellStyle name="Calculation 9 2 8 5 11" xfId="5204" xr:uid="{00000000-0005-0000-0000-000092110000}"/>
    <cellStyle name="Calculation 9 2 8 5 11 2" xfId="5205" xr:uid="{00000000-0005-0000-0000-000093110000}"/>
    <cellStyle name="Calculation 9 2 8 5 12" xfId="5206" xr:uid="{00000000-0005-0000-0000-000094110000}"/>
    <cellStyle name="Calculation 9 2 8 5 12 2" xfId="5207" xr:uid="{00000000-0005-0000-0000-000095110000}"/>
    <cellStyle name="Calculation 9 2 8 5 13" xfId="5208" xr:uid="{00000000-0005-0000-0000-000096110000}"/>
    <cellStyle name="Calculation 9 2 8 5 13 2" xfId="5209" xr:uid="{00000000-0005-0000-0000-000097110000}"/>
    <cellStyle name="Calculation 9 2 8 5 14" xfId="5210" xr:uid="{00000000-0005-0000-0000-000098110000}"/>
    <cellStyle name="Calculation 9 2 8 5 2" xfId="5211" xr:uid="{00000000-0005-0000-0000-000099110000}"/>
    <cellStyle name="Calculation 9 2 8 5 2 2" xfId="5212" xr:uid="{00000000-0005-0000-0000-00009A110000}"/>
    <cellStyle name="Calculation 9 2 8 5 3" xfId="5213" xr:uid="{00000000-0005-0000-0000-00009B110000}"/>
    <cellStyle name="Calculation 9 2 8 5 3 2" xfId="5214" xr:uid="{00000000-0005-0000-0000-00009C110000}"/>
    <cellStyle name="Calculation 9 2 8 5 4" xfId="5215" xr:uid="{00000000-0005-0000-0000-00009D110000}"/>
    <cellStyle name="Calculation 9 2 8 5 4 2" xfId="5216" xr:uid="{00000000-0005-0000-0000-00009E110000}"/>
    <cellStyle name="Calculation 9 2 8 5 5" xfId="5217" xr:uid="{00000000-0005-0000-0000-00009F110000}"/>
    <cellStyle name="Calculation 9 2 8 5 5 2" xfId="5218" xr:uid="{00000000-0005-0000-0000-0000A0110000}"/>
    <cellStyle name="Calculation 9 2 8 5 6" xfId="5219" xr:uid="{00000000-0005-0000-0000-0000A1110000}"/>
    <cellStyle name="Calculation 9 2 8 5 6 2" xfId="5220" xr:uid="{00000000-0005-0000-0000-0000A2110000}"/>
    <cellStyle name="Calculation 9 2 8 5 7" xfId="5221" xr:uid="{00000000-0005-0000-0000-0000A3110000}"/>
    <cellStyle name="Calculation 9 2 8 5 7 2" xfId="5222" xr:uid="{00000000-0005-0000-0000-0000A4110000}"/>
    <cellStyle name="Calculation 9 2 8 5 8" xfId="5223" xr:uid="{00000000-0005-0000-0000-0000A5110000}"/>
    <cellStyle name="Calculation 9 2 8 5 8 2" xfId="5224" xr:uid="{00000000-0005-0000-0000-0000A6110000}"/>
    <cellStyle name="Calculation 9 2 8 5 9" xfId="5225" xr:uid="{00000000-0005-0000-0000-0000A7110000}"/>
    <cellStyle name="Calculation 9 2 8 5 9 2" xfId="5226" xr:uid="{00000000-0005-0000-0000-0000A8110000}"/>
    <cellStyle name="Calculation 9 2 8 6" xfId="5227" xr:uid="{00000000-0005-0000-0000-0000A9110000}"/>
    <cellStyle name="Calculation 9 2 8 6 2" xfId="5228" xr:uid="{00000000-0005-0000-0000-0000AA110000}"/>
    <cellStyle name="Calculation 9 2 8 7" xfId="5229" xr:uid="{00000000-0005-0000-0000-0000AB110000}"/>
    <cellStyle name="Calculation 9 2 8 7 2" xfId="5230" xr:uid="{00000000-0005-0000-0000-0000AC110000}"/>
    <cellStyle name="Calculation 9 2 8 8" xfId="5231" xr:uid="{00000000-0005-0000-0000-0000AD110000}"/>
    <cellStyle name="Calculation 9 2 8 8 2" xfId="5232" xr:uid="{00000000-0005-0000-0000-0000AE110000}"/>
    <cellStyle name="Calculation 9 2 8 9" xfId="5233" xr:uid="{00000000-0005-0000-0000-0000AF110000}"/>
    <cellStyle name="Calculation 9 2 8 9 2" xfId="5234" xr:uid="{00000000-0005-0000-0000-0000B0110000}"/>
    <cellStyle name="Calculation 9 2 9" xfId="5235" xr:uid="{00000000-0005-0000-0000-0000B1110000}"/>
    <cellStyle name="Calculation 9 2 9 10" xfId="5236" xr:uid="{00000000-0005-0000-0000-0000B2110000}"/>
    <cellStyle name="Calculation 9 2 9 10 2" xfId="5237" xr:uid="{00000000-0005-0000-0000-0000B3110000}"/>
    <cellStyle name="Calculation 9 2 9 11" xfId="5238" xr:uid="{00000000-0005-0000-0000-0000B4110000}"/>
    <cellStyle name="Calculation 9 2 9 11 2" xfId="5239" xr:uid="{00000000-0005-0000-0000-0000B5110000}"/>
    <cellStyle name="Calculation 9 2 9 12" xfId="5240" xr:uid="{00000000-0005-0000-0000-0000B6110000}"/>
    <cellStyle name="Calculation 9 2 9 12 2" xfId="5241" xr:uid="{00000000-0005-0000-0000-0000B7110000}"/>
    <cellStyle name="Calculation 9 2 9 13" xfId="5242" xr:uid="{00000000-0005-0000-0000-0000B8110000}"/>
    <cellStyle name="Calculation 9 2 9 13 2" xfId="5243" xr:uid="{00000000-0005-0000-0000-0000B9110000}"/>
    <cellStyle name="Calculation 9 2 9 14" xfId="5244" xr:uid="{00000000-0005-0000-0000-0000BA110000}"/>
    <cellStyle name="Calculation 9 2 9 14 2" xfId="5245" xr:uid="{00000000-0005-0000-0000-0000BB110000}"/>
    <cellStyle name="Calculation 9 2 9 15" xfId="5246" xr:uid="{00000000-0005-0000-0000-0000BC110000}"/>
    <cellStyle name="Calculation 9 2 9 15 2" xfId="5247" xr:uid="{00000000-0005-0000-0000-0000BD110000}"/>
    <cellStyle name="Calculation 9 2 9 16" xfId="5248" xr:uid="{00000000-0005-0000-0000-0000BE110000}"/>
    <cellStyle name="Calculation 9 2 9 16 2" xfId="5249" xr:uid="{00000000-0005-0000-0000-0000BF110000}"/>
    <cellStyle name="Calculation 9 2 9 17" xfId="5250" xr:uid="{00000000-0005-0000-0000-0000C0110000}"/>
    <cellStyle name="Calculation 9 2 9 17 2" xfId="5251" xr:uid="{00000000-0005-0000-0000-0000C1110000}"/>
    <cellStyle name="Calculation 9 2 9 18" xfId="5252" xr:uid="{00000000-0005-0000-0000-0000C2110000}"/>
    <cellStyle name="Calculation 9 2 9 2" xfId="5253" xr:uid="{00000000-0005-0000-0000-0000C3110000}"/>
    <cellStyle name="Calculation 9 2 9 2 2" xfId="5254" xr:uid="{00000000-0005-0000-0000-0000C4110000}"/>
    <cellStyle name="Calculation 9 2 9 3" xfId="5255" xr:uid="{00000000-0005-0000-0000-0000C5110000}"/>
    <cellStyle name="Calculation 9 2 9 3 2" xfId="5256" xr:uid="{00000000-0005-0000-0000-0000C6110000}"/>
    <cellStyle name="Calculation 9 2 9 4" xfId="5257" xr:uid="{00000000-0005-0000-0000-0000C7110000}"/>
    <cellStyle name="Calculation 9 2 9 4 2" xfId="5258" xr:uid="{00000000-0005-0000-0000-0000C8110000}"/>
    <cellStyle name="Calculation 9 2 9 5" xfId="5259" xr:uid="{00000000-0005-0000-0000-0000C9110000}"/>
    <cellStyle name="Calculation 9 2 9 5 2" xfId="5260" xr:uid="{00000000-0005-0000-0000-0000CA110000}"/>
    <cellStyle name="Calculation 9 2 9 6" xfId="5261" xr:uid="{00000000-0005-0000-0000-0000CB110000}"/>
    <cellStyle name="Calculation 9 2 9 6 2" xfId="5262" xr:uid="{00000000-0005-0000-0000-0000CC110000}"/>
    <cellStyle name="Calculation 9 2 9 7" xfId="5263" xr:uid="{00000000-0005-0000-0000-0000CD110000}"/>
    <cellStyle name="Calculation 9 2 9 7 2" xfId="5264" xr:uid="{00000000-0005-0000-0000-0000CE110000}"/>
    <cellStyle name="Calculation 9 2 9 8" xfId="5265" xr:uid="{00000000-0005-0000-0000-0000CF110000}"/>
    <cellStyle name="Calculation 9 2 9 8 2" xfId="5266" xr:uid="{00000000-0005-0000-0000-0000D0110000}"/>
    <cellStyle name="Calculation 9 2 9 9" xfId="5267" xr:uid="{00000000-0005-0000-0000-0000D1110000}"/>
    <cellStyle name="Calculation 9 2 9 9 2" xfId="5268" xr:uid="{00000000-0005-0000-0000-0000D2110000}"/>
    <cellStyle name="Calculation 9 20" xfId="5269" xr:uid="{00000000-0005-0000-0000-0000D3110000}"/>
    <cellStyle name="Calculation 9 20 2" xfId="5270" xr:uid="{00000000-0005-0000-0000-0000D4110000}"/>
    <cellStyle name="Calculation 9 21" xfId="5271" xr:uid="{00000000-0005-0000-0000-0000D5110000}"/>
    <cellStyle name="Calculation 9 21 2" xfId="5272" xr:uid="{00000000-0005-0000-0000-0000D6110000}"/>
    <cellStyle name="Calculation 9 22" xfId="5273" xr:uid="{00000000-0005-0000-0000-0000D7110000}"/>
    <cellStyle name="Calculation 9 22 2" xfId="5274" xr:uid="{00000000-0005-0000-0000-0000D8110000}"/>
    <cellStyle name="Calculation 9 23" xfId="5275" xr:uid="{00000000-0005-0000-0000-0000D9110000}"/>
    <cellStyle name="Calculation 9 23 2" xfId="5276" xr:uid="{00000000-0005-0000-0000-0000DA110000}"/>
    <cellStyle name="Calculation 9 24" xfId="5277" xr:uid="{00000000-0005-0000-0000-0000DB110000}"/>
    <cellStyle name="Calculation 9 24 2" xfId="5278" xr:uid="{00000000-0005-0000-0000-0000DC110000}"/>
    <cellStyle name="Calculation 9 25" xfId="5279" xr:uid="{00000000-0005-0000-0000-0000DD110000}"/>
    <cellStyle name="Calculation 9 25 2" xfId="5280" xr:uid="{00000000-0005-0000-0000-0000DE110000}"/>
    <cellStyle name="Calculation 9 26" xfId="5281" xr:uid="{00000000-0005-0000-0000-0000DF110000}"/>
    <cellStyle name="Calculation 9 26 2" xfId="5282" xr:uid="{00000000-0005-0000-0000-0000E0110000}"/>
    <cellStyle name="Calculation 9 27" xfId="5283" xr:uid="{00000000-0005-0000-0000-0000E1110000}"/>
    <cellStyle name="Calculation 9 27 2" xfId="5284" xr:uid="{00000000-0005-0000-0000-0000E2110000}"/>
    <cellStyle name="Calculation 9 28" xfId="5285" xr:uid="{00000000-0005-0000-0000-0000E3110000}"/>
    <cellStyle name="Calculation 9 3" xfId="5286" xr:uid="{00000000-0005-0000-0000-0000E4110000}"/>
    <cellStyle name="Calculation 9 3 10" xfId="5287" xr:uid="{00000000-0005-0000-0000-0000E5110000}"/>
    <cellStyle name="Calculation 9 3 10 2" xfId="5288" xr:uid="{00000000-0005-0000-0000-0000E6110000}"/>
    <cellStyle name="Calculation 9 3 11" xfId="5289" xr:uid="{00000000-0005-0000-0000-0000E7110000}"/>
    <cellStyle name="Calculation 9 3 11 2" xfId="5290" xr:uid="{00000000-0005-0000-0000-0000E8110000}"/>
    <cellStyle name="Calculation 9 3 12" xfId="5291" xr:uid="{00000000-0005-0000-0000-0000E9110000}"/>
    <cellStyle name="Calculation 9 3 12 2" xfId="5292" xr:uid="{00000000-0005-0000-0000-0000EA110000}"/>
    <cellStyle name="Calculation 9 3 13" xfId="5293" xr:uid="{00000000-0005-0000-0000-0000EB110000}"/>
    <cellStyle name="Calculation 9 3 13 2" xfId="5294" xr:uid="{00000000-0005-0000-0000-0000EC110000}"/>
    <cellStyle name="Calculation 9 3 14" xfId="5295" xr:uid="{00000000-0005-0000-0000-0000ED110000}"/>
    <cellStyle name="Calculation 9 3 14 2" xfId="5296" xr:uid="{00000000-0005-0000-0000-0000EE110000}"/>
    <cellStyle name="Calculation 9 3 15" xfId="5297" xr:uid="{00000000-0005-0000-0000-0000EF110000}"/>
    <cellStyle name="Calculation 9 3 15 2" xfId="5298" xr:uid="{00000000-0005-0000-0000-0000F0110000}"/>
    <cellStyle name="Calculation 9 3 16" xfId="5299" xr:uid="{00000000-0005-0000-0000-0000F1110000}"/>
    <cellStyle name="Calculation 9 3 16 2" xfId="5300" xr:uid="{00000000-0005-0000-0000-0000F2110000}"/>
    <cellStyle name="Calculation 9 3 17" xfId="5301" xr:uid="{00000000-0005-0000-0000-0000F3110000}"/>
    <cellStyle name="Calculation 9 3 17 2" xfId="5302" xr:uid="{00000000-0005-0000-0000-0000F4110000}"/>
    <cellStyle name="Calculation 9 3 18" xfId="5303" xr:uid="{00000000-0005-0000-0000-0000F5110000}"/>
    <cellStyle name="Calculation 9 3 18 2" xfId="5304" xr:uid="{00000000-0005-0000-0000-0000F6110000}"/>
    <cellStyle name="Calculation 9 3 19" xfId="5305" xr:uid="{00000000-0005-0000-0000-0000F7110000}"/>
    <cellStyle name="Calculation 9 3 19 2" xfId="5306" xr:uid="{00000000-0005-0000-0000-0000F8110000}"/>
    <cellStyle name="Calculation 9 3 2" xfId="5307" xr:uid="{00000000-0005-0000-0000-0000F9110000}"/>
    <cellStyle name="Calculation 9 3 2 10" xfId="5308" xr:uid="{00000000-0005-0000-0000-0000FA110000}"/>
    <cellStyle name="Calculation 9 3 2 10 2" xfId="5309" xr:uid="{00000000-0005-0000-0000-0000FB110000}"/>
    <cellStyle name="Calculation 9 3 2 11" xfId="5310" xr:uid="{00000000-0005-0000-0000-0000FC110000}"/>
    <cellStyle name="Calculation 9 3 2 11 2" xfId="5311" xr:uid="{00000000-0005-0000-0000-0000FD110000}"/>
    <cellStyle name="Calculation 9 3 2 12" xfId="5312" xr:uid="{00000000-0005-0000-0000-0000FE110000}"/>
    <cellStyle name="Calculation 9 3 2 12 2" xfId="5313" xr:uid="{00000000-0005-0000-0000-0000FF110000}"/>
    <cellStyle name="Calculation 9 3 2 13" xfId="5314" xr:uid="{00000000-0005-0000-0000-000000120000}"/>
    <cellStyle name="Calculation 9 3 2 13 2" xfId="5315" xr:uid="{00000000-0005-0000-0000-000001120000}"/>
    <cellStyle name="Calculation 9 3 2 14" xfId="5316" xr:uid="{00000000-0005-0000-0000-000002120000}"/>
    <cellStyle name="Calculation 9 3 2 14 2" xfId="5317" xr:uid="{00000000-0005-0000-0000-000003120000}"/>
    <cellStyle name="Calculation 9 3 2 15" xfId="5318" xr:uid="{00000000-0005-0000-0000-000004120000}"/>
    <cellStyle name="Calculation 9 3 2 15 2" xfId="5319" xr:uid="{00000000-0005-0000-0000-000005120000}"/>
    <cellStyle name="Calculation 9 3 2 16" xfId="5320" xr:uid="{00000000-0005-0000-0000-000006120000}"/>
    <cellStyle name="Calculation 9 3 2 16 2" xfId="5321" xr:uid="{00000000-0005-0000-0000-000007120000}"/>
    <cellStyle name="Calculation 9 3 2 17" xfId="5322" xr:uid="{00000000-0005-0000-0000-000008120000}"/>
    <cellStyle name="Calculation 9 3 2 17 2" xfId="5323" xr:uid="{00000000-0005-0000-0000-000009120000}"/>
    <cellStyle name="Calculation 9 3 2 18" xfId="5324" xr:uid="{00000000-0005-0000-0000-00000A120000}"/>
    <cellStyle name="Calculation 9 3 2 18 2" xfId="5325" xr:uid="{00000000-0005-0000-0000-00000B120000}"/>
    <cellStyle name="Calculation 9 3 2 19" xfId="5326" xr:uid="{00000000-0005-0000-0000-00000C120000}"/>
    <cellStyle name="Calculation 9 3 2 2" xfId="5327" xr:uid="{00000000-0005-0000-0000-00000D120000}"/>
    <cellStyle name="Calculation 9 3 2 2 2" xfId="5328" xr:uid="{00000000-0005-0000-0000-00000E120000}"/>
    <cellStyle name="Calculation 9 3 2 3" xfId="5329" xr:uid="{00000000-0005-0000-0000-00000F120000}"/>
    <cellStyle name="Calculation 9 3 2 3 2" xfId="5330" xr:uid="{00000000-0005-0000-0000-000010120000}"/>
    <cellStyle name="Calculation 9 3 2 4" xfId="5331" xr:uid="{00000000-0005-0000-0000-000011120000}"/>
    <cellStyle name="Calculation 9 3 2 4 2" xfId="5332" xr:uid="{00000000-0005-0000-0000-000012120000}"/>
    <cellStyle name="Calculation 9 3 2 5" xfId="5333" xr:uid="{00000000-0005-0000-0000-000013120000}"/>
    <cellStyle name="Calculation 9 3 2 5 2" xfId="5334" xr:uid="{00000000-0005-0000-0000-000014120000}"/>
    <cellStyle name="Calculation 9 3 2 6" xfId="5335" xr:uid="{00000000-0005-0000-0000-000015120000}"/>
    <cellStyle name="Calculation 9 3 2 6 2" xfId="5336" xr:uid="{00000000-0005-0000-0000-000016120000}"/>
    <cellStyle name="Calculation 9 3 2 7" xfId="5337" xr:uid="{00000000-0005-0000-0000-000017120000}"/>
    <cellStyle name="Calculation 9 3 2 7 2" xfId="5338" xr:uid="{00000000-0005-0000-0000-000018120000}"/>
    <cellStyle name="Calculation 9 3 2 8" xfId="5339" xr:uid="{00000000-0005-0000-0000-000019120000}"/>
    <cellStyle name="Calculation 9 3 2 8 2" xfId="5340" xr:uid="{00000000-0005-0000-0000-00001A120000}"/>
    <cellStyle name="Calculation 9 3 2 9" xfId="5341" xr:uid="{00000000-0005-0000-0000-00001B120000}"/>
    <cellStyle name="Calculation 9 3 2 9 2" xfId="5342" xr:uid="{00000000-0005-0000-0000-00001C120000}"/>
    <cellStyle name="Calculation 9 3 20" xfId="5343" xr:uid="{00000000-0005-0000-0000-00001D120000}"/>
    <cellStyle name="Calculation 9 3 3" xfId="5344" xr:uid="{00000000-0005-0000-0000-00001E120000}"/>
    <cellStyle name="Calculation 9 3 3 10" xfId="5345" xr:uid="{00000000-0005-0000-0000-00001F120000}"/>
    <cellStyle name="Calculation 9 3 3 10 2" xfId="5346" xr:uid="{00000000-0005-0000-0000-000020120000}"/>
    <cellStyle name="Calculation 9 3 3 11" xfId="5347" xr:uid="{00000000-0005-0000-0000-000021120000}"/>
    <cellStyle name="Calculation 9 3 3 11 2" xfId="5348" xr:uid="{00000000-0005-0000-0000-000022120000}"/>
    <cellStyle name="Calculation 9 3 3 12" xfId="5349" xr:uid="{00000000-0005-0000-0000-000023120000}"/>
    <cellStyle name="Calculation 9 3 3 12 2" xfId="5350" xr:uid="{00000000-0005-0000-0000-000024120000}"/>
    <cellStyle name="Calculation 9 3 3 13" xfId="5351" xr:uid="{00000000-0005-0000-0000-000025120000}"/>
    <cellStyle name="Calculation 9 3 3 13 2" xfId="5352" xr:uid="{00000000-0005-0000-0000-000026120000}"/>
    <cellStyle name="Calculation 9 3 3 14" xfId="5353" xr:uid="{00000000-0005-0000-0000-000027120000}"/>
    <cellStyle name="Calculation 9 3 3 14 2" xfId="5354" xr:uid="{00000000-0005-0000-0000-000028120000}"/>
    <cellStyle name="Calculation 9 3 3 15" xfId="5355" xr:uid="{00000000-0005-0000-0000-000029120000}"/>
    <cellStyle name="Calculation 9 3 3 15 2" xfId="5356" xr:uid="{00000000-0005-0000-0000-00002A120000}"/>
    <cellStyle name="Calculation 9 3 3 16" xfId="5357" xr:uid="{00000000-0005-0000-0000-00002B120000}"/>
    <cellStyle name="Calculation 9 3 3 16 2" xfId="5358" xr:uid="{00000000-0005-0000-0000-00002C120000}"/>
    <cellStyle name="Calculation 9 3 3 17" xfId="5359" xr:uid="{00000000-0005-0000-0000-00002D120000}"/>
    <cellStyle name="Calculation 9 3 3 17 2" xfId="5360" xr:uid="{00000000-0005-0000-0000-00002E120000}"/>
    <cellStyle name="Calculation 9 3 3 18" xfId="5361" xr:uid="{00000000-0005-0000-0000-00002F120000}"/>
    <cellStyle name="Calculation 9 3 3 18 2" xfId="5362" xr:uid="{00000000-0005-0000-0000-000030120000}"/>
    <cellStyle name="Calculation 9 3 3 19" xfId="5363" xr:uid="{00000000-0005-0000-0000-000031120000}"/>
    <cellStyle name="Calculation 9 3 3 2" xfId="5364" xr:uid="{00000000-0005-0000-0000-000032120000}"/>
    <cellStyle name="Calculation 9 3 3 2 2" xfId="5365" xr:uid="{00000000-0005-0000-0000-000033120000}"/>
    <cellStyle name="Calculation 9 3 3 3" xfId="5366" xr:uid="{00000000-0005-0000-0000-000034120000}"/>
    <cellStyle name="Calculation 9 3 3 3 2" xfId="5367" xr:uid="{00000000-0005-0000-0000-000035120000}"/>
    <cellStyle name="Calculation 9 3 3 4" xfId="5368" xr:uid="{00000000-0005-0000-0000-000036120000}"/>
    <cellStyle name="Calculation 9 3 3 4 2" xfId="5369" xr:uid="{00000000-0005-0000-0000-000037120000}"/>
    <cellStyle name="Calculation 9 3 3 5" xfId="5370" xr:uid="{00000000-0005-0000-0000-000038120000}"/>
    <cellStyle name="Calculation 9 3 3 5 2" xfId="5371" xr:uid="{00000000-0005-0000-0000-000039120000}"/>
    <cellStyle name="Calculation 9 3 3 6" xfId="5372" xr:uid="{00000000-0005-0000-0000-00003A120000}"/>
    <cellStyle name="Calculation 9 3 3 6 2" xfId="5373" xr:uid="{00000000-0005-0000-0000-00003B120000}"/>
    <cellStyle name="Calculation 9 3 3 7" xfId="5374" xr:uid="{00000000-0005-0000-0000-00003C120000}"/>
    <cellStyle name="Calculation 9 3 3 7 2" xfId="5375" xr:uid="{00000000-0005-0000-0000-00003D120000}"/>
    <cellStyle name="Calculation 9 3 3 8" xfId="5376" xr:uid="{00000000-0005-0000-0000-00003E120000}"/>
    <cellStyle name="Calculation 9 3 3 8 2" xfId="5377" xr:uid="{00000000-0005-0000-0000-00003F120000}"/>
    <cellStyle name="Calculation 9 3 3 9" xfId="5378" xr:uid="{00000000-0005-0000-0000-000040120000}"/>
    <cellStyle name="Calculation 9 3 3 9 2" xfId="5379" xr:uid="{00000000-0005-0000-0000-000041120000}"/>
    <cellStyle name="Calculation 9 3 4" xfId="5380" xr:uid="{00000000-0005-0000-0000-000042120000}"/>
    <cellStyle name="Calculation 9 3 4 10" xfId="5381" xr:uid="{00000000-0005-0000-0000-000043120000}"/>
    <cellStyle name="Calculation 9 3 4 10 2" xfId="5382" xr:uid="{00000000-0005-0000-0000-000044120000}"/>
    <cellStyle name="Calculation 9 3 4 11" xfId="5383" xr:uid="{00000000-0005-0000-0000-000045120000}"/>
    <cellStyle name="Calculation 9 3 4 11 2" xfId="5384" xr:uid="{00000000-0005-0000-0000-000046120000}"/>
    <cellStyle name="Calculation 9 3 4 12" xfId="5385" xr:uid="{00000000-0005-0000-0000-000047120000}"/>
    <cellStyle name="Calculation 9 3 4 12 2" xfId="5386" xr:uid="{00000000-0005-0000-0000-000048120000}"/>
    <cellStyle name="Calculation 9 3 4 13" xfId="5387" xr:uid="{00000000-0005-0000-0000-000049120000}"/>
    <cellStyle name="Calculation 9 3 4 13 2" xfId="5388" xr:uid="{00000000-0005-0000-0000-00004A120000}"/>
    <cellStyle name="Calculation 9 3 4 14" xfId="5389" xr:uid="{00000000-0005-0000-0000-00004B120000}"/>
    <cellStyle name="Calculation 9 3 4 14 2" xfId="5390" xr:uid="{00000000-0005-0000-0000-00004C120000}"/>
    <cellStyle name="Calculation 9 3 4 15" xfId="5391" xr:uid="{00000000-0005-0000-0000-00004D120000}"/>
    <cellStyle name="Calculation 9 3 4 15 2" xfId="5392" xr:uid="{00000000-0005-0000-0000-00004E120000}"/>
    <cellStyle name="Calculation 9 3 4 16" xfId="5393" xr:uid="{00000000-0005-0000-0000-00004F120000}"/>
    <cellStyle name="Calculation 9 3 4 2" xfId="5394" xr:uid="{00000000-0005-0000-0000-000050120000}"/>
    <cellStyle name="Calculation 9 3 4 2 2" xfId="5395" xr:uid="{00000000-0005-0000-0000-000051120000}"/>
    <cellStyle name="Calculation 9 3 4 3" xfId="5396" xr:uid="{00000000-0005-0000-0000-000052120000}"/>
    <cellStyle name="Calculation 9 3 4 3 2" xfId="5397" xr:uid="{00000000-0005-0000-0000-000053120000}"/>
    <cellStyle name="Calculation 9 3 4 4" xfId="5398" xr:uid="{00000000-0005-0000-0000-000054120000}"/>
    <cellStyle name="Calculation 9 3 4 4 2" xfId="5399" xr:uid="{00000000-0005-0000-0000-000055120000}"/>
    <cellStyle name="Calculation 9 3 4 5" xfId="5400" xr:uid="{00000000-0005-0000-0000-000056120000}"/>
    <cellStyle name="Calculation 9 3 4 5 2" xfId="5401" xr:uid="{00000000-0005-0000-0000-000057120000}"/>
    <cellStyle name="Calculation 9 3 4 6" xfId="5402" xr:uid="{00000000-0005-0000-0000-000058120000}"/>
    <cellStyle name="Calculation 9 3 4 6 2" xfId="5403" xr:uid="{00000000-0005-0000-0000-000059120000}"/>
    <cellStyle name="Calculation 9 3 4 7" xfId="5404" xr:uid="{00000000-0005-0000-0000-00005A120000}"/>
    <cellStyle name="Calculation 9 3 4 7 2" xfId="5405" xr:uid="{00000000-0005-0000-0000-00005B120000}"/>
    <cellStyle name="Calculation 9 3 4 8" xfId="5406" xr:uid="{00000000-0005-0000-0000-00005C120000}"/>
    <cellStyle name="Calculation 9 3 4 8 2" xfId="5407" xr:uid="{00000000-0005-0000-0000-00005D120000}"/>
    <cellStyle name="Calculation 9 3 4 9" xfId="5408" xr:uid="{00000000-0005-0000-0000-00005E120000}"/>
    <cellStyle name="Calculation 9 3 4 9 2" xfId="5409" xr:uid="{00000000-0005-0000-0000-00005F120000}"/>
    <cellStyle name="Calculation 9 3 5" xfId="5410" xr:uid="{00000000-0005-0000-0000-000060120000}"/>
    <cellStyle name="Calculation 9 3 5 10" xfId="5411" xr:uid="{00000000-0005-0000-0000-000061120000}"/>
    <cellStyle name="Calculation 9 3 5 10 2" xfId="5412" xr:uid="{00000000-0005-0000-0000-000062120000}"/>
    <cellStyle name="Calculation 9 3 5 11" xfId="5413" xr:uid="{00000000-0005-0000-0000-000063120000}"/>
    <cellStyle name="Calculation 9 3 5 11 2" xfId="5414" xr:uid="{00000000-0005-0000-0000-000064120000}"/>
    <cellStyle name="Calculation 9 3 5 12" xfId="5415" xr:uid="{00000000-0005-0000-0000-000065120000}"/>
    <cellStyle name="Calculation 9 3 5 12 2" xfId="5416" xr:uid="{00000000-0005-0000-0000-000066120000}"/>
    <cellStyle name="Calculation 9 3 5 13" xfId="5417" xr:uid="{00000000-0005-0000-0000-000067120000}"/>
    <cellStyle name="Calculation 9 3 5 13 2" xfId="5418" xr:uid="{00000000-0005-0000-0000-000068120000}"/>
    <cellStyle name="Calculation 9 3 5 14" xfId="5419" xr:uid="{00000000-0005-0000-0000-000069120000}"/>
    <cellStyle name="Calculation 9 3 5 14 2" xfId="5420" xr:uid="{00000000-0005-0000-0000-00006A120000}"/>
    <cellStyle name="Calculation 9 3 5 15" xfId="5421" xr:uid="{00000000-0005-0000-0000-00006B120000}"/>
    <cellStyle name="Calculation 9 3 5 15 2" xfId="5422" xr:uid="{00000000-0005-0000-0000-00006C120000}"/>
    <cellStyle name="Calculation 9 3 5 16" xfId="5423" xr:uid="{00000000-0005-0000-0000-00006D120000}"/>
    <cellStyle name="Calculation 9 3 5 2" xfId="5424" xr:uid="{00000000-0005-0000-0000-00006E120000}"/>
    <cellStyle name="Calculation 9 3 5 2 2" xfId="5425" xr:uid="{00000000-0005-0000-0000-00006F120000}"/>
    <cellStyle name="Calculation 9 3 5 3" xfId="5426" xr:uid="{00000000-0005-0000-0000-000070120000}"/>
    <cellStyle name="Calculation 9 3 5 3 2" xfId="5427" xr:uid="{00000000-0005-0000-0000-000071120000}"/>
    <cellStyle name="Calculation 9 3 5 4" xfId="5428" xr:uid="{00000000-0005-0000-0000-000072120000}"/>
    <cellStyle name="Calculation 9 3 5 4 2" xfId="5429" xr:uid="{00000000-0005-0000-0000-000073120000}"/>
    <cellStyle name="Calculation 9 3 5 5" xfId="5430" xr:uid="{00000000-0005-0000-0000-000074120000}"/>
    <cellStyle name="Calculation 9 3 5 5 2" xfId="5431" xr:uid="{00000000-0005-0000-0000-000075120000}"/>
    <cellStyle name="Calculation 9 3 5 6" xfId="5432" xr:uid="{00000000-0005-0000-0000-000076120000}"/>
    <cellStyle name="Calculation 9 3 5 6 2" xfId="5433" xr:uid="{00000000-0005-0000-0000-000077120000}"/>
    <cellStyle name="Calculation 9 3 5 7" xfId="5434" xr:uid="{00000000-0005-0000-0000-000078120000}"/>
    <cellStyle name="Calculation 9 3 5 7 2" xfId="5435" xr:uid="{00000000-0005-0000-0000-000079120000}"/>
    <cellStyle name="Calculation 9 3 5 8" xfId="5436" xr:uid="{00000000-0005-0000-0000-00007A120000}"/>
    <cellStyle name="Calculation 9 3 5 8 2" xfId="5437" xr:uid="{00000000-0005-0000-0000-00007B120000}"/>
    <cellStyle name="Calculation 9 3 5 9" xfId="5438" xr:uid="{00000000-0005-0000-0000-00007C120000}"/>
    <cellStyle name="Calculation 9 3 5 9 2" xfId="5439" xr:uid="{00000000-0005-0000-0000-00007D120000}"/>
    <cellStyle name="Calculation 9 3 6" xfId="5440" xr:uid="{00000000-0005-0000-0000-00007E120000}"/>
    <cellStyle name="Calculation 9 3 6 10" xfId="5441" xr:uid="{00000000-0005-0000-0000-00007F120000}"/>
    <cellStyle name="Calculation 9 3 6 10 2" xfId="5442" xr:uid="{00000000-0005-0000-0000-000080120000}"/>
    <cellStyle name="Calculation 9 3 6 11" xfId="5443" xr:uid="{00000000-0005-0000-0000-000081120000}"/>
    <cellStyle name="Calculation 9 3 6 11 2" xfId="5444" xr:uid="{00000000-0005-0000-0000-000082120000}"/>
    <cellStyle name="Calculation 9 3 6 12" xfId="5445" xr:uid="{00000000-0005-0000-0000-000083120000}"/>
    <cellStyle name="Calculation 9 3 6 12 2" xfId="5446" xr:uid="{00000000-0005-0000-0000-000084120000}"/>
    <cellStyle name="Calculation 9 3 6 13" xfId="5447" xr:uid="{00000000-0005-0000-0000-000085120000}"/>
    <cellStyle name="Calculation 9 3 6 13 2" xfId="5448" xr:uid="{00000000-0005-0000-0000-000086120000}"/>
    <cellStyle name="Calculation 9 3 6 14" xfId="5449" xr:uid="{00000000-0005-0000-0000-000087120000}"/>
    <cellStyle name="Calculation 9 3 6 14 2" xfId="5450" xr:uid="{00000000-0005-0000-0000-000088120000}"/>
    <cellStyle name="Calculation 9 3 6 15" xfId="5451" xr:uid="{00000000-0005-0000-0000-000089120000}"/>
    <cellStyle name="Calculation 9 3 6 2" xfId="5452" xr:uid="{00000000-0005-0000-0000-00008A120000}"/>
    <cellStyle name="Calculation 9 3 6 2 2" xfId="5453" xr:uid="{00000000-0005-0000-0000-00008B120000}"/>
    <cellStyle name="Calculation 9 3 6 3" xfId="5454" xr:uid="{00000000-0005-0000-0000-00008C120000}"/>
    <cellStyle name="Calculation 9 3 6 3 2" xfId="5455" xr:uid="{00000000-0005-0000-0000-00008D120000}"/>
    <cellStyle name="Calculation 9 3 6 4" xfId="5456" xr:uid="{00000000-0005-0000-0000-00008E120000}"/>
    <cellStyle name="Calculation 9 3 6 4 2" xfId="5457" xr:uid="{00000000-0005-0000-0000-00008F120000}"/>
    <cellStyle name="Calculation 9 3 6 5" xfId="5458" xr:uid="{00000000-0005-0000-0000-000090120000}"/>
    <cellStyle name="Calculation 9 3 6 5 2" xfId="5459" xr:uid="{00000000-0005-0000-0000-000091120000}"/>
    <cellStyle name="Calculation 9 3 6 6" xfId="5460" xr:uid="{00000000-0005-0000-0000-000092120000}"/>
    <cellStyle name="Calculation 9 3 6 6 2" xfId="5461" xr:uid="{00000000-0005-0000-0000-000093120000}"/>
    <cellStyle name="Calculation 9 3 6 7" xfId="5462" xr:uid="{00000000-0005-0000-0000-000094120000}"/>
    <cellStyle name="Calculation 9 3 6 7 2" xfId="5463" xr:uid="{00000000-0005-0000-0000-000095120000}"/>
    <cellStyle name="Calculation 9 3 6 8" xfId="5464" xr:uid="{00000000-0005-0000-0000-000096120000}"/>
    <cellStyle name="Calculation 9 3 6 8 2" xfId="5465" xr:uid="{00000000-0005-0000-0000-000097120000}"/>
    <cellStyle name="Calculation 9 3 6 9" xfId="5466" xr:uid="{00000000-0005-0000-0000-000098120000}"/>
    <cellStyle name="Calculation 9 3 6 9 2" xfId="5467" xr:uid="{00000000-0005-0000-0000-000099120000}"/>
    <cellStyle name="Calculation 9 3 7" xfId="5468" xr:uid="{00000000-0005-0000-0000-00009A120000}"/>
    <cellStyle name="Calculation 9 3 7 2" xfId="5469" xr:uid="{00000000-0005-0000-0000-00009B120000}"/>
    <cellStyle name="Calculation 9 3 8" xfId="5470" xr:uid="{00000000-0005-0000-0000-00009C120000}"/>
    <cellStyle name="Calculation 9 3 8 2" xfId="5471" xr:uid="{00000000-0005-0000-0000-00009D120000}"/>
    <cellStyle name="Calculation 9 3 9" xfId="5472" xr:uid="{00000000-0005-0000-0000-00009E120000}"/>
    <cellStyle name="Calculation 9 3 9 2" xfId="5473" xr:uid="{00000000-0005-0000-0000-00009F120000}"/>
    <cellStyle name="Calculation 9 4" xfId="5474" xr:uid="{00000000-0005-0000-0000-0000A0120000}"/>
    <cellStyle name="Calculation 9 4 10" xfId="5475" xr:uid="{00000000-0005-0000-0000-0000A1120000}"/>
    <cellStyle name="Calculation 9 4 10 2" xfId="5476" xr:uid="{00000000-0005-0000-0000-0000A2120000}"/>
    <cellStyle name="Calculation 9 4 11" xfId="5477" xr:uid="{00000000-0005-0000-0000-0000A3120000}"/>
    <cellStyle name="Calculation 9 4 11 2" xfId="5478" xr:uid="{00000000-0005-0000-0000-0000A4120000}"/>
    <cellStyle name="Calculation 9 4 12" xfId="5479" xr:uid="{00000000-0005-0000-0000-0000A5120000}"/>
    <cellStyle name="Calculation 9 4 12 2" xfId="5480" xr:uid="{00000000-0005-0000-0000-0000A6120000}"/>
    <cellStyle name="Calculation 9 4 13" xfId="5481" xr:uid="{00000000-0005-0000-0000-0000A7120000}"/>
    <cellStyle name="Calculation 9 4 13 2" xfId="5482" xr:uid="{00000000-0005-0000-0000-0000A8120000}"/>
    <cellStyle name="Calculation 9 4 14" xfId="5483" xr:uid="{00000000-0005-0000-0000-0000A9120000}"/>
    <cellStyle name="Calculation 9 4 14 2" xfId="5484" xr:uid="{00000000-0005-0000-0000-0000AA120000}"/>
    <cellStyle name="Calculation 9 4 15" xfId="5485" xr:uid="{00000000-0005-0000-0000-0000AB120000}"/>
    <cellStyle name="Calculation 9 4 15 2" xfId="5486" xr:uid="{00000000-0005-0000-0000-0000AC120000}"/>
    <cellStyle name="Calculation 9 4 16" xfId="5487" xr:uid="{00000000-0005-0000-0000-0000AD120000}"/>
    <cellStyle name="Calculation 9 4 16 2" xfId="5488" xr:uid="{00000000-0005-0000-0000-0000AE120000}"/>
    <cellStyle name="Calculation 9 4 17" xfId="5489" xr:uid="{00000000-0005-0000-0000-0000AF120000}"/>
    <cellStyle name="Calculation 9 4 17 2" xfId="5490" xr:uid="{00000000-0005-0000-0000-0000B0120000}"/>
    <cellStyle name="Calculation 9 4 18" xfId="5491" xr:uid="{00000000-0005-0000-0000-0000B1120000}"/>
    <cellStyle name="Calculation 9 4 18 2" xfId="5492" xr:uid="{00000000-0005-0000-0000-0000B2120000}"/>
    <cellStyle name="Calculation 9 4 19" xfId="5493" xr:uid="{00000000-0005-0000-0000-0000B3120000}"/>
    <cellStyle name="Calculation 9 4 19 2" xfId="5494" xr:uid="{00000000-0005-0000-0000-0000B4120000}"/>
    <cellStyle name="Calculation 9 4 2" xfId="5495" xr:uid="{00000000-0005-0000-0000-0000B5120000}"/>
    <cellStyle name="Calculation 9 4 2 10" xfId="5496" xr:uid="{00000000-0005-0000-0000-0000B6120000}"/>
    <cellStyle name="Calculation 9 4 2 10 2" xfId="5497" xr:uid="{00000000-0005-0000-0000-0000B7120000}"/>
    <cellStyle name="Calculation 9 4 2 11" xfId="5498" xr:uid="{00000000-0005-0000-0000-0000B8120000}"/>
    <cellStyle name="Calculation 9 4 2 11 2" xfId="5499" xr:uid="{00000000-0005-0000-0000-0000B9120000}"/>
    <cellStyle name="Calculation 9 4 2 12" xfId="5500" xr:uid="{00000000-0005-0000-0000-0000BA120000}"/>
    <cellStyle name="Calculation 9 4 2 12 2" xfId="5501" xr:uid="{00000000-0005-0000-0000-0000BB120000}"/>
    <cellStyle name="Calculation 9 4 2 13" xfId="5502" xr:uid="{00000000-0005-0000-0000-0000BC120000}"/>
    <cellStyle name="Calculation 9 4 2 13 2" xfId="5503" xr:uid="{00000000-0005-0000-0000-0000BD120000}"/>
    <cellStyle name="Calculation 9 4 2 14" xfId="5504" xr:uid="{00000000-0005-0000-0000-0000BE120000}"/>
    <cellStyle name="Calculation 9 4 2 14 2" xfId="5505" xr:uid="{00000000-0005-0000-0000-0000BF120000}"/>
    <cellStyle name="Calculation 9 4 2 15" xfId="5506" xr:uid="{00000000-0005-0000-0000-0000C0120000}"/>
    <cellStyle name="Calculation 9 4 2 15 2" xfId="5507" xr:uid="{00000000-0005-0000-0000-0000C1120000}"/>
    <cellStyle name="Calculation 9 4 2 16" xfId="5508" xr:uid="{00000000-0005-0000-0000-0000C2120000}"/>
    <cellStyle name="Calculation 9 4 2 16 2" xfId="5509" xr:uid="{00000000-0005-0000-0000-0000C3120000}"/>
    <cellStyle name="Calculation 9 4 2 17" xfId="5510" xr:uid="{00000000-0005-0000-0000-0000C4120000}"/>
    <cellStyle name="Calculation 9 4 2 17 2" xfId="5511" xr:uid="{00000000-0005-0000-0000-0000C5120000}"/>
    <cellStyle name="Calculation 9 4 2 18" xfId="5512" xr:uid="{00000000-0005-0000-0000-0000C6120000}"/>
    <cellStyle name="Calculation 9 4 2 18 2" xfId="5513" xr:uid="{00000000-0005-0000-0000-0000C7120000}"/>
    <cellStyle name="Calculation 9 4 2 19" xfId="5514" xr:uid="{00000000-0005-0000-0000-0000C8120000}"/>
    <cellStyle name="Calculation 9 4 2 2" xfId="5515" xr:uid="{00000000-0005-0000-0000-0000C9120000}"/>
    <cellStyle name="Calculation 9 4 2 2 2" xfId="5516" xr:uid="{00000000-0005-0000-0000-0000CA120000}"/>
    <cellStyle name="Calculation 9 4 2 3" xfId="5517" xr:uid="{00000000-0005-0000-0000-0000CB120000}"/>
    <cellStyle name="Calculation 9 4 2 3 2" xfId="5518" xr:uid="{00000000-0005-0000-0000-0000CC120000}"/>
    <cellStyle name="Calculation 9 4 2 4" xfId="5519" xr:uid="{00000000-0005-0000-0000-0000CD120000}"/>
    <cellStyle name="Calculation 9 4 2 4 2" xfId="5520" xr:uid="{00000000-0005-0000-0000-0000CE120000}"/>
    <cellStyle name="Calculation 9 4 2 5" xfId="5521" xr:uid="{00000000-0005-0000-0000-0000CF120000}"/>
    <cellStyle name="Calculation 9 4 2 5 2" xfId="5522" xr:uid="{00000000-0005-0000-0000-0000D0120000}"/>
    <cellStyle name="Calculation 9 4 2 6" xfId="5523" xr:uid="{00000000-0005-0000-0000-0000D1120000}"/>
    <cellStyle name="Calculation 9 4 2 6 2" xfId="5524" xr:uid="{00000000-0005-0000-0000-0000D2120000}"/>
    <cellStyle name="Calculation 9 4 2 7" xfId="5525" xr:uid="{00000000-0005-0000-0000-0000D3120000}"/>
    <cellStyle name="Calculation 9 4 2 7 2" xfId="5526" xr:uid="{00000000-0005-0000-0000-0000D4120000}"/>
    <cellStyle name="Calculation 9 4 2 8" xfId="5527" xr:uid="{00000000-0005-0000-0000-0000D5120000}"/>
    <cellStyle name="Calculation 9 4 2 8 2" xfId="5528" xr:uid="{00000000-0005-0000-0000-0000D6120000}"/>
    <cellStyle name="Calculation 9 4 2 9" xfId="5529" xr:uid="{00000000-0005-0000-0000-0000D7120000}"/>
    <cellStyle name="Calculation 9 4 2 9 2" xfId="5530" xr:uid="{00000000-0005-0000-0000-0000D8120000}"/>
    <cellStyle name="Calculation 9 4 20" xfId="5531" xr:uid="{00000000-0005-0000-0000-0000D9120000}"/>
    <cellStyle name="Calculation 9 4 3" xfId="5532" xr:uid="{00000000-0005-0000-0000-0000DA120000}"/>
    <cellStyle name="Calculation 9 4 3 10" xfId="5533" xr:uid="{00000000-0005-0000-0000-0000DB120000}"/>
    <cellStyle name="Calculation 9 4 3 10 2" xfId="5534" xr:uid="{00000000-0005-0000-0000-0000DC120000}"/>
    <cellStyle name="Calculation 9 4 3 11" xfId="5535" xr:uid="{00000000-0005-0000-0000-0000DD120000}"/>
    <cellStyle name="Calculation 9 4 3 11 2" xfId="5536" xr:uid="{00000000-0005-0000-0000-0000DE120000}"/>
    <cellStyle name="Calculation 9 4 3 12" xfId="5537" xr:uid="{00000000-0005-0000-0000-0000DF120000}"/>
    <cellStyle name="Calculation 9 4 3 12 2" xfId="5538" xr:uid="{00000000-0005-0000-0000-0000E0120000}"/>
    <cellStyle name="Calculation 9 4 3 13" xfId="5539" xr:uid="{00000000-0005-0000-0000-0000E1120000}"/>
    <cellStyle name="Calculation 9 4 3 13 2" xfId="5540" xr:uid="{00000000-0005-0000-0000-0000E2120000}"/>
    <cellStyle name="Calculation 9 4 3 14" xfId="5541" xr:uid="{00000000-0005-0000-0000-0000E3120000}"/>
    <cellStyle name="Calculation 9 4 3 14 2" xfId="5542" xr:uid="{00000000-0005-0000-0000-0000E4120000}"/>
    <cellStyle name="Calculation 9 4 3 15" xfId="5543" xr:uid="{00000000-0005-0000-0000-0000E5120000}"/>
    <cellStyle name="Calculation 9 4 3 15 2" xfId="5544" xr:uid="{00000000-0005-0000-0000-0000E6120000}"/>
    <cellStyle name="Calculation 9 4 3 16" xfId="5545" xr:uid="{00000000-0005-0000-0000-0000E7120000}"/>
    <cellStyle name="Calculation 9 4 3 16 2" xfId="5546" xr:uid="{00000000-0005-0000-0000-0000E8120000}"/>
    <cellStyle name="Calculation 9 4 3 17" xfId="5547" xr:uid="{00000000-0005-0000-0000-0000E9120000}"/>
    <cellStyle name="Calculation 9 4 3 17 2" xfId="5548" xr:uid="{00000000-0005-0000-0000-0000EA120000}"/>
    <cellStyle name="Calculation 9 4 3 18" xfId="5549" xr:uid="{00000000-0005-0000-0000-0000EB120000}"/>
    <cellStyle name="Calculation 9 4 3 18 2" xfId="5550" xr:uid="{00000000-0005-0000-0000-0000EC120000}"/>
    <cellStyle name="Calculation 9 4 3 19" xfId="5551" xr:uid="{00000000-0005-0000-0000-0000ED120000}"/>
    <cellStyle name="Calculation 9 4 3 2" xfId="5552" xr:uid="{00000000-0005-0000-0000-0000EE120000}"/>
    <cellStyle name="Calculation 9 4 3 2 2" xfId="5553" xr:uid="{00000000-0005-0000-0000-0000EF120000}"/>
    <cellStyle name="Calculation 9 4 3 3" xfId="5554" xr:uid="{00000000-0005-0000-0000-0000F0120000}"/>
    <cellStyle name="Calculation 9 4 3 3 2" xfId="5555" xr:uid="{00000000-0005-0000-0000-0000F1120000}"/>
    <cellStyle name="Calculation 9 4 3 4" xfId="5556" xr:uid="{00000000-0005-0000-0000-0000F2120000}"/>
    <cellStyle name="Calculation 9 4 3 4 2" xfId="5557" xr:uid="{00000000-0005-0000-0000-0000F3120000}"/>
    <cellStyle name="Calculation 9 4 3 5" xfId="5558" xr:uid="{00000000-0005-0000-0000-0000F4120000}"/>
    <cellStyle name="Calculation 9 4 3 5 2" xfId="5559" xr:uid="{00000000-0005-0000-0000-0000F5120000}"/>
    <cellStyle name="Calculation 9 4 3 6" xfId="5560" xr:uid="{00000000-0005-0000-0000-0000F6120000}"/>
    <cellStyle name="Calculation 9 4 3 6 2" xfId="5561" xr:uid="{00000000-0005-0000-0000-0000F7120000}"/>
    <cellStyle name="Calculation 9 4 3 7" xfId="5562" xr:uid="{00000000-0005-0000-0000-0000F8120000}"/>
    <cellStyle name="Calculation 9 4 3 7 2" xfId="5563" xr:uid="{00000000-0005-0000-0000-0000F9120000}"/>
    <cellStyle name="Calculation 9 4 3 8" xfId="5564" xr:uid="{00000000-0005-0000-0000-0000FA120000}"/>
    <cellStyle name="Calculation 9 4 3 8 2" xfId="5565" xr:uid="{00000000-0005-0000-0000-0000FB120000}"/>
    <cellStyle name="Calculation 9 4 3 9" xfId="5566" xr:uid="{00000000-0005-0000-0000-0000FC120000}"/>
    <cellStyle name="Calculation 9 4 3 9 2" xfId="5567" xr:uid="{00000000-0005-0000-0000-0000FD120000}"/>
    <cellStyle name="Calculation 9 4 4" xfId="5568" xr:uid="{00000000-0005-0000-0000-0000FE120000}"/>
    <cellStyle name="Calculation 9 4 4 10" xfId="5569" xr:uid="{00000000-0005-0000-0000-0000FF120000}"/>
    <cellStyle name="Calculation 9 4 4 10 2" xfId="5570" xr:uid="{00000000-0005-0000-0000-000000130000}"/>
    <cellStyle name="Calculation 9 4 4 11" xfId="5571" xr:uid="{00000000-0005-0000-0000-000001130000}"/>
    <cellStyle name="Calculation 9 4 4 11 2" xfId="5572" xr:uid="{00000000-0005-0000-0000-000002130000}"/>
    <cellStyle name="Calculation 9 4 4 12" xfId="5573" xr:uid="{00000000-0005-0000-0000-000003130000}"/>
    <cellStyle name="Calculation 9 4 4 12 2" xfId="5574" xr:uid="{00000000-0005-0000-0000-000004130000}"/>
    <cellStyle name="Calculation 9 4 4 13" xfId="5575" xr:uid="{00000000-0005-0000-0000-000005130000}"/>
    <cellStyle name="Calculation 9 4 4 13 2" xfId="5576" xr:uid="{00000000-0005-0000-0000-000006130000}"/>
    <cellStyle name="Calculation 9 4 4 14" xfId="5577" xr:uid="{00000000-0005-0000-0000-000007130000}"/>
    <cellStyle name="Calculation 9 4 4 14 2" xfId="5578" xr:uid="{00000000-0005-0000-0000-000008130000}"/>
    <cellStyle name="Calculation 9 4 4 15" xfId="5579" xr:uid="{00000000-0005-0000-0000-000009130000}"/>
    <cellStyle name="Calculation 9 4 4 15 2" xfId="5580" xr:uid="{00000000-0005-0000-0000-00000A130000}"/>
    <cellStyle name="Calculation 9 4 4 16" xfId="5581" xr:uid="{00000000-0005-0000-0000-00000B130000}"/>
    <cellStyle name="Calculation 9 4 4 2" xfId="5582" xr:uid="{00000000-0005-0000-0000-00000C130000}"/>
    <cellStyle name="Calculation 9 4 4 2 2" xfId="5583" xr:uid="{00000000-0005-0000-0000-00000D130000}"/>
    <cellStyle name="Calculation 9 4 4 3" xfId="5584" xr:uid="{00000000-0005-0000-0000-00000E130000}"/>
    <cellStyle name="Calculation 9 4 4 3 2" xfId="5585" xr:uid="{00000000-0005-0000-0000-00000F130000}"/>
    <cellStyle name="Calculation 9 4 4 4" xfId="5586" xr:uid="{00000000-0005-0000-0000-000010130000}"/>
    <cellStyle name="Calculation 9 4 4 4 2" xfId="5587" xr:uid="{00000000-0005-0000-0000-000011130000}"/>
    <cellStyle name="Calculation 9 4 4 5" xfId="5588" xr:uid="{00000000-0005-0000-0000-000012130000}"/>
    <cellStyle name="Calculation 9 4 4 5 2" xfId="5589" xr:uid="{00000000-0005-0000-0000-000013130000}"/>
    <cellStyle name="Calculation 9 4 4 6" xfId="5590" xr:uid="{00000000-0005-0000-0000-000014130000}"/>
    <cellStyle name="Calculation 9 4 4 6 2" xfId="5591" xr:uid="{00000000-0005-0000-0000-000015130000}"/>
    <cellStyle name="Calculation 9 4 4 7" xfId="5592" xr:uid="{00000000-0005-0000-0000-000016130000}"/>
    <cellStyle name="Calculation 9 4 4 7 2" xfId="5593" xr:uid="{00000000-0005-0000-0000-000017130000}"/>
    <cellStyle name="Calculation 9 4 4 8" xfId="5594" xr:uid="{00000000-0005-0000-0000-000018130000}"/>
    <cellStyle name="Calculation 9 4 4 8 2" xfId="5595" xr:uid="{00000000-0005-0000-0000-000019130000}"/>
    <cellStyle name="Calculation 9 4 4 9" xfId="5596" xr:uid="{00000000-0005-0000-0000-00001A130000}"/>
    <cellStyle name="Calculation 9 4 4 9 2" xfId="5597" xr:uid="{00000000-0005-0000-0000-00001B130000}"/>
    <cellStyle name="Calculation 9 4 5" xfId="5598" xr:uid="{00000000-0005-0000-0000-00001C130000}"/>
    <cellStyle name="Calculation 9 4 5 10" xfId="5599" xr:uid="{00000000-0005-0000-0000-00001D130000}"/>
    <cellStyle name="Calculation 9 4 5 10 2" xfId="5600" xr:uid="{00000000-0005-0000-0000-00001E130000}"/>
    <cellStyle name="Calculation 9 4 5 11" xfId="5601" xr:uid="{00000000-0005-0000-0000-00001F130000}"/>
    <cellStyle name="Calculation 9 4 5 11 2" xfId="5602" xr:uid="{00000000-0005-0000-0000-000020130000}"/>
    <cellStyle name="Calculation 9 4 5 12" xfId="5603" xr:uid="{00000000-0005-0000-0000-000021130000}"/>
    <cellStyle name="Calculation 9 4 5 12 2" xfId="5604" xr:uid="{00000000-0005-0000-0000-000022130000}"/>
    <cellStyle name="Calculation 9 4 5 13" xfId="5605" xr:uid="{00000000-0005-0000-0000-000023130000}"/>
    <cellStyle name="Calculation 9 4 5 13 2" xfId="5606" xr:uid="{00000000-0005-0000-0000-000024130000}"/>
    <cellStyle name="Calculation 9 4 5 14" xfId="5607" xr:uid="{00000000-0005-0000-0000-000025130000}"/>
    <cellStyle name="Calculation 9 4 5 14 2" xfId="5608" xr:uid="{00000000-0005-0000-0000-000026130000}"/>
    <cellStyle name="Calculation 9 4 5 15" xfId="5609" xr:uid="{00000000-0005-0000-0000-000027130000}"/>
    <cellStyle name="Calculation 9 4 5 15 2" xfId="5610" xr:uid="{00000000-0005-0000-0000-000028130000}"/>
    <cellStyle name="Calculation 9 4 5 16" xfId="5611" xr:uid="{00000000-0005-0000-0000-000029130000}"/>
    <cellStyle name="Calculation 9 4 5 2" xfId="5612" xr:uid="{00000000-0005-0000-0000-00002A130000}"/>
    <cellStyle name="Calculation 9 4 5 2 2" xfId="5613" xr:uid="{00000000-0005-0000-0000-00002B130000}"/>
    <cellStyle name="Calculation 9 4 5 3" xfId="5614" xr:uid="{00000000-0005-0000-0000-00002C130000}"/>
    <cellStyle name="Calculation 9 4 5 3 2" xfId="5615" xr:uid="{00000000-0005-0000-0000-00002D130000}"/>
    <cellStyle name="Calculation 9 4 5 4" xfId="5616" xr:uid="{00000000-0005-0000-0000-00002E130000}"/>
    <cellStyle name="Calculation 9 4 5 4 2" xfId="5617" xr:uid="{00000000-0005-0000-0000-00002F130000}"/>
    <cellStyle name="Calculation 9 4 5 5" xfId="5618" xr:uid="{00000000-0005-0000-0000-000030130000}"/>
    <cellStyle name="Calculation 9 4 5 5 2" xfId="5619" xr:uid="{00000000-0005-0000-0000-000031130000}"/>
    <cellStyle name="Calculation 9 4 5 6" xfId="5620" xr:uid="{00000000-0005-0000-0000-000032130000}"/>
    <cellStyle name="Calculation 9 4 5 6 2" xfId="5621" xr:uid="{00000000-0005-0000-0000-000033130000}"/>
    <cellStyle name="Calculation 9 4 5 7" xfId="5622" xr:uid="{00000000-0005-0000-0000-000034130000}"/>
    <cellStyle name="Calculation 9 4 5 7 2" xfId="5623" xr:uid="{00000000-0005-0000-0000-000035130000}"/>
    <cellStyle name="Calculation 9 4 5 8" xfId="5624" xr:uid="{00000000-0005-0000-0000-000036130000}"/>
    <cellStyle name="Calculation 9 4 5 8 2" xfId="5625" xr:uid="{00000000-0005-0000-0000-000037130000}"/>
    <cellStyle name="Calculation 9 4 5 9" xfId="5626" xr:uid="{00000000-0005-0000-0000-000038130000}"/>
    <cellStyle name="Calculation 9 4 5 9 2" xfId="5627" xr:uid="{00000000-0005-0000-0000-000039130000}"/>
    <cellStyle name="Calculation 9 4 6" xfId="5628" xr:uid="{00000000-0005-0000-0000-00003A130000}"/>
    <cellStyle name="Calculation 9 4 6 10" xfId="5629" xr:uid="{00000000-0005-0000-0000-00003B130000}"/>
    <cellStyle name="Calculation 9 4 6 10 2" xfId="5630" xr:uid="{00000000-0005-0000-0000-00003C130000}"/>
    <cellStyle name="Calculation 9 4 6 11" xfId="5631" xr:uid="{00000000-0005-0000-0000-00003D130000}"/>
    <cellStyle name="Calculation 9 4 6 11 2" xfId="5632" xr:uid="{00000000-0005-0000-0000-00003E130000}"/>
    <cellStyle name="Calculation 9 4 6 12" xfId="5633" xr:uid="{00000000-0005-0000-0000-00003F130000}"/>
    <cellStyle name="Calculation 9 4 6 12 2" xfId="5634" xr:uid="{00000000-0005-0000-0000-000040130000}"/>
    <cellStyle name="Calculation 9 4 6 13" xfId="5635" xr:uid="{00000000-0005-0000-0000-000041130000}"/>
    <cellStyle name="Calculation 9 4 6 13 2" xfId="5636" xr:uid="{00000000-0005-0000-0000-000042130000}"/>
    <cellStyle name="Calculation 9 4 6 14" xfId="5637" xr:uid="{00000000-0005-0000-0000-000043130000}"/>
    <cellStyle name="Calculation 9 4 6 14 2" xfId="5638" xr:uid="{00000000-0005-0000-0000-000044130000}"/>
    <cellStyle name="Calculation 9 4 6 15" xfId="5639" xr:uid="{00000000-0005-0000-0000-000045130000}"/>
    <cellStyle name="Calculation 9 4 6 2" xfId="5640" xr:uid="{00000000-0005-0000-0000-000046130000}"/>
    <cellStyle name="Calculation 9 4 6 2 2" xfId="5641" xr:uid="{00000000-0005-0000-0000-000047130000}"/>
    <cellStyle name="Calculation 9 4 6 3" xfId="5642" xr:uid="{00000000-0005-0000-0000-000048130000}"/>
    <cellStyle name="Calculation 9 4 6 3 2" xfId="5643" xr:uid="{00000000-0005-0000-0000-000049130000}"/>
    <cellStyle name="Calculation 9 4 6 4" xfId="5644" xr:uid="{00000000-0005-0000-0000-00004A130000}"/>
    <cellStyle name="Calculation 9 4 6 4 2" xfId="5645" xr:uid="{00000000-0005-0000-0000-00004B130000}"/>
    <cellStyle name="Calculation 9 4 6 5" xfId="5646" xr:uid="{00000000-0005-0000-0000-00004C130000}"/>
    <cellStyle name="Calculation 9 4 6 5 2" xfId="5647" xr:uid="{00000000-0005-0000-0000-00004D130000}"/>
    <cellStyle name="Calculation 9 4 6 6" xfId="5648" xr:uid="{00000000-0005-0000-0000-00004E130000}"/>
    <cellStyle name="Calculation 9 4 6 6 2" xfId="5649" xr:uid="{00000000-0005-0000-0000-00004F130000}"/>
    <cellStyle name="Calculation 9 4 6 7" xfId="5650" xr:uid="{00000000-0005-0000-0000-000050130000}"/>
    <cellStyle name="Calculation 9 4 6 7 2" xfId="5651" xr:uid="{00000000-0005-0000-0000-000051130000}"/>
    <cellStyle name="Calculation 9 4 6 8" xfId="5652" xr:uid="{00000000-0005-0000-0000-000052130000}"/>
    <cellStyle name="Calculation 9 4 6 8 2" xfId="5653" xr:uid="{00000000-0005-0000-0000-000053130000}"/>
    <cellStyle name="Calculation 9 4 6 9" xfId="5654" xr:uid="{00000000-0005-0000-0000-000054130000}"/>
    <cellStyle name="Calculation 9 4 6 9 2" xfId="5655" xr:uid="{00000000-0005-0000-0000-000055130000}"/>
    <cellStyle name="Calculation 9 4 7" xfId="5656" xr:uid="{00000000-0005-0000-0000-000056130000}"/>
    <cellStyle name="Calculation 9 4 7 2" xfId="5657" xr:uid="{00000000-0005-0000-0000-000057130000}"/>
    <cellStyle name="Calculation 9 4 8" xfId="5658" xr:uid="{00000000-0005-0000-0000-000058130000}"/>
    <cellStyle name="Calculation 9 4 8 2" xfId="5659" xr:uid="{00000000-0005-0000-0000-000059130000}"/>
    <cellStyle name="Calculation 9 4 9" xfId="5660" xr:uid="{00000000-0005-0000-0000-00005A130000}"/>
    <cellStyle name="Calculation 9 4 9 2" xfId="5661" xr:uid="{00000000-0005-0000-0000-00005B130000}"/>
    <cellStyle name="Calculation 9 5" xfId="5662" xr:uid="{00000000-0005-0000-0000-00005C130000}"/>
    <cellStyle name="Calculation 9 5 10" xfId="5663" xr:uid="{00000000-0005-0000-0000-00005D130000}"/>
    <cellStyle name="Calculation 9 5 10 2" xfId="5664" xr:uid="{00000000-0005-0000-0000-00005E130000}"/>
    <cellStyle name="Calculation 9 5 11" xfId="5665" xr:uid="{00000000-0005-0000-0000-00005F130000}"/>
    <cellStyle name="Calculation 9 5 11 2" xfId="5666" xr:uid="{00000000-0005-0000-0000-000060130000}"/>
    <cellStyle name="Calculation 9 5 12" xfId="5667" xr:uid="{00000000-0005-0000-0000-000061130000}"/>
    <cellStyle name="Calculation 9 5 12 2" xfId="5668" xr:uid="{00000000-0005-0000-0000-000062130000}"/>
    <cellStyle name="Calculation 9 5 13" xfId="5669" xr:uid="{00000000-0005-0000-0000-000063130000}"/>
    <cellStyle name="Calculation 9 5 13 2" xfId="5670" xr:uid="{00000000-0005-0000-0000-000064130000}"/>
    <cellStyle name="Calculation 9 5 14" xfId="5671" xr:uid="{00000000-0005-0000-0000-000065130000}"/>
    <cellStyle name="Calculation 9 5 14 2" xfId="5672" xr:uid="{00000000-0005-0000-0000-000066130000}"/>
    <cellStyle name="Calculation 9 5 15" xfId="5673" xr:uid="{00000000-0005-0000-0000-000067130000}"/>
    <cellStyle name="Calculation 9 5 15 2" xfId="5674" xr:uid="{00000000-0005-0000-0000-000068130000}"/>
    <cellStyle name="Calculation 9 5 16" xfId="5675" xr:uid="{00000000-0005-0000-0000-000069130000}"/>
    <cellStyle name="Calculation 9 5 16 2" xfId="5676" xr:uid="{00000000-0005-0000-0000-00006A130000}"/>
    <cellStyle name="Calculation 9 5 17" xfId="5677" xr:uid="{00000000-0005-0000-0000-00006B130000}"/>
    <cellStyle name="Calculation 9 5 17 2" xfId="5678" xr:uid="{00000000-0005-0000-0000-00006C130000}"/>
    <cellStyle name="Calculation 9 5 18" xfId="5679" xr:uid="{00000000-0005-0000-0000-00006D130000}"/>
    <cellStyle name="Calculation 9 5 18 2" xfId="5680" xr:uid="{00000000-0005-0000-0000-00006E130000}"/>
    <cellStyle name="Calculation 9 5 19" xfId="5681" xr:uid="{00000000-0005-0000-0000-00006F130000}"/>
    <cellStyle name="Calculation 9 5 19 2" xfId="5682" xr:uid="{00000000-0005-0000-0000-000070130000}"/>
    <cellStyle name="Calculation 9 5 2" xfId="5683" xr:uid="{00000000-0005-0000-0000-000071130000}"/>
    <cellStyle name="Calculation 9 5 2 10" xfId="5684" xr:uid="{00000000-0005-0000-0000-000072130000}"/>
    <cellStyle name="Calculation 9 5 2 10 2" xfId="5685" xr:uid="{00000000-0005-0000-0000-000073130000}"/>
    <cellStyle name="Calculation 9 5 2 11" xfId="5686" xr:uid="{00000000-0005-0000-0000-000074130000}"/>
    <cellStyle name="Calculation 9 5 2 11 2" xfId="5687" xr:uid="{00000000-0005-0000-0000-000075130000}"/>
    <cellStyle name="Calculation 9 5 2 12" xfId="5688" xr:uid="{00000000-0005-0000-0000-000076130000}"/>
    <cellStyle name="Calculation 9 5 2 12 2" xfId="5689" xr:uid="{00000000-0005-0000-0000-000077130000}"/>
    <cellStyle name="Calculation 9 5 2 13" xfId="5690" xr:uid="{00000000-0005-0000-0000-000078130000}"/>
    <cellStyle name="Calculation 9 5 2 13 2" xfId="5691" xr:uid="{00000000-0005-0000-0000-000079130000}"/>
    <cellStyle name="Calculation 9 5 2 14" xfId="5692" xr:uid="{00000000-0005-0000-0000-00007A130000}"/>
    <cellStyle name="Calculation 9 5 2 14 2" xfId="5693" xr:uid="{00000000-0005-0000-0000-00007B130000}"/>
    <cellStyle name="Calculation 9 5 2 15" xfId="5694" xr:uid="{00000000-0005-0000-0000-00007C130000}"/>
    <cellStyle name="Calculation 9 5 2 15 2" xfId="5695" xr:uid="{00000000-0005-0000-0000-00007D130000}"/>
    <cellStyle name="Calculation 9 5 2 16" xfId="5696" xr:uid="{00000000-0005-0000-0000-00007E130000}"/>
    <cellStyle name="Calculation 9 5 2 16 2" xfId="5697" xr:uid="{00000000-0005-0000-0000-00007F130000}"/>
    <cellStyle name="Calculation 9 5 2 17" xfId="5698" xr:uid="{00000000-0005-0000-0000-000080130000}"/>
    <cellStyle name="Calculation 9 5 2 17 2" xfId="5699" xr:uid="{00000000-0005-0000-0000-000081130000}"/>
    <cellStyle name="Calculation 9 5 2 18" xfId="5700" xr:uid="{00000000-0005-0000-0000-000082130000}"/>
    <cellStyle name="Calculation 9 5 2 18 2" xfId="5701" xr:uid="{00000000-0005-0000-0000-000083130000}"/>
    <cellStyle name="Calculation 9 5 2 19" xfId="5702" xr:uid="{00000000-0005-0000-0000-000084130000}"/>
    <cellStyle name="Calculation 9 5 2 2" xfId="5703" xr:uid="{00000000-0005-0000-0000-000085130000}"/>
    <cellStyle name="Calculation 9 5 2 2 2" xfId="5704" xr:uid="{00000000-0005-0000-0000-000086130000}"/>
    <cellStyle name="Calculation 9 5 2 3" xfId="5705" xr:uid="{00000000-0005-0000-0000-000087130000}"/>
    <cellStyle name="Calculation 9 5 2 3 2" xfId="5706" xr:uid="{00000000-0005-0000-0000-000088130000}"/>
    <cellStyle name="Calculation 9 5 2 4" xfId="5707" xr:uid="{00000000-0005-0000-0000-000089130000}"/>
    <cellStyle name="Calculation 9 5 2 4 2" xfId="5708" xr:uid="{00000000-0005-0000-0000-00008A130000}"/>
    <cellStyle name="Calculation 9 5 2 5" xfId="5709" xr:uid="{00000000-0005-0000-0000-00008B130000}"/>
    <cellStyle name="Calculation 9 5 2 5 2" xfId="5710" xr:uid="{00000000-0005-0000-0000-00008C130000}"/>
    <cellStyle name="Calculation 9 5 2 6" xfId="5711" xr:uid="{00000000-0005-0000-0000-00008D130000}"/>
    <cellStyle name="Calculation 9 5 2 6 2" xfId="5712" xr:uid="{00000000-0005-0000-0000-00008E130000}"/>
    <cellStyle name="Calculation 9 5 2 7" xfId="5713" xr:uid="{00000000-0005-0000-0000-00008F130000}"/>
    <cellStyle name="Calculation 9 5 2 7 2" xfId="5714" xr:uid="{00000000-0005-0000-0000-000090130000}"/>
    <cellStyle name="Calculation 9 5 2 8" xfId="5715" xr:uid="{00000000-0005-0000-0000-000091130000}"/>
    <cellStyle name="Calculation 9 5 2 8 2" xfId="5716" xr:uid="{00000000-0005-0000-0000-000092130000}"/>
    <cellStyle name="Calculation 9 5 2 9" xfId="5717" xr:uid="{00000000-0005-0000-0000-000093130000}"/>
    <cellStyle name="Calculation 9 5 2 9 2" xfId="5718" xr:uid="{00000000-0005-0000-0000-000094130000}"/>
    <cellStyle name="Calculation 9 5 20" xfId="5719" xr:uid="{00000000-0005-0000-0000-000095130000}"/>
    <cellStyle name="Calculation 9 5 3" xfId="5720" xr:uid="{00000000-0005-0000-0000-000096130000}"/>
    <cellStyle name="Calculation 9 5 3 10" xfId="5721" xr:uid="{00000000-0005-0000-0000-000097130000}"/>
    <cellStyle name="Calculation 9 5 3 10 2" xfId="5722" xr:uid="{00000000-0005-0000-0000-000098130000}"/>
    <cellStyle name="Calculation 9 5 3 11" xfId="5723" xr:uid="{00000000-0005-0000-0000-000099130000}"/>
    <cellStyle name="Calculation 9 5 3 11 2" xfId="5724" xr:uid="{00000000-0005-0000-0000-00009A130000}"/>
    <cellStyle name="Calculation 9 5 3 12" xfId="5725" xr:uid="{00000000-0005-0000-0000-00009B130000}"/>
    <cellStyle name="Calculation 9 5 3 12 2" xfId="5726" xr:uid="{00000000-0005-0000-0000-00009C130000}"/>
    <cellStyle name="Calculation 9 5 3 13" xfId="5727" xr:uid="{00000000-0005-0000-0000-00009D130000}"/>
    <cellStyle name="Calculation 9 5 3 13 2" xfId="5728" xr:uid="{00000000-0005-0000-0000-00009E130000}"/>
    <cellStyle name="Calculation 9 5 3 14" xfId="5729" xr:uid="{00000000-0005-0000-0000-00009F130000}"/>
    <cellStyle name="Calculation 9 5 3 14 2" xfId="5730" xr:uid="{00000000-0005-0000-0000-0000A0130000}"/>
    <cellStyle name="Calculation 9 5 3 15" xfId="5731" xr:uid="{00000000-0005-0000-0000-0000A1130000}"/>
    <cellStyle name="Calculation 9 5 3 15 2" xfId="5732" xr:uid="{00000000-0005-0000-0000-0000A2130000}"/>
    <cellStyle name="Calculation 9 5 3 16" xfId="5733" xr:uid="{00000000-0005-0000-0000-0000A3130000}"/>
    <cellStyle name="Calculation 9 5 3 16 2" xfId="5734" xr:uid="{00000000-0005-0000-0000-0000A4130000}"/>
    <cellStyle name="Calculation 9 5 3 17" xfId="5735" xr:uid="{00000000-0005-0000-0000-0000A5130000}"/>
    <cellStyle name="Calculation 9 5 3 17 2" xfId="5736" xr:uid="{00000000-0005-0000-0000-0000A6130000}"/>
    <cellStyle name="Calculation 9 5 3 18" xfId="5737" xr:uid="{00000000-0005-0000-0000-0000A7130000}"/>
    <cellStyle name="Calculation 9 5 3 2" xfId="5738" xr:uid="{00000000-0005-0000-0000-0000A8130000}"/>
    <cellStyle name="Calculation 9 5 3 2 2" xfId="5739" xr:uid="{00000000-0005-0000-0000-0000A9130000}"/>
    <cellStyle name="Calculation 9 5 3 3" xfId="5740" xr:uid="{00000000-0005-0000-0000-0000AA130000}"/>
    <cellStyle name="Calculation 9 5 3 3 2" xfId="5741" xr:uid="{00000000-0005-0000-0000-0000AB130000}"/>
    <cellStyle name="Calculation 9 5 3 4" xfId="5742" xr:uid="{00000000-0005-0000-0000-0000AC130000}"/>
    <cellStyle name="Calculation 9 5 3 4 2" xfId="5743" xr:uid="{00000000-0005-0000-0000-0000AD130000}"/>
    <cellStyle name="Calculation 9 5 3 5" xfId="5744" xr:uid="{00000000-0005-0000-0000-0000AE130000}"/>
    <cellStyle name="Calculation 9 5 3 5 2" xfId="5745" xr:uid="{00000000-0005-0000-0000-0000AF130000}"/>
    <cellStyle name="Calculation 9 5 3 6" xfId="5746" xr:uid="{00000000-0005-0000-0000-0000B0130000}"/>
    <cellStyle name="Calculation 9 5 3 6 2" xfId="5747" xr:uid="{00000000-0005-0000-0000-0000B1130000}"/>
    <cellStyle name="Calculation 9 5 3 7" xfId="5748" xr:uid="{00000000-0005-0000-0000-0000B2130000}"/>
    <cellStyle name="Calculation 9 5 3 7 2" xfId="5749" xr:uid="{00000000-0005-0000-0000-0000B3130000}"/>
    <cellStyle name="Calculation 9 5 3 8" xfId="5750" xr:uid="{00000000-0005-0000-0000-0000B4130000}"/>
    <cellStyle name="Calculation 9 5 3 8 2" xfId="5751" xr:uid="{00000000-0005-0000-0000-0000B5130000}"/>
    <cellStyle name="Calculation 9 5 3 9" xfId="5752" xr:uid="{00000000-0005-0000-0000-0000B6130000}"/>
    <cellStyle name="Calculation 9 5 3 9 2" xfId="5753" xr:uid="{00000000-0005-0000-0000-0000B7130000}"/>
    <cellStyle name="Calculation 9 5 4" xfId="5754" xr:uid="{00000000-0005-0000-0000-0000B8130000}"/>
    <cellStyle name="Calculation 9 5 4 10" xfId="5755" xr:uid="{00000000-0005-0000-0000-0000B9130000}"/>
    <cellStyle name="Calculation 9 5 4 10 2" xfId="5756" xr:uid="{00000000-0005-0000-0000-0000BA130000}"/>
    <cellStyle name="Calculation 9 5 4 11" xfId="5757" xr:uid="{00000000-0005-0000-0000-0000BB130000}"/>
    <cellStyle name="Calculation 9 5 4 11 2" xfId="5758" xr:uid="{00000000-0005-0000-0000-0000BC130000}"/>
    <cellStyle name="Calculation 9 5 4 12" xfId="5759" xr:uid="{00000000-0005-0000-0000-0000BD130000}"/>
    <cellStyle name="Calculation 9 5 4 12 2" xfId="5760" xr:uid="{00000000-0005-0000-0000-0000BE130000}"/>
    <cellStyle name="Calculation 9 5 4 13" xfId="5761" xr:uid="{00000000-0005-0000-0000-0000BF130000}"/>
    <cellStyle name="Calculation 9 5 4 13 2" xfId="5762" xr:uid="{00000000-0005-0000-0000-0000C0130000}"/>
    <cellStyle name="Calculation 9 5 4 14" xfId="5763" xr:uid="{00000000-0005-0000-0000-0000C1130000}"/>
    <cellStyle name="Calculation 9 5 4 14 2" xfId="5764" xr:uid="{00000000-0005-0000-0000-0000C2130000}"/>
    <cellStyle name="Calculation 9 5 4 15" xfId="5765" xr:uid="{00000000-0005-0000-0000-0000C3130000}"/>
    <cellStyle name="Calculation 9 5 4 15 2" xfId="5766" xr:uid="{00000000-0005-0000-0000-0000C4130000}"/>
    <cellStyle name="Calculation 9 5 4 16" xfId="5767" xr:uid="{00000000-0005-0000-0000-0000C5130000}"/>
    <cellStyle name="Calculation 9 5 4 2" xfId="5768" xr:uid="{00000000-0005-0000-0000-0000C6130000}"/>
    <cellStyle name="Calculation 9 5 4 2 2" xfId="5769" xr:uid="{00000000-0005-0000-0000-0000C7130000}"/>
    <cellStyle name="Calculation 9 5 4 3" xfId="5770" xr:uid="{00000000-0005-0000-0000-0000C8130000}"/>
    <cellStyle name="Calculation 9 5 4 3 2" xfId="5771" xr:uid="{00000000-0005-0000-0000-0000C9130000}"/>
    <cellStyle name="Calculation 9 5 4 4" xfId="5772" xr:uid="{00000000-0005-0000-0000-0000CA130000}"/>
    <cellStyle name="Calculation 9 5 4 4 2" xfId="5773" xr:uid="{00000000-0005-0000-0000-0000CB130000}"/>
    <cellStyle name="Calculation 9 5 4 5" xfId="5774" xr:uid="{00000000-0005-0000-0000-0000CC130000}"/>
    <cellStyle name="Calculation 9 5 4 5 2" xfId="5775" xr:uid="{00000000-0005-0000-0000-0000CD130000}"/>
    <cellStyle name="Calculation 9 5 4 6" xfId="5776" xr:uid="{00000000-0005-0000-0000-0000CE130000}"/>
    <cellStyle name="Calculation 9 5 4 6 2" xfId="5777" xr:uid="{00000000-0005-0000-0000-0000CF130000}"/>
    <cellStyle name="Calculation 9 5 4 7" xfId="5778" xr:uid="{00000000-0005-0000-0000-0000D0130000}"/>
    <cellStyle name="Calculation 9 5 4 7 2" xfId="5779" xr:uid="{00000000-0005-0000-0000-0000D1130000}"/>
    <cellStyle name="Calculation 9 5 4 8" xfId="5780" xr:uid="{00000000-0005-0000-0000-0000D2130000}"/>
    <cellStyle name="Calculation 9 5 4 8 2" xfId="5781" xr:uid="{00000000-0005-0000-0000-0000D3130000}"/>
    <cellStyle name="Calculation 9 5 4 9" xfId="5782" xr:uid="{00000000-0005-0000-0000-0000D4130000}"/>
    <cellStyle name="Calculation 9 5 4 9 2" xfId="5783" xr:uid="{00000000-0005-0000-0000-0000D5130000}"/>
    <cellStyle name="Calculation 9 5 5" xfId="5784" xr:uid="{00000000-0005-0000-0000-0000D6130000}"/>
    <cellStyle name="Calculation 9 5 5 10" xfId="5785" xr:uid="{00000000-0005-0000-0000-0000D7130000}"/>
    <cellStyle name="Calculation 9 5 5 10 2" xfId="5786" xr:uid="{00000000-0005-0000-0000-0000D8130000}"/>
    <cellStyle name="Calculation 9 5 5 11" xfId="5787" xr:uid="{00000000-0005-0000-0000-0000D9130000}"/>
    <cellStyle name="Calculation 9 5 5 11 2" xfId="5788" xr:uid="{00000000-0005-0000-0000-0000DA130000}"/>
    <cellStyle name="Calculation 9 5 5 12" xfId="5789" xr:uid="{00000000-0005-0000-0000-0000DB130000}"/>
    <cellStyle name="Calculation 9 5 5 12 2" xfId="5790" xr:uid="{00000000-0005-0000-0000-0000DC130000}"/>
    <cellStyle name="Calculation 9 5 5 13" xfId="5791" xr:uid="{00000000-0005-0000-0000-0000DD130000}"/>
    <cellStyle name="Calculation 9 5 5 13 2" xfId="5792" xr:uid="{00000000-0005-0000-0000-0000DE130000}"/>
    <cellStyle name="Calculation 9 5 5 14" xfId="5793" xr:uid="{00000000-0005-0000-0000-0000DF130000}"/>
    <cellStyle name="Calculation 9 5 5 14 2" xfId="5794" xr:uid="{00000000-0005-0000-0000-0000E0130000}"/>
    <cellStyle name="Calculation 9 5 5 15" xfId="5795" xr:uid="{00000000-0005-0000-0000-0000E1130000}"/>
    <cellStyle name="Calculation 9 5 5 15 2" xfId="5796" xr:uid="{00000000-0005-0000-0000-0000E2130000}"/>
    <cellStyle name="Calculation 9 5 5 16" xfId="5797" xr:uid="{00000000-0005-0000-0000-0000E3130000}"/>
    <cellStyle name="Calculation 9 5 5 2" xfId="5798" xr:uid="{00000000-0005-0000-0000-0000E4130000}"/>
    <cellStyle name="Calculation 9 5 5 2 2" xfId="5799" xr:uid="{00000000-0005-0000-0000-0000E5130000}"/>
    <cellStyle name="Calculation 9 5 5 3" xfId="5800" xr:uid="{00000000-0005-0000-0000-0000E6130000}"/>
    <cellStyle name="Calculation 9 5 5 3 2" xfId="5801" xr:uid="{00000000-0005-0000-0000-0000E7130000}"/>
    <cellStyle name="Calculation 9 5 5 4" xfId="5802" xr:uid="{00000000-0005-0000-0000-0000E8130000}"/>
    <cellStyle name="Calculation 9 5 5 4 2" xfId="5803" xr:uid="{00000000-0005-0000-0000-0000E9130000}"/>
    <cellStyle name="Calculation 9 5 5 5" xfId="5804" xr:uid="{00000000-0005-0000-0000-0000EA130000}"/>
    <cellStyle name="Calculation 9 5 5 5 2" xfId="5805" xr:uid="{00000000-0005-0000-0000-0000EB130000}"/>
    <cellStyle name="Calculation 9 5 5 6" xfId="5806" xr:uid="{00000000-0005-0000-0000-0000EC130000}"/>
    <cellStyle name="Calculation 9 5 5 6 2" xfId="5807" xr:uid="{00000000-0005-0000-0000-0000ED130000}"/>
    <cellStyle name="Calculation 9 5 5 7" xfId="5808" xr:uid="{00000000-0005-0000-0000-0000EE130000}"/>
    <cellStyle name="Calculation 9 5 5 7 2" xfId="5809" xr:uid="{00000000-0005-0000-0000-0000EF130000}"/>
    <cellStyle name="Calculation 9 5 5 8" xfId="5810" xr:uid="{00000000-0005-0000-0000-0000F0130000}"/>
    <cellStyle name="Calculation 9 5 5 8 2" xfId="5811" xr:uid="{00000000-0005-0000-0000-0000F1130000}"/>
    <cellStyle name="Calculation 9 5 5 9" xfId="5812" xr:uid="{00000000-0005-0000-0000-0000F2130000}"/>
    <cellStyle name="Calculation 9 5 5 9 2" xfId="5813" xr:uid="{00000000-0005-0000-0000-0000F3130000}"/>
    <cellStyle name="Calculation 9 5 6" xfId="5814" xr:uid="{00000000-0005-0000-0000-0000F4130000}"/>
    <cellStyle name="Calculation 9 5 6 10" xfId="5815" xr:uid="{00000000-0005-0000-0000-0000F5130000}"/>
    <cellStyle name="Calculation 9 5 6 10 2" xfId="5816" xr:uid="{00000000-0005-0000-0000-0000F6130000}"/>
    <cellStyle name="Calculation 9 5 6 11" xfId="5817" xr:uid="{00000000-0005-0000-0000-0000F7130000}"/>
    <cellStyle name="Calculation 9 5 6 11 2" xfId="5818" xr:uid="{00000000-0005-0000-0000-0000F8130000}"/>
    <cellStyle name="Calculation 9 5 6 12" xfId="5819" xr:uid="{00000000-0005-0000-0000-0000F9130000}"/>
    <cellStyle name="Calculation 9 5 6 12 2" xfId="5820" xr:uid="{00000000-0005-0000-0000-0000FA130000}"/>
    <cellStyle name="Calculation 9 5 6 13" xfId="5821" xr:uid="{00000000-0005-0000-0000-0000FB130000}"/>
    <cellStyle name="Calculation 9 5 6 13 2" xfId="5822" xr:uid="{00000000-0005-0000-0000-0000FC130000}"/>
    <cellStyle name="Calculation 9 5 6 14" xfId="5823" xr:uid="{00000000-0005-0000-0000-0000FD130000}"/>
    <cellStyle name="Calculation 9 5 6 14 2" xfId="5824" xr:uid="{00000000-0005-0000-0000-0000FE130000}"/>
    <cellStyle name="Calculation 9 5 6 15" xfId="5825" xr:uid="{00000000-0005-0000-0000-0000FF130000}"/>
    <cellStyle name="Calculation 9 5 6 2" xfId="5826" xr:uid="{00000000-0005-0000-0000-000000140000}"/>
    <cellStyle name="Calculation 9 5 6 2 2" xfId="5827" xr:uid="{00000000-0005-0000-0000-000001140000}"/>
    <cellStyle name="Calculation 9 5 6 3" xfId="5828" xr:uid="{00000000-0005-0000-0000-000002140000}"/>
    <cellStyle name="Calculation 9 5 6 3 2" xfId="5829" xr:uid="{00000000-0005-0000-0000-000003140000}"/>
    <cellStyle name="Calculation 9 5 6 4" xfId="5830" xr:uid="{00000000-0005-0000-0000-000004140000}"/>
    <cellStyle name="Calculation 9 5 6 4 2" xfId="5831" xr:uid="{00000000-0005-0000-0000-000005140000}"/>
    <cellStyle name="Calculation 9 5 6 5" xfId="5832" xr:uid="{00000000-0005-0000-0000-000006140000}"/>
    <cellStyle name="Calculation 9 5 6 5 2" xfId="5833" xr:uid="{00000000-0005-0000-0000-000007140000}"/>
    <cellStyle name="Calculation 9 5 6 6" xfId="5834" xr:uid="{00000000-0005-0000-0000-000008140000}"/>
    <cellStyle name="Calculation 9 5 6 6 2" xfId="5835" xr:uid="{00000000-0005-0000-0000-000009140000}"/>
    <cellStyle name="Calculation 9 5 6 7" xfId="5836" xr:uid="{00000000-0005-0000-0000-00000A140000}"/>
    <cellStyle name="Calculation 9 5 6 7 2" xfId="5837" xr:uid="{00000000-0005-0000-0000-00000B140000}"/>
    <cellStyle name="Calculation 9 5 6 8" xfId="5838" xr:uid="{00000000-0005-0000-0000-00000C140000}"/>
    <cellStyle name="Calculation 9 5 6 8 2" xfId="5839" xr:uid="{00000000-0005-0000-0000-00000D140000}"/>
    <cellStyle name="Calculation 9 5 6 9" xfId="5840" xr:uid="{00000000-0005-0000-0000-00000E140000}"/>
    <cellStyle name="Calculation 9 5 6 9 2" xfId="5841" xr:uid="{00000000-0005-0000-0000-00000F140000}"/>
    <cellStyle name="Calculation 9 5 7" xfId="5842" xr:uid="{00000000-0005-0000-0000-000010140000}"/>
    <cellStyle name="Calculation 9 5 7 2" xfId="5843" xr:uid="{00000000-0005-0000-0000-000011140000}"/>
    <cellStyle name="Calculation 9 5 8" xfId="5844" xr:uid="{00000000-0005-0000-0000-000012140000}"/>
    <cellStyle name="Calculation 9 5 8 2" xfId="5845" xr:uid="{00000000-0005-0000-0000-000013140000}"/>
    <cellStyle name="Calculation 9 5 9" xfId="5846" xr:uid="{00000000-0005-0000-0000-000014140000}"/>
    <cellStyle name="Calculation 9 5 9 2" xfId="5847" xr:uid="{00000000-0005-0000-0000-000015140000}"/>
    <cellStyle name="Calculation 9 6" xfId="5848" xr:uid="{00000000-0005-0000-0000-000016140000}"/>
    <cellStyle name="Calculation 9 6 10" xfId="5849" xr:uid="{00000000-0005-0000-0000-000017140000}"/>
    <cellStyle name="Calculation 9 6 10 2" xfId="5850" xr:uid="{00000000-0005-0000-0000-000018140000}"/>
    <cellStyle name="Calculation 9 6 11" xfId="5851" xr:uid="{00000000-0005-0000-0000-000019140000}"/>
    <cellStyle name="Calculation 9 6 11 2" xfId="5852" xr:uid="{00000000-0005-0000-0000-00001A140000}"/>
    <cellStyle name="Calculation 9 6 12" xfId="5853" xr:uid="{00000000-0005-0000-0000-00001B140000}"/>
    <cellStyle name="Calculation 9 6 12 2" xfId="5854" xr:uid="{00000000-0005-0000-0000-00001C140000}"/>
    <cellStyle name="Calculation 9 6 13" xfId="5855" xr:uid="{00000000-0005-0000-0000-00001D140000}"/>
    <cellStyle name="Calculation 9 6 13 2" xfId="5856" xr:uid="{00000000-0005-0000-0000-00001E140000}"/>
    <cellStyle name="Calculation 9 6 14" xfId="5857" xr:uid="{00000000-0005-0000-0000-00001F140000}"/>
    <cellStyle name="Calculation 9 6 14 2" xfId="5858" xr:uid="{00000000-0005-0000-0000-000020140000}"/>
    <cellStyle name="Calculation 9 6 15" xfId="5859" xr:uid="{00000000-0005-0000-0000-000021140000}"/>
    <cellStyle name="Calculation 9 6 15 2" xfId="5860" xr:uid="{00000000-0005-0000-0000-000022140000}"/>
    <cellStyle name="Calculation 9 6 16" xfId="5861" xr:uid="{00000000-0005-0000-0000-000023140000}"/>
    <cellStyle name="Calculation 9 6 16 2" xfId="5862" xr:uid="{00000000-0005-0000-0000-000024140000}"/>
    <cellStyle name="Calculation 9 6 17" xfId="5863" xr:uid="{00000000-0005-0000-0000-000025140000}"/>
    <cellStyle name="Calculation 9 6 17 2" xfId="5864" xr:uid="{00000000-0005-0000-0000-000026140000}"/>
    <cellStyle name="Calculation 9 6 18" xfId="5865" xr:uid="{00000000-0005-0000-0000-000027140000}"/>
    <cellStyle name="Calculation 9 6 18 2" xfId="5866" xr:uid="{00000000-0005-0000-0000-000028140000}"/>
    <cellStyle name="Calculation 9 6 19" xfId="5867" xr:uid="{00000000-0005-0000-0000-000029140000}"/>
    <cellStyle name="Calculation 9 6 2" xfId="5868" xr:uid="{00000000-0005-0000-0000-00002A140000}"/>
    <cellStyle name="Calculation 9 6 2 10" xfId="5869" xr:uid="{00000000-0005-0000-0000-00002B140000}"/>
    <cellStyle name="Calculation 9 6 2 10 2" xfId="5870" xr:uid="{00000000-0005-0000-0000-00002C140000}"/>
    <cellStyle name="Calculation 9 6 2 11" xfId="5871" xr:uid="{00000000-0005-0000-0000-00002D140000}"/>
    <cellStyle name="Calculation 9 6 2 11 2" xfId="5872" xr:uid="{00000000-0005-0000-0000-00002E140000}"/>
    <cellStyle name="Calculation 9 6 2 12" xfId="5873" xr:uid="{00000000-0005-0000-0000-00002F140000}"/>
    <cellStyle name="Calculation 9 6 2 12 2" xfId="5874" xr:uid="{00000000-0005-0000-0000-000030140000}"/>
    <cellStyle name="Calculation 9 6 2 13" xfId="5875" xr:uid="{00000000-0005-0000-0000-000031140000}"/>
    <cellStyle name="Calculation 9 6 2 13 2" xfId="5876" xr:uid="{00000000-0005-0000-0000-000032140000}"/>
    <cellStyle name="Calculation 9 6 2 14" xfId="5877" xr:uid="{00000000-0005-0000-0000-000033140000}"/>
    <cellStyle name="Calculation 9 6 2 14 2" xfId="5878" xr:uid="{00000000-0005-0000-0000-000034140000}"/>
    <cellStyle name="Calculation 9 6 2 15" xfId="5879" xr:uid="{00000000-0005-0000-0000-000035140000}"/>
    <cellStyle name="Calculation 9 6 2 15 2" xfId="5880" xr:uid="{00000000-0005-0000-0000-000036140000}"/>
    <cellStyle name="Calculation 9 6 2 16" xfId="5881" xr:uid="{00000000-0005-0000-0000-000037140000}"/>
    <cellStyle name="Calculation 9 6 2 16 2" xfId="5882" xr:uid="{00000000-0005-0000-0000-000038140000}"/>
    <cellStyle name="Calculation 9 6 2 17" xfId="5883" xr:uid="{00000000-0005-0000-0000-000039140000}"/>
    <cellStyle name="Calculation 9 6 2 17 2" xfId="5884" xr:uid="{00000000-0005-0000-0000-00003A140000}"/>
    <cellStyle name="Calculation 9 6 2 18" xfId="5885" xr:uid="{00000000-0005-0000-0000-00003B140000}"/>
    <cellStyle name="Calculation 9 6 2 2" xfId="5886" xr:uid="{00000000-0005-0000-0000-00003C140000}"/>
    <cellStyle name="Calculation 9 6 2 2 2" xfId="5887" xr:uid="{00000000-0005-0000-0000-00003D140000}"/>
    <cellStyle name="Calculation 9 6 2 3" xfId="5888" xr:uid="{00000000-0005-0000-0000-00003E140000}"/>
    <cellStyle name="Calculation 9 6 2 3 2" xfId="5889" xr:uid="{00000000-0005-0000-0000-00003F140000}"/>
    <cellStyle name="Calculation 9 6 2 4" xfId="5890" xr:uid="{00000000-0005-0000-0000-000040140000}"/>
    <cellStyle name="Calculation 9 6 2 4 2" xfId="5891" xr:uid="{00000000-0005-0000-0000-000041140000}"/>
    <cellStyle name="Calculation 9 6 2 5" xfId="5892" xr:uid="{00000000-0005-0000-0000-000042140000}"/>
    <cellStyle name="Calculation 9 6 2 5 2" xfId="5893" xr:uid="{00000000-0005-0000-0000-000043140000}"/>
    <cellStyle name="Calculation 9 6 2 6" xfId="5894" xr:uid="{00000000-0005-0000-0000-000044140000}"/>
    <cellStyle name="Calculation 9 6 2 6 2" xfId="5895" xr:uid="{00000000-0005-0000-0000-000045140000}"/>
    <cellStyle name="Calculation 9 6 2 7" xfId="5896" xr:uid="{00000000-0005-0000-0000-000046140000}"/>
    <cellStyle name="Calculation 9 6 2 7 2" xfId="5897" xr:uid="{00000000-0005-0000-0000-000047140000}"/>
    <cellStyle name="Calculation 9 6 2 8" xfId="5898" xr:uid="{00000000-0005-0000-0000-000048140000}"/>
    <cellStyle name="Calculation 9 6 2 8 2" xfId="5899" xr:uid="{00000000-0005-0000-0000-000049140000}"/>
    <cellStyle name="Calculation 9 6 2 9" xfId="5900" xr:uid="{00000000-0005-0000-0000-00004A140000}"/>
    <cellStyle name="Calculation 9 6 2 9 2" xfId="5901" xr:uid="{00000000-0005-0000-0000-00004B140000}"/>
    <cellStyle name="Calculation 9 6 3" xfId="5902" xr:uid="{00000000-0005-0000-0000-00004C140000}"/>
    <cellStyle name="Calculation 9 6 3 10" xfId="5903" xr:uid="{00000000-0005-0000-0000-00004D140000}"/>
    <cellStyle name="Calculation 9 6 3 10 2" xfId="5904" xr:uid="{00000000-0005-0000-0000-00004E140000}"/>
    <cellStyle name="Calculation 9 6 3 11" xfId="5905" xr:uid="{00000000-0005-0000-0000-00004F140000}"/>
    <cellStyle name="Calculation 9 6 3 11 2" xfId="5906" xr:uid="{00000000-0005-0000-0000-000050140000}"/>
    <cellStyle name="Calculation 9 6 3 12" xfId="5907" xr:uid="{00000000-0005-0000-0000-000051140000}"/>
    <cellStyle name="Calculation 9 6 3 12 2" xfId="5908" xr:uid="{00000000-0005-0000-0000-000052140000}"/>
    <cellStyle name="Calculation 9 6 3 13" xfId="5909" xr:uid="{00000000-0005-0000-0000-000053140000}"/>
    <cellStyle name="Calculation 9 6 3 13 2" xfId="5910" xr:uid="{00000000-0005-0000-0000-000054140000}"/>
    <cellStyle name="Calculation 9 6 3 14" xfId="5911" xr:uid="{00000000-0005-0000-0000-000055140000}"/>
    <cellStyle name="Calculation 9 6 3 14 2" xfId="5912" xr:uid="{00000000-0005-0000-0000-000056140000}"/>
    <cellStyle name="Calculation 9 6 3 15" xfId="5913" xr:uid="{00000000-0005-0000-0000-000057140000}"/>
    <cellStyle name="Calculation 9 6 3 15 2" xfId="5914" xr:uid="{00000000-0005-0000-0000-000058140000}"/>
    <cellStyle name="Calculation 9 6 3 16" xfId="5915" xr:uid="{00000000-0005-0000-0000-000059140000}"/>
    <cellStyle name="Calculation 9 6 3 2" xfId="5916" xr:uid="{00000000-0005-0000-0000-00005A140000}"/>
    <cellStyle name="Calculation 9 6 3 2 2" xfId="5917" xr:uid="{00000000-0005-0000-0000-00005B140000}"/>
    <cellStyle name="Calculation 9 6 3 3" xfId="5918" xr:uid="{00000000-0005-0000-0000-00005C140000}"/>
    <cellStyle name="Calculation 9 6 3 3 2" xfId="5919" xr:uid="{00000000-0005-0000-0000-00005D140000}"/>
    <cellStyle name="Calculation 9 6 3 4" xfId="5920" xr:uid="{00000000-0005-0000-0000-00005E140000}"/>
    <cellStyle name="Calculation 9 6 3 4 2" xfId="5921" xr:uid="{00000000-0005-0000-0000-00005F140000}"/>
    <cellStyle name="Calculation 9 6 3 5" xfId="5922" xr:uid="{00000000-0005-0000-0000-000060140000}"/>
    <cellStyle name="Calculation 9 6 3 5 2" xfId="5923" xr:uid="{00000000-0005-0000-0000-000061140000}"/>
    <cellStyle name="Calculation 9 6 3 6" xfId="5924" xr:uid="{00000000-0005-0000-0000-000062140000}"/>
    <cellStyle name="Calculation 9 6 3 6 2" xfId="5925" xr:uid="{00000000-0005-0000-0000-000063140000}"/>
    <cellStyle name="Calculation 9 6 3 7" xfId="5926" xr:uid="{00000000-0005-0000-0000-000064140000}"/>
    <cellStyle name="Calculation 9 6 3 7 2" xfId="5927" xr:uid="{00000000-0005-0000-0000-000065140000}"/>
    <cellStyle name="Calculation 9 6 3 8" xfId="5928" xr:uid="{00000000-0005-0000-0000-000066140000}"/>
    <cellStyle name="Calculation 9 6 3 8 2" xfId="5929" xr:uid="{00000000-0005-0000-0000-000067140000}"/>
    <cellStyle name="Calculation 9 6 3 9" xfId="5930" xr:uid="{00000000-0005-0000-0000-000068140000}"/>
    <cellStyle name="Calculation 9 6 3 9 2" xfId="5931" xr:uid="{00000000-0005-0000-0000-000069140000}"/>
    <cellStyle name="Calculation 9 6 4" xfId="5932" xr:uid="{00000000-0005-0000-0000-00006A140000}"/>
    <cellStyle name="Calculation 9 6 4 10" xfId="5933" xr:uid="{00000000-0005-0000-0000-00006B140000}"/>
    <cellStyle name="Calculation 9 6 4 10 2" xfId="5934" xr:uid="{00000000-0005-0000-0000-00006C140000}"/>
    <cellStyle name="Calculation 9 6 4 11" xfId="5935" xr:uid="{00000000-0005-0000-0000-00006D140000}"/>
    <cellStyle name="Calculation 9 6 4 11 2" xfId="5936" xr:uid="{00000000-0005-0000-0000-00006E140000}"/>
    <cellStyle name="Calculation 9 6 4 12" xfId="5937" xr:uid="{00000000-0005-0000-0000-00006F140000}"/>
    <cellStyle name="Calculation 9 6 4 12 2" xfId="5938" xr:uid="{00000000-0005-0000-0000-000070140000}"/>
    <cellStyle name="Calculation 9 6 4 13" xfId="5939" xr:uid="{00000000-0005-0000-0000-000071140000}"/>
    <cellStyle name="Calculation 9 6 4 13 2" xfId="5940" xr:uid="{00000000-0005-0000-0000-000072140000}"/>
    <cellStyle name="Calculation 9 6 4 14" xfId="5941" xr:uid="{00000000-0005-0000-0000-000073140000}"/>
    <cellStyle name="Calculation 9 6 4 14 2" xfId="5942" xr:uid="{00000000-0005-0000-0000-000074140000}"/>
    <cellStyle name="Calculation 9 6 4 15" xfId="5943" xr:uid="{00000000-0005-0000-0000-000075140000}"/>
    <cellStyle name="Calculation 9 6 4 15 2" xfId="5944" xr:uid="{00000000-0005-0000-0000-000076140000}"/>
    <cellStyle name="Calculation 9 6 4 16" xfId="5945" xr:uid="{00000000-0005-0000-0000-000077140000}"/>
    <cellStyle name="Calculation 9 6 4 2" xfId="5946" xr:uid="{00000000-0005-0000-0000-000078140000}"/>
    <cellStyle name="Calculation 9 6 4 2 2" xfId="5947" xr:uid="{00000000-0005-0000-0000-000079140000}"/>
    <cellStyle name="Calculation 9 6 4 3" xfId="5948" xr:uid="{00000000-0005-0000-0000-00007A140000}"/>
    <cellStyle name="Calculation 9 6 4 3 2" xfId="5949" xr:uid="{00000000-0005-0000-0000-00007B140000}"/>
    <cellStyle name="Calculation 9 6 4 4" xfId="5950" xr:uid="{00000000-0005-0000-0000-00007C140000}"/>
    <cellStyle name="Calculation 9 6 4 4 2" xfId="5951" xr:uid="{00000000-0005-0000-0000-00007D140000}"/>
    <cellStyle name="Calculation 9 6 4 5" xfId="5952" xr:uid="{00000000-0005-0000-0000-00007E140000}"/>
    <cellStyle name="Calculation 9 6 4 5 2" xfId="5953" xr:uid="{00000000-0005-0000-0000-00007F140000}"/>
    <cellStyle name="Calculation 9 6 4 6" xfId="5954" xr:uid="{00000000-0005-0000-0000-000080140000}"/>
    <cellStyle name="Calculation 9 6 4 6 2" xfId="5955" xr:uid="{00000000-0005-0000-0000-000081140000}"/>
    <cellStyle name="Calculation 9 6 4 7" xfId="5956" xr:uid="{00000000-0005-0000-0000-000082140000}"/>
    <cellStyle name="Calculation 9 6 4 7 2" xfId="5957" xr:uid="{00000000-0005-0000-0000-000083140000}"/>
    <cellStyle name="Calculation 9 6 4 8" xfId="5958" xr:uid="{00000000-0005-0000-0000-000084140000}"/>
    <cellStyle name="Calculation 9 6 4 8 2" xfId="5959" xr:uid="{00000000-0005-0000-0000-000085140000}"/>
    <cellStyle name="Calculation 9 6 4 9" xfId="5960" xr:uid="{00000000-0005-0000-0000-000086140000}"/>
    <cellStyle name="Calculation 9 6 4 9 2" xfId="5961" xr:uid="{00000000-0005-0000-0000-000087140000}"/>
    <cellStyle name="Calculation 9 6 5" xfId="5962" xr:uid="{00000000-0005-0000-0000-000088140000}"/>
    <cellStyle name="Calculation 9 6 5 10" xfId="5963" xr:uid="{00000000-0005-0000-0000-000089140000}"/>
    <cellStyle name="Calculation 9 6 5 10 2" xfId="5964" xr:uid="{00000000-0005-0000-0000-00008A140000}"/>
    <cellStyle name="Calculation 9 6 5 11" xfId="5965" xr:uid="{00000000-0005-0000-0000-00008B140000}"/>
    <cellStyle name="Calculation 9 6 5 11 2" xfId="5966" xr:uid="{00000000-0005-0000-0000-00008C140000}"/>
    <cellStyle name="Calculation 9 6 5 12" xfId="5967" xr:uid="{00000000-0005-0000-0000-00008D140000}"/>
    <cellStyle name="Calculation 9 6 5 12 2" xfId="5968" xr:uid="{00000000-0005-0000-0000-00008E140000}"/>
    <cellStyle name="Calculation 9 6 5 13" xfId="5969" xr:uid="{00000000-0005-0000-0000-00008F140000}"/>
    <cellStyle name="Calculation 9 6 5 13 2" xfId="5970" xr:uid="{00000000-0005-0000-0000-000090140000}"/>
    <cellStyle name="Calculation 9 6 5 14" xfId="5971" xr:uid="{00000000-0005-0000-0000-000091140000}"/>
    <cellStyle name="Calculation 9 6 5 14 2" xfId="5972" xr:uid="{00000000-0005-0000-0000-000092140000}"/>
    <cellStyle name="Calculation 9 6 5 15" xfId="5973" xr:uid="{00000000-0005-0000-0000-000093140000}"/>
    <cellStyle name="Calculation 9 6 5 2" xfId="5974" xr:uid="{00000000-0005-0000-0000-000094140000}"/>
    <cellStyle name="Calculation 9 6 5 2 2" xfId="5975" xr:uid="{00000000-0005-0000-0000-000095140000}"/>
    <cellStyle name="Calculation 9 6 5 3" xfId="5976" xr:uid="{00000000-0005-0000-0000-000096140000}"/>
    <cellStyle name="Calculation 9 6 5 3 2" xfId="5977" xr:uid="{00000000-0005-0000-0000-000097140000}"/>
    <cellStyle name="Calculation 9 6 5 4" xfId="5978" xr:uid="{00000000-0005-0000-0000-000098140000}"/>
    <cellStyle name="Calculation 9 6 5 4 2" xfId="5979" xr:uid="{00000000-0005-0000-0000-000099140000}"/>
    <cellStyle name="Calculation 9 6 5 5" xfId="5980" xr:uid="{00000000-0005-0000-0000-00009A140000}"/>
    <cellStyle name="Calculation 9 6 5 5 2" xfId="5981" xr:uid="{00000000-0005-0000-0000-00009B140000}"/>
    <cellStyle name="Calculation 9 6 5 6" xfId="5982" xr:uid="{00000000-0005-0000-0000-00009C140000}"/>
    <cellStyle name="Calculation 9 6 5 6 2" xfId="5983" xr:uid="{00000000-0005-0000-0000-00009D140000}"/>
    <cellStyle name="Calculation 9 6 5 7" xfId="5984" xr:uid="{00000000-0005-0000-0000-00009E140000}"/>
    <cellStyle name="Calculation 9 6 5 7 2" xfId="5985" xr:uid="{00000000-0005-0000-0000-00009F140000}"/>
    <cellStyle name="Calculation 9 6 5 8" xfId="5986" xr:uid="{00000000-0005-0000-0000-0000A0140000}"/>
    <cellStyle name="Calculation 9 6 5 8 2" xfId="5987" xr:uid="{00000000-0005-0000-0000-0000A1140000}"/>
    <cellStyle name="Calculation 9 6 5 9" xfId="5988" xr:uid="{00000000-0005-0000-0000-0000A2140000}"/>
    <cellStyle name="Calculation 9 6 5 9 2" xfId="5989" xr:uid="{00000000-0005-0000-0000-0000A3140000}"/>
    <cellStyle name="Calculation 9 6 6" xfId="5990" xr:uid="{00000000-0005-0000-0000-0000A4140000}"/>
    <cellStyle name="Calculation 9 6 6 2" xfId="5991" xr:uid="{00000000-0005-0000-0000-0000A5140000}"/>
    <cellStyle name="Calculation 9 6 7" xfId="5992" xr:uid="{00000000-0005-0000-0000-0000A6140000}"/>
    <cellStyle name="Calculation 9 6 7 2" xfId="5993" xr:uid="{00000000-0005-0000-0000-0000A7140000}"/>
    <cellStyle name="Calculation 9 6 8" xfId="5994" xr:uid="{00000000-0005-0000-0000-0000A8140000}"/>
    <cellStyle name="Calculation 9 6 8 2" xfId="5995" xr:uid="{00000000-0005-0000-0000-0000A9140000}"/>
    <cellStyle name="Calculation 9 6 9" xfId="5996" xr:uid="{00000000-0005-0000-0000-0000AA140000}"/>
    <cellStyle name="Calculation 9 6 9 2" xfId="5997" xr:uid="{00000000-0005-0000-0000-0000AB140000}"/>
    <cellStyle name="Calculation 9 7" xfId="5998" xr:uid="{00000000-0005-0000-0000-0000AC140000}"/>
    <cellStyle name="Calculation 9 7 10" xfId="5999" xr:uid="{00000000-0005-0000-0000-0000AD140000}"/>
    <cellStyle name="Calculation 9 7 10 2" xfId="6000" xr:uid="{00000000-0005-0000-0000-0000AE140000}"/>
    <cellStyle name="Calculation 9 7 11" xfId="6001" xr:uid="{00000000-0005-0000-0000-0000AF140000}"/>
    <cellStyle name="Calculation 9 7 11 2" xfId="6002" xr:uid="{00000000-0005-0000-0000-0000B0140000}"/>
    <cellStyle name="Calculation 9 7 12" xfId="6003" xr:uid="{00000000-0005-0000-0000-0000B1140000}"/>
    <cellStyle name="Calculation 9 7 12 2" xfId="6004" xr:uid="{00000000-0005-0000-0000-0000B2140000}"/>
    <cellStyle name="Calculation 9 7 13" xfId="6005" xr:uid="{00000000-0005-0000-0000-0000B3140000}"/>
    <cellStyle name="Calculation 9 7 13 2" xfId="6006" xr:uid="{00000000-0005-0000-0000-0000B4140000}"/>
    <cellStyle name="Calculation 9 7 14" xfId="6007" xr:uid="{00000000-0005-0000-0000-0000B5140000}"/>
    <cellStyle name="Calculation 9 7 14 2" xfId="6008" xr:uid="{00000000-0005-0000-0000-0000B6140000}"/>
    <cellStyle name="Calculation 9 7 15" xfId="6009" xr:uid="{00000000-0005-0000-0000-0000B7140000}"/>
    <cellStyle name="Calculation 9 7 15 2" xfId="6010" xr:uid="{00000000-0005-0000-0000-0000B8140000}"/>
    <cellStyle name="Calculation 9 7 16" xfId="6011" xr:uid="{00000000-0005-0000-0000-0000B9140000}"/>
    <cellStyle name="Calculation 9 7 16 2" xfId="6012" xr:uid="{00000000-0005-0000-0000-0000BA140000}"/>
    <cellStyle name="Calculation 9 7 17" xfId="6013" xr:uid="{00000000-0005-0000-0000-0000BB140000}"/>
    <cellStyle name="Calculation 9 7 17 2" xfId="6014" xr:uid="{00000000-0005-0000-0000-0000BC140000}"/>
    <cellStyle name="Calculation 9 7 18" xfId="6015" xr:uid="{00000000-0005-0000-0000-0000BD140000}"/>
    <cellStyle name="Calculation 9 7 18 2" xfId="6016" xr:uid="{00000000-0005-0000-0000-0000BE140000}"/>
    <cellStyle name="Calculation 9 7 19" xfId="6017" xr:uid="{00000000-0005-0000-0000-0000BF140000}"/>
    <cellStyle name="Calculation 9 7 2" xfId="6018" xr:uid="{00000000-0005-0000-0000-0000C0140000}"/>
    <cellStyle name="Calculation 9 7 2 10" xfId="6019" xr:uid="{00000000-0005-0000-0000-0000C1140000}"/>
    <cellStyle name="Calculation 9 7 2 10 2" xfId="6020" xr:uid="{00000000-0005-0000-0000-0000C2140000}"/>
    <cellStyle name="Calculation 9 7 2 11" xfId="6021" xr:uid="{00000000-0005-0000-0000-0000C3140000}"/>
    <cellStyle name="Calculation 9 7 2 11 2" xfId="6022" xr:uid="{00000000-0005-0000-0000-0000C4140000}"/>
    <cellStyle name="Calculation 9 7 2 12" xfId="6023" xr:uid="{00000000-0005-0000-0000-0000C5140000}"/>
    <cellStyle name="Calculation 9 7 2 12 2" xfId="6024" xr:uid="{00000000-0005-0000-0000-0000C6140000}"/>
    <cellStyle name="Calculation 9 7 2 13" xfId="6025" xr:uid="{00000000-0005-0000-0000-0000C7140000}"/>
    <cellStyle name="Calculation 9 7 2 13 2" xfId="6026" xr:uid="{00000000-0005-0000-0000-0000C8140000}"/>
    <cellStyle name="Calculation 9 7 2 14" xfId="6027" xr:uid="{00000000-0005-0000-0000-0000C9140000}"/>
    <cellStyle name="Calculation 9 7 2 14 2" xfId="6028" xr:uid="{00000000-0005-0000-0000-0000CA140000}"/>
    <cellStyle name="Calculation 9 7 2 15" xfId="6029" xr:uid="{00000000-0005-0000-0000-0000CB140000}"/>
    <cellStyle name="Calculation 9 7 2 15 2" xfId="6030" xr:uid="{00000000-0005-0000-0000-0000CC140000}"/>
    <cellStyle name="Calculation 9 7 2 16" xfId="6031" xr:uid="{00000000-0005-0000-0000-0000CD140000}"/>
    <cellStyle name="Calculation 9 7 2 16 2" xfId="6032" xr:uid="{00000000-0005-0000-0000-0000CE140000}"/>
    <cellStyle name="Calculation 9 7 2 17" xfId="6033" xr:uid="{00000000-0005-0000-0000-0000CF140000}"/>
    <cellStyle name="Calculation 9 7 2 17 2" xfId="6034" xr:uid="{00000000-0005-0000-0000-0000D0140000}"/>
    <cellStyle name="Calculation 9 7 2 18" xfId="6035" xr:uid="{00000000-0005-0000-0000-0000D1140000}"/>
    <cellStyle name="Calculation 9 7 2 2" xfId="6036" xr:uid="{00000000-0005-0000-0000-0000D2140000}"/>
    <cellStyle name="Calculation 9 7 2 2 2" xfId="6037" xr:uid="{00000000-0005-0000-0000-0000D3140000}"/>
    <cellStyle name="Calculation 9 7 2 3" xfId="6038" xr:uid="{00000000-0005-0000-0000-0000D4140000}"/>
    <cellStyle name="Calculation 9 7 2 3 2" xfId="6039" xr:uid="{00000000-0005-0000-0000-0000D5140000}"/>
    <cellStyle name="Calculation 9 7 2 4" xfId="6040" xr:uid="{00000000-0005-0000-0000-0000D6140000}"/>
    <cellStyle name="Calculation 9 7 2 4 2" xfId="6041" xr:uid="{00000000-0005-0000-0000-0000D7140000}"/>
    <cellStyle name="Calculation 9 7 2 5" xfId="6042" xr:uid="{00000000-0005-0000-0000-0000D8140000}"/>
    <cellStyle name="Calculation 9 7 2 5 2" xfId="6043" xr:uid="{00000000-0005-0000-0000-0000D9140000}"/>
    <cellStyle name="Calculation 9 7 2 6" xfId="6044" xr:uid="{00000000-0005-0000-0000-0000DA140000}"/>
    <cellStyle name="Calculation 9 7 2 6 2" xfId="6045" xr:uid="{00000000-0005-0000-0000-0000DB140000}"/>
    <cellStyle name="Calculation 9 7 2 7" xfId="6046" xr:uid="{00000000-0005-0000-0000-0000DC140000}"/>
    <cellStyle name="Calculation 9 7 2 7 2" xfId="6047" xr:uid="{00000000-0005-0000-0000-0000DD140000}"/>
    <cellStyle name="Calculation 9 7 2 8" xfId="6048" xr:uid="{00000000-0005-0000-0000-0000DE140000}"/>
    <cellStyle name="Calculation 9 7 2 8 2" xfId="6049" xr:uid="{00000000-0005-0000-0000-0000DF140000}"/>
    <cellStyle name="Calculation 9 7 2 9" xfId="6050" xr:uid="{00000000-0005-0000-0000-0000E0140000}"/>
    <cellStyle name="Calculation 9 7 2 9 2" xfId="6051" xr:uid="{00000000-0005-0000-0000-0000E1140000}"/>
    <cellStyle name="Calculation 9 7 3" xfId="6052" xr:uid="{00000000-0005-0000-0000-0000E2140000}"/>
    <cellStyle name="Calculation 9 7 3 10" xfId="6053" xr:uid="{00000000-0005-0000-0000-0000E3140000}"/>
    <cellStyle name="Calculation 9 7 3 10 2" xfId="6054" xr:uid="{00000000-0005-0000-0000-0000E4140000}"/>
    <cellStyle name="Calculation 9 7 3 11" xfId="6055" xr:uid="{00000000-0005-0000-0000-0000E5140000}"/>
    <cellStyle name="Calculation 9 7 3 11 2" xfId="6056" xr:uid="{00000000-0005-0000-0000-0000E6140000}"/>
    <cellStyle name="Calculation 9 7 3 12" xfId="6057" xr:uid="{00000000-0005-0000-0000-0000E7140000}"/>
    <cellStyle name="Calculation 9 7 3 12 2" xfId="6058" xr:uid="{00000000-0005-0000-0000-0000E8140000}"/>
    <cellStyle name="Calculation 9 7 3 13" xfId="6059" xr:uid="{00000000-0005-0000-0000-0000E9140000}"/>
    <cellStyle name="Calculation 9 7 3 13 2" xfId="6060" xr:uid="{00000000-0005-0000-0000-0000EA140000}"/>
    <cellStyle name="Calculation 9 7 3 14" xfId="6061" xr:uid="{00000000-0005-0000-0000-0000EB140000}"/>
    <cellStyle name="Calculation 9 7 3 14 2" xfId="6062" xr:uid="{00000000-0005-0000-0000-0000EC140000}"/>
    <cellStyle name="Calculation 9 7 3 15" xfId="6063" xr:uid="{00000000-0005-0000-0000-0000ED140000}"/>
    <cellStyle name="Calculation 9 7 3 15 2" xfId="6064" xr:uid="{00000000-0005-0000-0000-0000EE140000}"/>
    <cellStyle name="Calculation 9 7 3 16" xfId="6065" xr:uid="{00000000-0005-0000-0000-0000EF140000}"/>
    <cellStyle name="Calculation 9 7 3 2" xfId="6066" xr:uid="{00000000-0005-0000-0000-0000F0140000}"/>
    <cellStyle name="Calculation 9 7 3 2 2" xfId="6067" xr:uid="{00000000-0005-0000-0000-0000F1140000}"/>
    <cellStyle name="Calculation 9 7 3 3" xfId="6068" xr:uid="{00000000-0005-0000-0000-0000F2140000}"/>
    <cellStyle name="Calculation 9 7 3 3 2" xfId="6069" xr:uid="{00000000-0005-0000-0000-0000F3140000}"/>
    <cellStyle name="Calculation 9 7 3 4" xfId="6070" xr:uid="{00000000-0005-0000-0000-0000F4140000}"/>
    <cellStyle name="Calculation 9 7 3 4 2" xfId="6071" xr:uid="{00000000-0005-0000-0000-0000F5140000}"/>
    <cellStyle name="Calculation 9 7 3 5" xfId="6072" xr:uid="{00000000-0005-0000-0000-0000F6140000}"/>
    <cellStyle name="Calculation 9 7 3 5 2" xfId="6073" xr:uid="{00000000-0005-0000-0000-0000F7140000}"/>
    <cellStyle name="Calculation 9 7 3 6" xfId="6074" xr:uid="{00000000-0005-0000-0000-0000F8140000}"/>
    <cellStyle name="Calculation 9 7 3 6 2" xfId="6075" xr:uid="{00000000-0005-0000-0000-0000F9140000}"/>
    <cellStyle name="Calculation 9 7 3 7" xfId="6076" xr:uid="{00000000-0005-0000-0000-0000FA140000}"/>
    <cellStyle name="Calculation 9 7 3 7 2" xfId="6077" xr:uid="{00000000-0005-0000-0000-0000FB140000}"/>
    <cellStyle name="Calculation 9 7 3 8" xfId="6078" xr:uid="{00000000-0005-0000-0000-0000FC140000}"/>
    <cellStyle name="Calculation 9 7 3 8 2" xfId="6079" xr:uid="{00000000-0005-0000-0000-0000FD140000}"/>
    <cellStyle name="Calculation 9 7 3 9" xfId="6080" xr:uid="{00000000-0005-0000-0000-0000FE140000}"/>
    <cellStyle name="Calculation 9 7 3 9 2" xfId="6081" xr:uid="{00000000-0005-0000-0000-0000FF140000}"/>
    <cellStyle name="Calculation 9 7 4" xfId="6082" xr:uid="{00000000-0005-0000-0000-000000150000}"/>
    <cellStyle name="Calculation 9 7 4 10" xfId="6083" xr:uid="{00000000-0005-0000-0000-000001150000}"/>
    <cellStyle name="Calculation 9 7 4 10 2" xfId="6084" xr:uid="{00000000-0005-0000-0000-000002150000}"/>
    <cellStyle name="Calculation 9 7 4 11" xfId="6085" xr:uid="{00000000-0005-0000-0000-000003150000}"/>
    <cellStyle name="Calculation 9 7 4 11 2" xfId="6086" xr:uid="{00000000-0005-0000-0000-000004150000}"/>
    <cellStyle name="Calculation 9 7 4 12" xfId="6087" xr:uid="{00000000-0005-0000-0000-000005150000}"/>
    <cellStyle name="Calculation 9 7 4 12 2" xfId="6088" xr:uid="{00000000-0005-0000-0000-000006150000}"/>
    <cellStyle name="Calculation 9 7 4 13" xfId="6089" xr:uid="{00000000-0005-0000-0000-000007150000}"/>
    <cellStyle name="Calculation 9 7 4 13 2" xfId="6090" xr:uid="{00000000-0005-0000-0000-000008150000}"/>
    <cellStyle name="Calculation 9 7 4 14" xfId="6091" xr:uid="{00000000-0005-0000-0000-000009150000}"/>
    <cellStyle name="Calculation 9 7 4 14 2" xfId="6092" xr:uid="{00000000-0005-0000-0000-00000A150000}"/>
    <cellStyle name="Calculation 9 7 4 15" xfId="6093" xr:uid="{00000000-0005-0000-0000-00000B150000}"/>
    <cellStyle name="Calculation 9 7 4 15 2" xfId="6094" xr:uid="{00000000-0005-0000-0000-00000C150000}"/>
    <cellStyle name="Calculation 9 7 4 16" xfId="6095" xr:uid="{00000000-0005-0000-0000-00000D150000}"/>
    <cellStyle name="Calculation 9 7 4 2" xfId="6096" xr:uid="{00000000-0005-0000-0000-00000E150000}"/>
    <cellStyle name="Calculation 9 7 4 2 2" xfId="6097" xr:uid="{00000000-0005-0000-0000-00000F150000}"/>
    <cellStyle name="Calculation 9 7 4 3" xfId="6098" xr:uid="{00000000-0005-0000-0000-000010150000}"/>
    <cellStyle name="Calculation 9 7 4 3 2" xfId="6099" xr:uid="{00000000-0005-0000-0000-000011150000}"/>
    <cellStyle name="Calculation 9 7 4 4" xfId="6100" xr:uid="{00000000-0005-0000-0000-000012150000}"/>
    <cellStyle name="Calculation 9 7 4 4 2" xfId="6101" xr:uid="{00000000-0005-0000-0000-000013150000}"/>
    <cellStyle name="Calculation 9 7 4 5" xfId="6102" xr:uid="{00000000-0005-0000-0000-000014150000}"/>
    <cellStyle name="Calculation 9 7 4 5 2" xfId="6103" xr:uid="{00000000-0005-0000-0000-000015150000}"/>
    <cellStyle name="Calculation 9 7 4 6" xfId="6104" xr:uid="{00000000-0005-0000-0000-000016150000}"/>
    <cellStyle name="Calculation 9 7 4 6 2" xfId="6105" xr:uid="{00000000-0005-0000-0000-000017150000}"/>
    <cellStyle name="Calculation 9 7 4 7" xfId="6106" xr:uid="{00000000-0005-0000-0000-000018150000}"/>
    <cellStyle name="Calculation 9 7 4 7 2" xfId="6107" xr:uid="{00000000-0005-0000-0000-000019150000}"/>
    <cellStyle name="Calculation 9 7 4 8" xfId="6108" xr:uid="{00000000-0005-0000-0000-00001A150000}"/>
    <cellStyle name="Calculation 9 7 4 8 2" xfId="6109" xr:uid="{00000000-0005-0000-0000-00001B150000}"/>
    <cellStyle name="Calculation 9 7 4 9" xfId="6110" xr:uid="{00000000-0005-0000-0000-00001C150000}"/>
    <cellStyle name="Calculation 9 7 4 9 2" xfId="6111" xr:uid="{00000000-0005-0000-0000-00001D150000}"/>
    <cellStyle name="Calculation 9 7 5" xfId="6112" xr:uid="{00000000-0005-0000-0000-00001E150000}"/>
    <cellStyle name="Calculation 9 7 5 10" xfId="6113" xr:uid="{00000000-0005-0000-0000-00001F150000}"/>
    <cellStyle name="Calculation 9 7 5 10 2" xfId="6114" xr:uid="{00000000-0005-0000-0000-000020150000}"/>
    <cellStyle name="Calculation 9 7 5 11" xfId="6115" xr:uid="{00000000-0005-0000-0000-000021150000}"/>
    <cellStyle name="Calculation 9 7 5 11 2" xfId="6116" xr:uid="{00000000-0005-0000-0000-000022150000}"/>
    <cellStyle name="Calculation 9 7 5 12" xfId="6117" xr:uid="{00000000-0005-0000-0000-000023150000}"/>
    <cellStyle name="Calculation 9 7 5 12 2" xfId="6118" xr:uid="{00000000-0005-0000-0000-000024150000}"/>
    <cellStyle name="Calculation 9 7 5 13" xfId="6119" xr:uid="{00000000-0005-0000-0000-000025150000}"/>
    <cellStyle name="Calculation 9 7 5 13 2" xfId="6120" xr:uid="{00000000-0005-0000-0000-000026150000}"/>
    <cellStyle name="Calculation 9 7 5 14" xfId="6121" xr:uid="{00000000-0005-0000-0000-000027150000}"/>
    <cellStyle name="Calculation 9 7 5 14 2" xfId="6122" xr:uid="{00000000-0005-0000-0000-000028150000}"/>
    <cellStyle name="Calculation 9 7 5 15" xfId="6123" xr:uid="{00000000-0005-0000-0000-000029150000}"/>
    <cellStyle name="Calculation 9 7 5 2" xfId="6124" xr:uid="{00000000-0005-0000-0000-00002A150000}"/>
    <cellStyle name="Calculation 9 7 5 2 2" xfId="6125" xr:uid="{00000000-0005-0000-0000-00002B150000}"/>
    <cellStyle name="Calculation 9 7 5 3" xfId="6126" xr:uid="{00000000-0005-0000-0000-00002C150000}"/>
    <cellStyle name="Calculation 9 7 5 3 2" xfId="6127" xr:uid="{00000000-0005-0000-0000-00002D150000}"/>
    <cellStyle name="Calculation 9 7 5 4" xfId="6128" xr:uid="{00000000-0005-0000-0000-00002E150000}"/>
    <cellStyle name="Calculation 9 7 5 4 2" xfId="6129" xr:uid="{00000000-0005-0000-0000-00002F150000}"/>
    <cellStyle name="Calculation 9 7 5 5" xfId="6130" xr:uid="{00000000-0005-0000-0000-000030150000}"/>
    <cellStyle name="Calculation 9 7 5 5 2" xfId="6131" xr:uid="{00000000-0005-0000-0000-000031150000}"/>
    <cellStyle name="Calculation 9 7 5 6" xfId="6132" xr:uid="{00000000-0005-0000-0000-000032150000}"/>
    <cellStyle name="Calculation 9 7 5 6 2" xfId="6133" xr:uid="{00000000-0005-0000-0000-000033150000}"/>
    <cellStyle name="Calculation 9 7 5 7" xfId="6134" xr:uid="{00000000-0005-0000-0000-000034150000}"/>
    <cellStyle name="Calculation 9 7 5 7 2" xfId="6135" xr:uid="{00000000-0005-0000-0000-000035150000}"/>
    <cellStyle name="Calculation 9 7 5 8" xfId="6136" xr:uid="{00000000-0005-0000-0000-000036150000}"/>
    <cellStyle name="Calculation 9 7 5 8 2" xfId="6137" xr:uid="{00000000-0005-0000-0000-000037150000}"/>
    <cellStyle name="Calculation 9 7 5 9" xfId="6138" xr:uid="{00000000-0005-0000-0000-000038150000}"/>
    <cellStyle name="Calculation 9 7 5 9 2" xfId="6139" xr:uid="{00000000-0005-0000-0000-000039150000}"/>
    <cellStyle name="Calculation 9 7 6" xfId="6140" xr:uid="{00000000-0005-0000-0000-00003A150000}"/>
    <cellStyle name="Calculation 9 7 6 2" xfId="6141" xr:uid="{00000000-0005-0000-0000-00003B150000}"/>
    <cellStyle name="Calculation 9 7 7" xfId="6142" xr:uid="{00000000-0005-0000-0000-00003C150000}"/>
    <cellStyle name="Calculation 9 7 7 2" xfId="6143" xr:uid="{00000000-0005-0000-0000-00003D150000}"/>
    <cellStyle name="Calculation 9 7 8" xfId="6144" xr:uid="{00000000-0005-0000-0000-00003E150000}"/>
    <cellStyle name="Calculation 9 7 8 2" xfId="6145" xr:uid="{00000000-0005-0000-0000-00003F150000}"/>
    <cellStyle name="Calculation 9 7 9" xfId="6146" xr:uid="{00000000-0005-0000-0000-000040150000}"/>
    <cellStyle name="Calculation 9 7 9 2" xfId="6147" xr:uid="{00000000-0005-0000-0000-000041150000}"/>
    <cellStyle name="Calculation 9 8" xfId="6148" xr:uid="{00000000-0005-0000-0000-000042150000}"/>
    <cellStyle name="Calculation 9 8 10" xfId="6149" xr:uid="{00000000-0005-0000-0000-000043150000}"/>
    <cellStyle name="Calculation 9 8 10 2" xfId="6150" xr:uid="{00000000-0005-0000-0000-000044150000}"/>
    <cellStyle name="Calculation 9 8 11" xfId="6151" xr:uid="{00000000-0005-0000-0000-000045150000}"/>
    <cellStyle name="Calculation 9 8 11 2" xfId="6152" xr:uid="{00000000-0005-0000-0000-000046150000}"/>
    <cellStyle name="Calculation 9 8 12" xfId="6153" xr:uid="{00000000-0005-0000-0000-000047150000}"/>
    <cellStyle name="Calculation 9 8 12 2" xfId="6154" xr:uid="{00000000-0005-0000-0000-000048150000}"/>
    <cellStyle name="Calculation 9 8 13" xfId="6155" xr:uid="{00000000-0005-0000-0000-000049150000}"/>
    <cellStyle name="Calculation 9 8 13 2" xfId="6156" xr:uid="{00000000-0005-0000-0000-00004A150000}"/>
    <cellStyle name="Calculation 9 8 14" xfId="6157" xr:uid="{00000000-0005-0000-0000-00004B150000}"/>
    <cellStyle name="Calculation 9 8 14 2" xfId="6158" xr:uid="{00000000-0005-0000-0000-00004C150000}"/>
    <cellStyle name="Calculation 9 8 15" xfId="6159" xr:uid="{00000000-0005-0000-0000-00004D150000}"/>
    <cellStyle name="Calculation 9 8 15 2" xfId="6160" xr:uid="{00000000-0005-0000-0000-00004E150000}"/>
    <cellStyle name="Calculation 9 8 16" xfId="6161" xr:uid="{00000000-0005-0000-0000-00004F150000}"/>
    <cellStyle name="Calculation 9 8 16 2" xfId="6162" xr:uid="{00000000-0005-0000-0000-000050150000}"/>
    <cellStyle name="Calculation 9 8 17" xfId="6163" xr:uid="{00000000-0005-0000-0000-000051150000}"/>
    <cellStyle name="Calculation 9 8 17 2" xfId="6164" xr:uid="{00000000-0005-0000-0000-000052150000}"/>
    <cellStyle name="Calculation 9 8 18" xfId="6165" xr:uid="{00000000-0005-0000-0000-000053150000}"/>
    <cellStyle name="Calculation 9 8 2" xfId="6166" xr:uid="{00000000-0005-0000-0000-000054150000}"/>
    <cellStyle name="Calculation 9 8 2 10" xfId="6167" xr:uid="{00000000-0005-0000-0000-000055150000}"/>
    <cellStyle name="Calculation 9 8 2 10 2" xfId="6168" xr:uid="{00000000-0005-0000-0000-000056150000}"/>
    <cellStyle name="Calculation 9 8 2 11" xfId="6169" xr:uid="{00000000-0005-0000-0000-000057150000}"/>
    <cellStyle name="Calculation 9 8 2 11 2" xfId="6170" xr:uid="{00000000-0005-0000-0000-000058150000}"/>
    <cellStyle name="Calculation 9 8 2 12" xfId="6171" xr:uid="{00000000-0005-0000-0000-000059150000}"/>
    <cellStyle name="Calculation 9 8 2 12 2" xfId="6172" xr:uid="{00000000-0005-0000-0000-00005A150000}"/>
    <cellStyle name="Calculation 9 8 2 13" xfId="6173" xr:uid="{00000000-0005-0000-0000-00005B150000}"/>
    <cellStyle name="Calculation 9 8 2 13 2" xfId="6174" xr:uid="{00000000-0005-0000-0000-00005C150000}"/>
    <cellStyle name="Calculation 9 8 2 14" xfId="6175" xr:uid="{00000000-0005-0000-0000-00005D150000}"/>
    <cellStyle name="Calculation 9 8 2 14 2" xfId="6176" xr:uid="{00000000-0005-0000-0000-00005E150000}"/>
    <cellStyle name="Calculation 9 8 2 15" xfId="6177" xr:uid="{00000000-0005-0000-0000-00005F150000}"/>
    <cellStyle name="Calculation 9 8 2 15 2" xfId="6178" xr:uid="{00000000-0005-0000-0000-000060150000}"/>
    <cellStyle name="Calculation 9 8 2 16" xfId="6179" xr:uid="{00000000-0005-0000-0000-000061150000}"/>
    <cellStyle name="Calculation 9 8 2 16 2" xfId="6180" xr:uid="{00000000-0005-0000-0000-000062150000}"/>
    <cellStyle name="Calculation 9 8 2 17" xfId="6181" xr:uid="{00000000-0005-0000-0000-000063150000}"/>
    <cellStyle name="Calculation 9 8 2 17 2" xfId="6182" xr:uid="{00000000-0005-0000-0000-000064150000}"/>
    <cellStyle name="Calculation 9 8 2 18" xfId="6183" xr:uid="{00000000-0005-0000-0000-000065150000}"/>
    <cellStyle name="Calculation 9 8 2 2" xfId="6184" xr:uid="{00000000-0005-0000-0000-000066150000}"/>
    <cellStyle name="Calculation 9 8 2 2 2" xfId="6185" xr:uid="{00000000-0005-0000-0000-000067150000}"/>
    <cellStyle name="Calculation 9 8 2 3" xfId="6186" xr:uid="{00000000-0005-0000-0000-000068150000}"/>
    <cellStyle name="Calculation 9 8 2 3 2" xfId="6187" xr:uid="{00000000-0005-0000-0000-000069150000}"/>
    <cellStyle name="Calculation 9 8 2 4" xfId="6188" xr:uid="{00000000-0005-0000-0000-00006A150000}"/>
    <cellStyle name="Calculation 9 8 2 4 2" xfId="6189" xr:uid="{00000000-0005-0000-0000-00006B150000}"/>
    <cellStyle name="Calculation 9 8 2 5" xfId="6190" xr:uid="{00000000-0005-0000-0000-00006C150000}"/>
    <cellStyle name="Calculation 9 8 2 5 2" xfId="6191" xr:uid="{00000000-0005-0000-0000-00006D150000}"/>
    <cellStyle name="Calculation 9 8 2 6" xfId="6192" xr:uid="{00000000-0005-0000-0000-00006E150000}"/>
    <cellStyle name="Calculation 9 8 2 6 2" xfId="6193" xr:uid="{00000000-0005-0000-0000-00006F150000}"/>
    <cellStyle name="Calculation 9 8 2 7" xfId="6194" xr:uid="{00000000-0005-0000-0000-000070150000}"/>
    <cellStyle name="Calculation 9 8 2 7 2" xfId="6195" xr:uid="{00000000-0005-0000-0000-000071150000}"/>
    <cellStyle name="Calculation 9 8 2 8" xfId="6196" xr:uid="{00000000-0005-0000-0000-000072150000}"/>
    <cellStyle name="Calculation 9 8 2 8 2" xfId="6197" xr:uid="{00000000-0005-0000-0000-000073150000}"/>
    <cellStyle name="Calculation 9 8 2 9" xfId="6198" xr:uid="{00000000-0005-0000-0000-000074150000}"/>
    <cellStyle name="Calculation 9 8 2 9 2" xfId="6199" xr:uid="{00000000-0005-0000-0000-000075150000}"/>
    <cellStyle name="Calculation 9 8 3" xfId="6200" xr:uid="{00000000-0005-0000-0000-000076150000}"/>
    <cellStyle name="Calculation 9 8 3 10" xfId="6201" xr:uid="{00000000-0005-0000-0000-000077150000}"/>
    <cellStyle name="Calculation 9 8 3 10 2" xfId="6202" xr:uid="{00000000-0005-0000-0000-000078150000}"/>
    <cellStyle name="Calculation 9 8 3 11" xfId="6203" xr:uid="{00000000-0005-0000-0000-000079150000}"/>
    <cellStyle name="Calculation 9 8 3 11 2" xfId="6204" xr:uid="{00000000-0005-0000-0000-00007A150000}"/>
    <cellStyle name="Calculation 9 8 3 12" xfId="6205" xr:uid="{00000000-0005-0000-0000-00007B150000}"/>
    <cellStyle name="Calculation 9 8 3 12 2" xfId="6206" xr:uid="{00000000-0005-0000-0000-00007C150000}"/>
    <cellStyle name="Calculation 9 8 3 13" xfId="6207" xr:uid="{00000000-0005-0000-0000-00007D150000}"/>
    <cellStyle name="Calculation 9 8 3 13 2" xfId="6208" xr:uid="{00000000-0005-0000-0000-00007E150000}"/>
    <cellStyle name="Calculation 9 8 3 14" xfId="6209" xr:uid="{00000000-0005-0000-0000-00007F150000}"/>
    <cellStyle name="Calculation 9 8 3 14 2" xfId="6210" xr:uid="{00000000-0005-0000-0000-000080150000}"/>
    <cellStyle name="Calculation 9 8 3 15" xfId="6211" xr:uid="{00000000-0005-0000-0000-000081150000}"/>
    <cellStyle name="Calculation 9 8 3 15 2" xfId="6212" xr:uid="{00000000-0005-0000-0000-000082150000}"/>
    <cellStyle name="Calculation 9 8 3 16" xfId="6213" xr:uid="{00000000-0005-0000-0000-000083150000}"/>
    <cellStyle name="Calculation 9 8 3 2" xfId="6214" xr:uid="{00000000-0005-0000-0000-000084150000}"/>
    <cellStyle name="Calculation 9 8 3 2 2" xfId="6215" xr:uid="{00000000-0005-0000-0000-000085150000}"/>
    <cellStyle name="Calculation 9 8 3 3" xfId="6216" xr:uid="{00000000-0005-0000-0000-000086150000}"/>
    <cellStyle name="Calculation 9 8 3 3 2" xfId="6217" xr:uid="{00000000-0005-0000-0000-000087150000}"/>
    <cellStyle name="Calculation 9 8 3 4" xfId="6218" xr:uid="{00000000-0005-0000-0000-000088150000}"/>
    <cellStyle name="Calculation 9 8 3 4 2" xfId="6219" xr:uid="{00000000-0005-0000-0000-000089150000}"/>
    <cellStyle name="Calculation 9 8 3 5" xfId="6220" xr:uid="{00000000-0005-0000-0000-00008A150000}"/>
    <cellStyle name="Calculation 9 8 3 5 2" xfId="6221" xr:uid="{00000000-0005-0000-0000-00008B150000}"/>
    <cellStyle name="Calculation 9 8 3 6" xfId="6222" xr:uid="{00000000-0005-0000-0000-00008C150000}"/>
    <cellStyle name="Calculation 9 8 3 6 2" xfId="6223" xr:uid="{00000000-0005-0000-0000-00008D150000}"/>
    <cellStyle name="Calculation 9 8 3 7" xfId="6224" xr:uid="{00000000-0005-0000-0000-00008E150000}"/>
    <cellStyle name="Calculation 9 8 3 7 2" xfId="6225" xr:uid="{00000000-0005-0000-0000-00008F150000}"/>
    <cellStyle name="Calculation 9 8 3 8" xfId="6226" xr:uid="{00000000-0005-0000-0000-000090150000}"/>
    <cellStyle name="Calculation 9 8 3 8 2" xfId="6227" xr:uid="{00000000-0005-0000-0000-000091150000}"/>
    <cellStyle name="Calculation 9 8 3 9" xfId="6228" xr:uid="{00000000-0005-0000-0000-000092150000}"/>
    <cellStyle name="Calculation 9 8 3 9 2" xfId="6229" xr:uid="{00000000-0005-0000-0000-000093150000}"/>
    <cellStyle name="Calculation 9 8 4" xfId="6230" xr:uid="{00000000-0005-0000-0000-000094150000}"/>
    <cellStyle name="Calculation 9 8 4 10" xfId="6231" xr:uid="{00000000-0005-0000-0000-000095150000}"/>
    <cellStyle name="Calculation 9 8 4 10 2" xfId="6232" xr:uid="{00000000-0005-0000-0000-000096150000}"/>
    <cellStyle name="Calculation 9 8 4 11" xfId="6233" xr:uid="{00000000-0005-0000-0000-000097150000}"/>
    <cellStyle name="Calculation 9 8 4 11 2" xfId="6234" xr:uid="{00000000-0005-0000-0000-000098150000}"/>
    <cellStyle name="Calculation 9 8 4 12" xfId="6235" xr:uid="{00000000-0005-0000-0000-000099150000}"/>
    <cellStyle name="Calculation 9 8 4 12 2" xfId="6236" xr:uid="{00000000-0005-0000-0000-00009A150000}"/>
    <cellStyle name="Calculation 9 8 4 13" xfId="6237" xr:uid="{00000000-0005-0000-0000-00009B150000}"/>
    <cellStyle name="Calculation 9 8 4 13 2" xfId="6238" xr:uid="{00000000-0005-0000-0000-00009C150000}"/>
    <cellStyle name="Calculation 9 8 4 14" xfId="6239" xr:uid="{00000000-0005-0000-0000-00009D150000}"/>
    <cellStyle name="Calculation 9 8 4 14 2" xfId="6240" xr:uid="{00000000-0005-0000-0000-00009E150000}"/>
    <cellStyle name="Calculation 9 8 4 15" xfId="6241" xr:uid="{00000000-0005-0000-0000-00009F150000}"/>
    <cellStyle name="Calculation 9 8 4 15 2" xfId="6242" xr:uid="{00000000-0005-0000-0000-0000A0150000}"/>
    <cellStyle name="Calculation 9 8 4 16" xfId="6243" xr:uid="{00000000-0005-0000-0000-0000A1150000}"/>
    <cellStyle name="Calculation 9 8 4 2" xfId="6244" xr:uid="{00000000-0005-0000-0000-0000A2150000}"/>
    <cellStyle name="Calculation 9 8 4 2 2" xfId="6245" xr:uid="{00000000-0005-0000-0000-0000A3150000}"/>
    <cellStyle name="Calculation 9 8 4 3" xfId="6246" xr:uid="{00000000-0005-0000-0000-0000A4150000}"/>
    <cellStyle name="Calculation 9 8 4 3 2" xfId="6247" xr:uid="{00000000-0005-0000-0000-0000A5150000}"/>
    <cellStyle name="Calculation 9 8 4 4" xfId="6248" xr:uid="{00000000-0005-0000-0000-0000A6150000}"/>
    <cellStyle name="Calculation 9 8 4 4 2" xfId="6249" xr:uid="{00000000-0005-0000-0000-0000A7150000}"/>
    <cellStyle name="Calculation 9 8 4 5" xfId="6250" xr:uid="{00000000-0005-0000-0000-0000A8150000}"/>
    <cellStyle name="Calculation 9 8 4 5 2" xfId="6251" xr:uid="{00000000-0005-0000-0000-0000A9150000}"/>
    <cellStyle name="Calculation 9 8 4 6" xfId="6252" xr:uid="{00000000-0005-0000-0000-0000AA150000}"/>
    <cellStyle name="Calculation 9 8 4 6 2" xfId="6253" xr:uid="{00000000-0005-0000-0000-0000AB150000}"/>
    <cellStyle name="Calculation 9 8 4 7" xfId="6254" xr:uid="{00000000-0005-0000-0000-0000AC150000}"/>
    <cellStyle name="Calculation 9 8 4 7 2" xfId="6255" xr:uid="{00000000-0005-0000-0000-0000AD150000}"/>
    <cellStyle name="Calculation 9 8 4 8" xfId="6256" xr:uid="{00000000-0005-0000-0000-0000AE150000}"/>
    <cellStyle name="Calculation 9 8 4 8 2" xfId="6257" xr:uid="{00000000-0005-0000-0000-0000AF150000}"/>
    <cellStyle name="Calculation 9 8 4 9" xfId="6258" xr:uid="{00000000-0005-0000-0000-0000B0150000}"/>
    <cellStyle name="Calculation 9 8 4 9 2" xfId="6259" xr:uid="{00000000-0005-0000-0000-0000B1150000}"/>
    <cellStyle name="Calculation 9 8 5" xfId="6260" xr:uid="{00000000-0005-0000-0000-0000B2150000}"/>
    <cellStyle name="Calculation 9 8 5 10" xfId="6261" xr:uid="{00000000-0005-0000-0000-0000B3150000}"/>
    <cellStyle name="Calculation 9 8 5 10 2" xfId="6262" xr:uid="{00000000-0005-0000-0000-0000B4150000}"/>
    <cellStyle name="Calculation 9 8 5 11" xfId="6263" xr:uid="{00000000-0005-0000-0000-0000B5150000}"/>
    <cellStyle name="Calculation 9 8 5 11 2" xfId="6264" xr:uid="{00000000-0005-0000-0000-0000B6150000}"/>
    <cellStyle name="Calculation 9 8 5 12" xfId="6265" xr:uid="{00000000-0005-0000-0000-0000B7150000}"/>
    <cellStyle name="Calculation 9 8 5 12 2" xfId="6266" xr:uid="{00000000-0005-0000-0000-0000B8150000}"/>
    <cellStyle name="Calculation 9 8 5 13" xfId="6267" xr:uid="{00000000-0005-0000-0000-0000B9150000}"/>
    <cellStyle name="Calculation 9 8 5 13 2" xfId="6268" xr:uid="{00000000-0005-0000-0000-0000BA150000}"/>
    <cellStyle name="Calculation 9 8 5 14" xfId="6269" xr:uid="{00000000-0005-0000-0000-0000BB150000}"/>
    <cellStyle name="Calculation 9 8 5 2" xfId="6270" xr:uid="{00000000-0005-0000-0000-0000BC150000}"/>
    <cellStyle name="Calculation 9 8 5 2 2" xfId="6271" xr:uid="{00000000-0005-0000-0000-0000BD150000}"/>
    <cellStyle name="Calculation 9 8 5 3" xfId="6272" xr:uid="{00000000-0005-0000-0000-0000BE150000}"/>
    <cellStyle name="Calculation 9 8 5 3 2" xfId="6273" xr:uid="{00000000-0005-0000-0000-0000BF150000}"/>
    <cellStyle name="Calculation 9 8 5 4" xfId="6274" xr:uid="{00000000-0005-0000-0000-0000C0150000}"/>
    <cellStyle name="Calculation 9 8 5 4 2" xfId="6275" xr:uid="{00000000-0005-0000-0000-0000C1150000}"/>
    <cellStyle name="Calculation 9 8 5 5" xfId="6276" xr:uid="{00000000-0005-0000-0000-0000C2150000}"/>
    <cellStyle name="Calculation 9 8 5 5 2" xfId="6277" xr:uid="{00000000-0005-0000-0000-0000C3150000}"/>
    <cellStyle name="Calculation 9 8 5 6" xfId="6278" xr:uid="{00000000-0005-0000-0000-0000C4150000}"/>
    <cellStyle name="Calculation 9 8 5 6 2" xfId="6279" xr:uid="{00000000-0005-0000-0000-0000C5150000}"/>
    <cellStyle name="Calculation 9 8 5 7" xfId="6280" xr:uid="{00000000-0005-0000-0000-0000C6150000}"/>
    <cellStyle name="Calculation 9 8 5 7 2" xfId="6281" xr:uid="{00000000-0005-0000-0000-0000C7150000}"/>
    <cellStyle name="Calculation 9 8 5 8" xfId="6282" xr:uid="{00000000-0005-0000-0000-0000C8150000}"/>
    <cellStyle name="Calculation 9 8 5 8 2" xfId="6283" xr:uid="{00000000-0005-0000-0000-0000C9150000}"/>
    <cellStyle name="Calculation 9 8 5 9" xfId="6284" xr:uid="{00000000-0005-0000-0000-0000CA150000}"/>
    <cellStyle name="Calculation 9 8 5 9 2" xfId="6285" xr:uid="{00000000-0005-0000-0000-0000CB150000}"/>
    <cellStyle name="Calculation 9 8 6" xfId="6286" xr:uid="{00000000-0005-0000-0000-0000CC150000}"/>
    <cellStyle name="Calculation 9 8 6 2" xfId="6287" xr:uid="{00000000-0005-0000-0000-0000CD150000}"/>
    <cellStyle name="Calculation 9 8 7" xfId="6288" xr:uid="{00000000-0005-0000-0000-0000CE150000}"/>
    <cellStyle name="Calculation 9 8 7 2" xfId="6289" xr:uid="{00000000-0005-0000-0000-0000CF150000}"/>
    <cellStyle name="Calculation 9 8 8" xfId="6290" xr:uid="{00000000-0005-0000-0000-0000D0150000}"/>
    <cellStyle name="Calculation 9 8 8 2" xfId="6291" xr:uid="{00000000-0005-0000-0000-0000D1150000}"/>
    <cellStyle name="Calculation 9 8 9" xfId="6292" xr:uid="{00000000-0005-0000-0000-0000D2150000}"/>
    <cellStyle name="Calculation 9 8 9 2" xfId="6293" xr:uid="{00000000-0005-0000-0000-0000D3150000}"/>
    <cellStyle name="Calculation 9 9" xfId="6294" xr:uid="{00000000-0005-0000-0000-0000D4150000}"/>
    <cellStyle name="Calculation 9 9 10" xfId="6295" xr:uid="{00000000-0005-0000-0000-0000D5150000}"/>
    <cellStyle name="Calculation 9 9 10 2" xfId="6296" xr:uid="{00000000-0005-0000-0000-0000D6150000}"/>
    <cellStyle name="Calculation 9 9 11" xfId="6297" xr:uid="{00000000-0005-0000-0000-0000D7150000}"/>
    <cellStyle name="Calculation 9 9 11 2" xfId="6298" xr:uid="{00000000-0005-0000-0000-0000D8150000}"/>
    <cellStyle name="Calculation 9 9 12" xfId="6299" xr:uid="{00000000-0005-0000-0000-0000D9150000}"/>
    <cellStyle name="Calculation 9 9 12 2" xfId="6300" xr:uid="{00000000-0005-0000-0000-0000DA150000}"/>
    <cellStyle name="Calculation 9 9 13" xfId="6301" xr:uid="{00000000-0005-0000-0000-0000DB150000}"/>
    <cellStyle name="Calculation 9 9 13 2" xfId="6302" xr:uid="{00000000-0005-0000-0000-0000DC150000}"/>
    <cellStyle name="Calculation 9 9 14" xfId="6303" xr:uid="{00000000-0005-0000-0000-0000DD150000}"/>
    <cellStyle name="Calculation 9 9 14 2" xfId="6304" xr:uid="{00000000-0005-0000-0000-0000DE150000}"/>
    <cellStyle name="Calculation 9 9 15" xfId="6305" xr:uid="{00000000-0005-0000-0000-0000DF150000}"/>
    <cellStyle name="Calculation 9 9 15 2" xfId="6306" xr:uid="{00000000-0005-0000-0000-0000E0150000}"/>
    <cellStyle name="Calculation 9 9 16" xfId="6307" xr:uid="{00000000-0005-0000-0000-0000E1150000}"/>
    <cellStyle name="Calculation 9 9 16 2" xfId="6308" xr:uid="{00000000-0005-0000-0000-0000E2150000}"/>
    <cellStyle name="Calculation 9 9 17" xfId="6309" xr:uid="{00000000-0005-0000-0000-0000E3150000}"/>
    <cellStyle name="Calculation 9 9 17 2" xfId="6310" xr:uid="{00000000-0005-0000-0000-0000E4150000}"/>
    <cellStyle name="Calculation 9 9 18" xfId="6311" xr:uid="{00000000-0005-0000-0000-0000E5150000}"/>
    <cellStyle name="Calculation 9 9 2" xfId="6312" xr:uid="{00000000-0005-0000-0000-0000E6150000}"/>
    <cellStyle name="Calculation 9 9 2 10" xfId="6313" xr:uid="{00000000-0005-0000-0000-0000E7150000}"/>
    <cellStyle name="Calculation 9 9 2 10 2" xfId="6314" xr:uid="{00000000-0005-0000-0000-0000E8150000}"/>
    <cellStyle name="Calculation 9 9 2 11" xfId="6315" xr:uid="{00000000-0005-0000-0000-0000E9150000}"/>
    <cellStyle name="Calculation 9 9 2 11 2" xfId="6316" xr:uid="{00000000-0005-0000-0000-0000EA150000}"/>
    <cellStyle name="Calculation 9 9 2 12" xfId="6317" xr:uid="{00000000-0005-0000-0000-0000EB150000}"/>
    <cellStyle name="Calculation 9 9 2 12 2" xfId="6318" xr:uid="{00000000-0005-0000-0000-0000EC150000}"/>
    <cellStyle name="Calculation 9 9 2 13" xfId="6319" xr:uid="{00000000-0005-0000-0000-0000ED150000}"/>
    <cellStyle name="Calculation 9 9 2 13 2" xfId="6320" xr:uid="{00000000-0005-0000-0000-0000EE150000}"/>
    <cellStyle name="Calculation 9 9 2 14" xfId="6321" xr:uid="{00000000-0005-0000-0000-0000EF150000}"/>
    <cellStyle name="Calculation 9 9 2 14 2" xfId="6322" xr:uid="{00000000-0005-0000-0000-0000F0150000}"/>
    <cellStyle name="Calculation 9 9 2 15" xfId="6323" xr:uid="{00000000-0005-0000-0000-0000F1150000}"/>
    <cellStyle name="Calculation 9 9 2 15 2" xfId="6324" xr:uid="{00000000-0005-0000-0000-0000F2150000}"/>
    <cellStyle name="Calculation 9 9 2 16" xfId="6325" xr:uid="{00000000-0005-0000-0000-0000F3150000}"/>
    <cellStyle name="Calculation 9 9 2 16 2" xfId="6326" xr:uid="{00000000-0005-0000-0000-0000F4150000}"/>
    <cellStyle name="Calculation 9 9 2 17" xfId="6327" xr:uid="{00000000-0005-0000-0000-0000F5150000}"/>
    <cellStyle name="Calculation 9 9 2 17 2" xfId="6328" xr:uid="{00000000-0005-0000-0000-0000F6150000}"/>
    <cellStyle name="Calculation 9 9 2 18" xfId="6329" xr:uid="{00000000-0005-0000-0000-0000F7150000}"/>
    <cellStyle name="Calculation 9 9 2 2" xfId="6330" xr:uid="{00000000-0005-0000-0000-0000F8150000}"/>
    <cellStyle name="Calculation 9 9 2 2 2" xfId="6331" xr:uid="{00000000-0005-0000-0000-0000F9150000}"/>
    <cellStyle name="Calculation 9 9 2 3" xfId="6332" xr:uid="{00000000-0005-0000-0000-0000FA150000}"/>
    <cellStyle name="Calculation 9 9 2 3 2" xfId="6333" xr:uid="{00000000-0005-0000-0000-0000FB150000}"/>
    <cellStyle name="Calculation 9 9 2 4" xfId="6334" xr:uid="{00000000-0005-0000-0000-0000FC150000}"/>
    <cellStyle name="Calculation 9 9 2 4 2" xfId="6335" xr:uid="{00000000-0005-0000-0000-0000FD150000}"/>
    <cellStyle name="Calculation 9 9 2 5" xfId="6336" xr:uid="{00000000-0005-0000-0000-0000FE150000}"/>
    <cellStyle name="Calculation 9 9 2 5 2" xfId="6337" xr:uid="{00000000-0005-0000-0000-0000FF150000}"/>
    <cellStyle name="Calculation 9 9 2 6" xfId="6338" xr:uid="{00000000-0005-0000-0000-000000160000}"/>
    <cellStyle name="Calculation 9 9 2 6 2" xfId="6339" xr:uid="{00000000-0005-0000-0000-000001160000}"/>
    <cellStyle name="Calculation 9 9 2 7" xfId="6340" xr:uid="{00000000-0005-0000-0000-000002160000}"/>
    <cellStyle name="Calculation 9 9 2 7 2" xfId="6341" xr:uid="{00000000-0005-0000-0000-000003160000}"/>
    <cellStyle name="Calculation 9 9 2 8" xfId="6342" xr:uid="{00000000-0005-0000-0000-000004160000}"/>
    <cellStyle name="Calculation 9 9 2 8 2" xfId="6343" xr:uid="{00000000-0005-0000-0000-000005160000}"/>
    <cellStyle name="Calculation 9 9 2 9" xfId="6344" xr:uid="{00000000-0005-0000-0000-000006160000}"/>
    <cellStyle name="Calculation 9 9 2 9 2" xfId="6345" xr:uid="{00000000-0005-0000-0000-000007160000}"/>
    <cellStyle name="Calculation 9 9 3" xfId="6346" xr:uid="{00000000-0005-0000-0000-000008160000}"/>
    <cellStyle name="Calculation 9 9 3 10" xfId="6347" xr:uid="{00000000-0005-0000-0000-000009160000}"/>
    <cellStyle name="Calculation 9 9 3 10 2" xfId="6348" xr:uid="{00000000-0005-0000-0000-00000A160000}"/>
    <cellStyle name="Calculation 9 9 3 11" xfId="6349" xr:uid="{00000000-0005-0000-0000-00000B160000}"/>
    <cellStyle name="Calculation 9 9 3 11 2" xfId="6350" xr:uid="{00000000-0005-0000-0000-00000C160000}"/>
    <cellStyle name="Calculation 9 9 3 12" xfId="6351" xr:uid="{00000000-0005-0000-0000-00000D160000}"/>
    <cellStyle name="Calculation 9 9 3 12 2" xfId="6352" xr:uid="{00000000-0005-0000-0000-00000E160000}"/>
    <cellStyle name="Calculation 9 9 3 13" xfId="6353" xr:uid="{00000000-0005-0000-0000-00000F160000}"/>
    <cellStyle name="Calculation 9 9 3 13 2" xfId="6354" xr:uid="{00000000-0005-0000-0000-000010160000}"/>
    <cellStyle name="Calculation 9 9 3 14" xfId="6355" xr:uid="{00000000-0005-0000-0000-000011160000}"/>
    <cellStyle name="Calculation 9 9 3 14 2" xfId="6356" xr:uid="{00000000-0005-0000-0000-000012160000}"/>
    <cellStyle name="Calculation 9 9 3 15" xfId="6357" xr:uid="{00000000-0005-0000-0000-000013160000}"/>
    <cellStyle name="Calculation 9 9 3 15 2" xfId="6358" xr:uid="{00000000-0005-0000-0000-000014160000}"/>
    <cellStyle name="Calculation 9 9 3 16" xfId="6359" xr:uid="{00000000-0005-0000-0000-000015160000}"/>
    <cellStyle name="Calculation 9 9 3 2" xfId="6360" xr:uid="{00000000-0005-0000-0000-000016160000}"/>
    <cellStyle name="Calculation 9 9 3 2 2" xfId="6361" xr:uid="{00000000-0005-0000-0000-000017160000}"/>
    <cellStyle name="Calculation 9 9 3 3" xfId="6362" xr:uid="{00000000-0005-0000-0000-000018160000}"/>
    <cellStyle name="Calculation 9 9 3 3 2" xfId="6363" xr:uid="{00000000-0005-0000-0000-000019160000}"/>
    <cellStyle name="Calculation 9 9 3 4" xfId="6364" xr:uid="{00000000-0005-0000-0000-00001A160000}"/>
    <cellStyle name="Calculation 9 9 3 4 2" xfId="6365" xr:uid="{00000000-0005-0000-0000-00001B160000}"/>
    <cellStyle name="Calculation 9 9 3 5" xfId="6366" xr:uid="{00000000-0005-0000-0000-00001C160000}"/>
    <cellStyle name="Calculation 9 9 3 5 2" xfId="6367" xr:uid="{00000000-0005-0000-0000-00001D160000}"/>
    <cellStyle name="Calculation 9 9 3 6" xfId="6368" xr:uid="{00000000-0005-0000-0000-00001E160000}"/>
    <cellStyle name="Calculation 9 9 3 6 2" xfId="6369" xr:uid="{00000000-0005-0000-0000-00001F160000}"/>
    <cellStyle name="Calculation 9 9 3 7" xfId="6370" xr:uid="{00000000-0005-0000-0000-000020160000}"/>
    <cellStyle name="Calculation 9 9 3 7 2" xfId="6371" xr:uid="{00000000-0005-0000-0000-000021160000}"/>
    <cellStyle name="Calculation 9 9 3 8" xfId="6372" xr:uid="{00000000-0005-0000-0000-000022160000}"/>
    <cellStyle name="Calculation 9 9 3 8 2" xfId="6373" xr:uid="{00000000-0005-0000-0000-000023160000}"/>
    <cellStyle name="Calculation 9 9 3 9" xfId="6374" xr:uid="{00000000-0005-0000-0000-000024160000}"/>
    <cellStyle name="Calculation 9 9 3 9 2" xfId="6375" xr:uid="{00000000-0005-0000-0000-000025160000}"/>
    <cellStyle name="Calculation 9 9 4" xfId="6376" xr:uid="{00000000-0005-0000-0000-000026160000}"/>
    <cellStyle name="Calculation 9 9 4 10" xfId="6377" xr:uid="{00000000-0005-0000-0000-000027160000}"/>
    <cellStyle name="Calculation 9 9 4 10 2" xfId="6378" xr:uid="{00000000-0005-0000-0000-000028160000}"/>
    <cellStyle name="Calculation 9 9 4 11" xfId="6379" xr:uid="{00000000-0005-0000-0000-000029160000}"/>
    <cellStyle name="Calculation 9 9 4 11 2" xfId="6380" xr:uid="{00000000-0005-0000-0000-00002A160000}"/>
    <cellStyle name="Calculation 9 9 4 12" xfId="6381" xr:uid="{00000000-0005-0000-0000-00002B160000}"/>
    <cellStyle name="Calculation 9 9 4 12 2" xfId="6382" xr:uid="{00000000-0005-0000-0000-00002C160000}"/>
    <cellStyle name="Calculation 9 9 4 13" xfId="6383" xr:uid="{00000000-0005-0000-0000-00002D160000}"/>
    <cellStyle name="Calculation 9 9 4 13 2" xfId="6384" xr:uid="{00000000-0005-0000-0000-00002E160000}"/>
    <cellStyle name="Calculation 9 9 4 14" xfId="6385" xr:uid="{00000000-0005-0000-0000-00002F160000}"/>
    <cellStyle name="Calculation 9 9 4 14 2" xfId="6386" xr:uid="{00000000-0005-0000-0000-000030160000}"/>
    <cellStyle name="Calculation 9 9 4 15" xfId="6387" xr:uid="{00000000-0005-0000-0000-000031160000}"/>
    <cellStyle name="Calculation 9 9 4 15 2" xfId="6388" xr:uid="{00000000-0005-0000-0000-000032160000}"/>
    <cellStyle name="Calculation 9 9 4 16" xfId="6389" xr:uid="{00000000-0005-0000-0000-000033160000}"/>
    <cellStyle name="Calculation 9 9 4 2" xfId="6390" xr:uid="{00000000-0005-0000-0000-000034160000}"/>
    <cellStyle name="Calculation 9 9 4 2 2" xfId="6391" xr:uid="{00000000-0005-0000-0000-000035160000}"/>
    <cellStyle name="Calculation 9 9 4 3" xfId="6392" xr:uid="{00000000-0005-0000-0000-000036160000}"/>
    <cellStyle name="Calculation 9 9 4 3 2" xfId="6393" xr:uid="{00000000-0005-0000-0000-000037160000}"/>
    <cellStyle name="Calculation 9 9 4 4" xfId="6394" xr:uid="{00000000-0005-0000-0000-000038160000}"/>
    <cellStyle name="Calculation 9 9 4 4 2" xfId="6395" xr:uid="{00000000-0005-0000-0000-000039160000}"/>
    <cellStyle name="Calculation 9 9 4 5" xfId="6396" xr:uid="{00000000-0005-0000-0000-00003A160000}"/>
    <cellStyle name="Calculation 9 9 4 5 2" xfId="6397" xr:uid="{00000000-0005-0000-0000-00003B160000}"/>
    <cellStyle name="Calculation 9 9 4 6" xfId="6398" xr:uid="{00000000-0005-0000-0000-00003C160000}"/>
    <cellStyle name="Calculation 9 9 4 6 2" xfId="6399" xr:uid="{00000000-0005-0000-0000-00003D160000}"/>
    <cellStyle name="Calculation 9 9 4 7" xfId="6400" xr:uid="{00000000-0005-0000-0000-00003E160000}"/>
    <cellStyle name="Calculation 9 9 4 7 2" xfId="6401" xr:uid="{00000000-0005-0000-0000-00003F160000}"/>
    <cellStyle name="Calculation 9 9 4 8" xfId="6402" xr:uid="{00000000-0005-0000-0000-000040160000}"/>
    <cellStyle name="Calculation 9 9 4 8 2" xfId="6403" xr:uid="{00000000-0005-0000-0000-000041160000}"/>
    <cellStyle name="Calculation 9 9 4 9" xfId="6404" xr:uid="{00000000-0005-0000-0000-000042160000}"/>
    <cellStyle name="Calculation 9 9 4 9 2" xfId="6405" xr:uid="{00000000-0005-0000-0000-000043160000}"/>
    <cellStyle name="Calculation 9 9 5" xfId="6406" xr:uid="{00000000-0005-0000-0000-000044160000}"/>
    <cellStyle name="Calculation 9 9 5 10" xfId="6407" xr:uid="{00000000-0005-0000-0000-000045160000}"/>
    <cellStyle name="Calculation 9 9 5 10 2" xfId="6408" xr:uid="{00000000-0005-0000-0000-000046160000}"/>
    <cellStyle name="Calculation 9 9 5 11" xfId="6409" xr:uid="{00000000-0005-0000-0000-000047160000}"/>
    <cellStyle name="Calculation 9 9 5 11 2" xfId="6410" xr:uid="{00000000-0005-0000-0000-000048160000}"/>
    <cellStyle name="Calculation 9 9 5 12" xfId="6411" xr:uid="{00000000-0005-0000-0000-000049160000}"/>
    <cellStyle name="Calculation 9 9 5 12 2" xfId="6412" xr:uid="{00000000-0005-0000-0000-00004A160000}"/>
    <cellStyle name="Calculation 9 9 5 13" xfId="6413" xr:uid="{00000000-0005-0000-0000-00004B160000}"/>
    <cellStyle name="Calculation 9 9 5 13 2" xfId="6414" xr:uid="{00000000-0005-0000-0000-00004C160000}"/>
    <cellStyle name="Calculation 9 9 5 14" xfId="6415" xr:uid="{00000000-0005-0000-0000-00004D160000}"/>
    <cellStyle name="Calculation 9 9 5 2" xfId="6416" xr:uid="{00000000-0005-0000-0000-00004E160000}"/>
    <cellStyle name="Calculation 9 9 5 2 2" xfId="6417" xr:uid="{00000000-0005-0000-0000-00004F160000}"/>
    <cellStyle name="Calculation 9 9 5 3" xfId="6418" xr:uid="{00000000-0005-0000-0000-000050160000}"/>
    <cellStyle name="Calculation 9 9 5 3 2" xfId="6419" xr:uid="{00000000-0005-0000-0000-000051160000}"/>
    <cellStyle name="Calculation 9 9 5 4" xfId="6420" xr:uid="{00000000-0005-0000-0000-000052160000}"/>
    <cellStyle name="Calculation 9 9 5 4 2" xfId="6421" xr:uid="{00000000-0005-0000-0000-000053160000}"/>
    <cellStyle name="Calculation 9 9 5 5" xfId="6422" xr:uid="{00000000-0005-0000-0000-000054160000}"/>
    <cellStyle name="Calculation 9 9 5 5 2" xfId="6423" xr:uid="{00000000-0005-0000-0000-000055160000}"/>
    <cellStyle name="Calculation 9 9 5 6" xfId="6424" xr:uid="{00000000-0005-0000-0000-000056160000}"/>
    <cellStyle name="Calculation 9 9 5 6 2" xfId="6425" xr:uid="{00000000-0005-0000-0000-000057160000}"/>
    <cellStyle name="Calculation 9 9 5 7" xfId="6426" xr:uid="{00000000-0005-0000-0000-000058160000}"/>
    <cellStyle name="Calculation 9 9 5 7 2" xfId="6427" xr:uid="{00000000-0005-0000-0000-000059160000}"/>
    <cellStyle name="Calculation 9 9 5 8" xfId="6428" xr:uid="{00000000-0005-0000-0000-00005A160000}"/>
    <cellStyle name="Calculation 9 9 5 8 2" xfId="6429" xr:uid="{00000000-0005-0000-0000-00005B160000}"/>
    <cellStyle name="Calculation 9 9 5 9" xfId="6430" xr:uid="{00000000-0005-0000-0000-00005C160000}"/>
    <cellStyle name="Calculation 9 9 5 9 2" xfId="6431" xr:uid="{00000000-0005-0000-0000-00005D160000}"/>
    <cellStyle name="Calculation 9 9 6" xfId="6432" xr:uid="{00000000-0005-0000-0000-00005E160000}"/>
    <cellStyle name="Calculation 9 9 6 2" xfId="6433" xr:uid="{00000000-0005-0000-0000-00005F160000}"/>
    <cellStyle name="Calculation 9 9 7" xfId="6434" xr:uid="{00000000-0005-0000-0000-000060160000}"/>
    <cellStyle name="Calculation 9 9 7 2" xfId="6435" xr:uid="{00000000-0005-0000-0000-000061160000}"/>
    <cellStyle name="Calculation 9 9 8" xfId="6436" xr:uid="{00000000-0005-0000-0000-000062160000}"/>
    <cellStyle name="Calculation 9 9 8 2" xfId="6437" xr:uid="{00000000-0005-0000-0000-000063160000}"/>
    <cellStyle name="Calculation 9 9 9" xfId="6438" xr:uid="{00000000-0005-0000-0000-000064160000}"/>
    <cellStyle name="Calculation 9 9 9 2" xfId="6439" xr:uid="{00000000-0005-0000-0000-000065160000}"/>
    <cellStyle name="Check Cell 10" xfId="6440" xr:uid="{00000000-0005-0000-0000-000066160000}"/>
    <cellStyle name="Check Cell 2" xfId="179" xr:uid="{00000000-0005-0000-0000-000067160000}"/>
    <cellStyle name="Check Cell 2 2" xfId="180" xr:uid="{00000000-0005-0000-0000-000068160000}"/>
    <cellStyle name="Check Cell 2 3" xfId="6441" xr:uid="{00000000-0005-0000-0000-000069160000}"/>
    <cellStyle name="Check Cell 3" xfId="181" xr:uid="{00000000-0005-0000-0000-00006A160000}"/>
    <cellStyle name="Check Cell 3 2" xfId="6442" xr:uid="{00000000-0005-0000-0000-00006B160000}"/>
    <cellStyle name="Check Cell 4" xfId="182" xr:uid="{00000000-0005-0000-0000-00006C160000}"/>
    <cellStyle name="Check Cell 4 2" xfId="6443" xr:uid="{00000000-0005-0000-0000-00006D160000}"/>
    <cellStyle name="Check Cell 5" xfId="6444" xr:uid="{00000000-0005-0000-0000-00006E160000}"/>
    <cellStyle name="Check Cell 6" xfId="6445" xr:uid="{00000000-0005-0000-0000-00006F160000}"/>
    <cellStyle name="Check Cell 7" xfId="6446" xr:uid="{00000000-0005-0000-0000-000070160000}"/>
    <cellStyle name="Check Cell 8" xfId="6447" xr:uid="{00000000-0005-0000-0000-000071160000}"/>
    <cellStyle name="Check Cell 9" xfId="6448" xr:uid="{00000000-0005-0000-0000-000072160000}"/>
    <cellStyle name="Comma" xfId="1" builtinId="3"/>
    <cellStyle name="Comma 10" xfId="183" xr:uid="{00000000-0005-0000-0000-000074160000}"/>
    <cellStyle name="Comma 10 2" xfId="184" xr:uid="{00000000-0005-0000-0000-000075160000}"/>
    <cellStyle name="Comma 10 2 2" xfId="6450" xr:uid="{00000000-0005-0000-0000-000076160000}"/>
    <cellStyle name="Comma 10 3" xfId="185" xr:uid="{00000000-0005-0000-0000-000077160000}"/>
    <cellStyle name="Comma 10 3 2" xfId="6451" xr:uid="{00000000-0005-0000-0000-000078160000}"/>
    <cellStyle name="Comma 10 4" xfId="6452" xr:uid="{00000000-0005-0000-0000-000079160000}"/>
    <cellStyle name="Comma 10 5" xfId="6449" xr:uid="{00000000-0005-0000-0000-00007A160000}"/>
    <cellStyle name="Comma 11" xfId="186" xr:uid="{00000000-0005-0000-0000-00007B160000}"/>
    <cellStyle name="Comma 11 2" xfId="6453" xr:uid="{00000000-0005-0000-0000-00007C160000}"/>
    <cellStyle name="Comma 12" xfId="847" xr:uid="{00000000-0005-0000-0000-00007D160000}"/>
    <cellStyle name="Comma 12 2" xfId="6454" xr:uid="{00000000-0005-0000-0000-00007E160000}"/>
    <cellStyle name="Comma 13" xfId="6455" xr:uid="{00000000-0005-0000-0000-00007F160000}"/>
    <cellStyle name="Comma 13 2" xfId="6456" xr:uid="{00000000-0005-0000-0000-000080160000}"/>
    <cellStyle name="Comma 14" xfId="6457" xr:uid="{00000000-0005-0000-0000-000081160000}"/>
    <cellStyle name="Comma 15" xfId="6458" xr:uid="{00000000-0005-0000-0000-000082160000}"/>
    <cellStyle name="Comma 16" xfId="6459" xr:uid="{00000000-0005-0000-0000-000083160000}"/>
    <cellStyle name="Comma 17" xfId="6460" xr:uid="{00000000-0005-0000-0000-000084160000}"/>
    <cellStyle name="Comma 18" xfId="850" xr:uid="{00000000-0005-0000-0000-000085160000}"/>
    <cellStyle name="Comma 19" xfId="28175" xr:uid="{00000000-0005-0000-0000-000086160000}"/>
    <cellStyle name="Comma 2" xfId="2" xr:uid="{00000000-0005-0000-0000-000087160000}"/>
    <cellStyle name="Comma 2 2" xfId="3" xr:uid="{00000000-0005-0000-0000-000088160000}"/>
    <cellStyle name="Comma 2 2 2" xfId="188" xr:uid="{00000000-0005-0000-0000-000089160000}"/>
    <cellStyle name="Comma 2 2 2 2" xfId="6463" xr:uid="{00000000-0005-0000-0000-00008A160000}"/>
    <cellStyle name="Comma 2 2 2 3" xfId="6464" xr:uid="{00000000-0005-0000-0000-00008B160000}"/>
    <cellStyle name="Comma 2 2 2 4" xfId="6462" xr:uid="{00000000-0005-0000-0000-00008C160000}"/>
    <cellStyle name="Comma 2 2 3" xfId="187" xr:uid="{00000000-0005-0000-0000-00008D160000}"/>
    <cellStyle name="Comma 2 2 3 2" xfId="6465" xr:uid="{00000000-0005-0000-0000-00008E160000}"/>
    <cellStyle name="Comma 2 2 4" xfId="6466" xr:uid="{00000000-0005-0000-0000-00008F160000}"/>
    <cellStyle name="Comma 2 2 5" xfId="6467" xr:uid="{00000000-0005-0000-0000-000090160000}"/>
    <cellStyle name="Comma 2 3" xfId="4" xr:uid="{00000000-0005-0000-0000-000091160000}"/>
    <cellStyle name="Comma 2 3 2" xfId="190" xr:uid="{00000000-0005-0000-0000-000092160000}"/>
    <cellStyle name="Comma 2 3 3" xfId="191" xr:uid="{00000000-0005-0000-0000-000093160000}"/>
    <cellStyle name="Comma 2 3 4" xfId="192" xr:uid="{00000000-0005-0000-0000-000094160000}"/>
    <cellStyle name="Comma 2 3 5" xfId="189" xr:uid="{00000000-0005-0000-0000-000095160000}"/>
    <cellStyle name="Comma 2 4" xfId="25" xr:uid="{00000000-0005-0000-0000-000096160000}"/>
    <cellStyle name="Comma 2 5" xfId="6461" xr:uid="{00000000-0005-0000-0000-000097160000}"/>
    <cellStyle name="Comma 3" xfId="23" xr:uid="{00000000-0005-0000-0000-000098160000}"/>
    <cellStyle name="Comma 3 10" xfId="6468" xr:uid="{00000000-0005-0000-0000-000099160000}"/>
    <cellStyle name="Comma 3 2" xfId="194" xr:uid="{00000000-0005-0000-0000-00009A160000}"/>
    <cellStyle name="Comma 3 2 2" xfId="6469" xr:uid="{00000000-0005-0000-0000-00009B160000}"/>
    <cellStyle name="Comma 3 3" xfId="195" xr:uid="{00000000-0005-0000-0000-00009C160000}"/>
    <cellStyle name="Comma 3 3 2" xfId="196" xr:uid="{00000000-0005-0000-0000-00009D160000}"/>
    <cellStyle name="Comma 3 3 2 2" xfId="197" xr:uid="{00000000-0005-0000-0000-00009E160000}"/>
    <cellStyle name="Comma 3 3 2 2 2" xfId="198" xr:uid="{00000000-0005-0000-0000-00009F160000}"/>
    <cellStyle name="Comma 3 3 2 3" xfId="199" xr:uid="{00000000-0005-0000-0000-0000A0160000}"/>
    <cellStyle name="Comma 3 3 3" xfId="200" xr:uid="{00000000-0005-0000-0000-0000A1160000}"/>
    <cellStyle name="Comma 3 3 3 2" xfId="201" xr:uid="{00000000-0005-0000-0000-0000A2160000}"/>
    <cellStyle name="Comma 3 3 4" xfId="202" xr:uid="{00000000-0005-0000-0000-0000A3160000}"/>
    <cellStyle name="Comma 3 3 5" xfId="6470" xr:uid="{00000000-0005-0000-0000-0000A4160000}"/>
    <cellStyle name="Comma 3 4" xfId="203" xr:uid="{00000000-0005-0000-0000-0000A5160000}"/>
    <cellStyle name="Comma 3 4 2" xfId="204" xr:uid="{00000000-0005-0000-0000-0000A6160000}"/>
    <cellStyle name="Comma 3 4 2 2" xfId="205" xr:uid="{00000000-0005-0000-0000-0000A7160000}"/>
    <cellStyle name="Comma 3 4 3" xfId="206" xr:uid="{00000000-0005-0000-0000-0000A8160000}"/>
    <cellStyle name="Comma 3 5" xfId="207" xr:uid="{00000000-0005-0000-0000-0000A9160000}"/>
    <cellStyle name="Comma 3 5 2" xfId="208" xr:uid="{00000000-0005-0000-0000-0000AA160000}"/>
    <cellStyle name="Comma 3 5 2 2" xfId="209" xr:uid="{00000000-0005-0000-0000-0000AB160000}"/>
    <cellStyle name="Comma 3 5 3" xfId="210" xr:uid="{00000000-0005-0000-0000-0000AC160000}"/>
    <cellStyle name="Comma 3 6" xfId="211" xr:uid="{00000000-0005-0000-0000-0000AD160000}"/>
    <cellStyle name="Comma 3 6 2" xfId="212" xr:uid="{00000000-0005-0000-0000-0000AE160000}"/>
    <cellStyle name="Comma 3 6 2 2" xfId="213" xr:uid="{00000000-0005-0000-0000-0000AF160000}"/>
    <cellStyle name="Comma 3 6 3" xfId="214" xr:uid="{00000000-0005-0000-0000-0000B0160000}"/>
    <cellStyle name="Comma 3 7" xfId="215" xr:uid="{00000000-0005-0000-0000-0000B1160000}"/>
    <cellStyle name="Comma 3 7 2" xfId="216" xr:uid="{00000000-0005-0000-0000-0000B2160000}"/>
    <cellStyle name="Comma 3 8" xfId="217" xr:uid="{00000000-0005-0000-0000-0000B3160000}"/>
    <cellStyle name="Comma 3 9" xfId="193" xr:uid="{00000000-0005-0000-0000-0000B4160000}"/>
    <cellStyle name="Comma 4" xfId="218" xr:uid="{00000000-0005-0000-0000-0000B5160000}"/>
    <cellStyle name="Comma 4 2" xfId="219" xr:uid="{00000000-0005-0000-0000-0000B6160000}"/>
    <cellStyle name="Comma 4 2 2" xfId="220" xr:uid="{00000000-0005-0000-0000-0000B7160000}"/>
    <cellStyle name="Comma 4 2 2 2" xfId="221" xr:uid="{00000000-0005-0000-0000-0000B8160000}"/>
    <cellStyle name="Comma 4 2 2 2 2" xfId="222" xr:uid="{00000000-0005-0000-0000-0000B9160000}"/>
    <cellStyle name="Comma 4 2 2 3" xfId="223" xr:uid="{00000000-0005-0000-0000-0000BA160000}"/>
    <cellStyle name="Comma 4 2 3" xfId="224" xr:uid="{00000000-0005-0000-0000-0000BB160000}"/>
    <cellStyle name="Comma 4 2 3 2" xfId="225" xr:uid="{00000000-0005-0000-0000-0000BC160000}"/>
    <cellStyle name="Comma 4 2 4" xfId="226" xr:uid="{00000000-0005-0000-0000-0000BD160000}"/>
    <cellStyle name="Comma 4 3" xfId="227" xr:uid="{00000000-0005-0000-0000-0000BE160000}"/>
    <cellStyle name="Comma 4 3 2" xfId="228" xr:uid="{00000000-0005-0000-0000-0000BF160000}"/>
    <cellStyle name="Comma 4 3 2 2" xfId="229" xr:uid="{00000000-0005-0000-0000-0000C0160000}"/>
    <cellStyle name="Comma 4 3 3" xfId="230" xr:uid="{00000000-0005-0000-0000-0000C1160000}"/>
    <cellStyle name="Comma 4 4" xfId="231" xr:uid="{00000000-0005-0000-0000-0000C2160000}"/>
    <cellStyle name="Comma 4 4 2" xfId="232" xr:uid="{00000000-0005-0000-0000-0000C3160000}"/>
    <cellStyle name="Comma 4 4 2 2" xfId="233" xr:uid="{00000000-0005-0000-0000-0000C4160000}"/>
    <cellStyle name="Comma 4 4 3" xfId="234" xr:uid="{00000000-0005-0000-0000-0000C5160000}"/>
    <cellStyle name="Comma 4 5" xfId="235" xr:uid="{00000000-0005-0000-0000-0000C6160000}"/>
    <cellStyle name="Comma 4 5 2" xfId="236" xr:uid="{00000000-0005-0000-0000-0000C7160000}"/>
    <cellStyle name="Comma 4 5 2 2" xfId="237" xr:uid="{00000000-0005-0000-0000-0000C8160000}"/>
    <cellStyle name="Comma 4 5 3" xfId="238" xr:uid="{00000000-0005-0000-0000-0000C9160000}"/>
    <cellStyle name="Comma 4 6" xfId="239" xr:uid="{00000000-0005-0000-0000-0000CA160000}"/>
    <cellStyle name="Comma 4 6 2" xfId="240" xr:uid="{00000000-0005-0000-0000-0000CB160000}"/>
    <cellStyle name="Comma 4 7" xfId="241" xr:uid="{00000000-0005-0000-0000-0000CC160000}"/>
    <cellStyle name="Comma 4 8" xfId="6471" xr:uid="{00000000-0005-0000-0000-0000CD160000}"/>
    <cellStyle name="Comma 5" xfId="242" xr:uid="{00000000-0005-0000-0000-0000CE160000}"/>
    <cellStyle name="Comma 5 2" xfId="243" xr:uid="{00000000-0005-0000-0000-0000CF160000}"/>
    <cellStyle name="Comma 5 2 2" xfId="244" xr:uid="{00000000-0005-0000-0000-0000D0160000}"/>
    <cellStyle name="Comma 5 2 2 2" xfId="245" xr:uid="{00000000-0005-0000-0000-0000D1160000}"/>
    <cellStyle name="Comma 5 2 2 2 2" xfId="246" xr:uid="{00000000-0005-0000-0000-0000D2160000}"/>
    <cellStyle name="Comma 5 2 2 3" xfId="247" xr:uid="{00000000-0005-0000-0000-0000D3160000}"/>
    <cellStyle name="Comma 5 2 3" xfId="248" xr:uid="{00000000-0005-0000-0000-0000D4160000}"/>
    <cellStyle name="Comma 5 2 3 2" xfId="249" xr:uid="{00000000-0005-0000-0000-0000D5160000}"/>
    <cellStyle name="Comma 5 2 4" xfId="250" xr:uid="{00000000-0005-0000-0000-0000D6160000}"/>
    <cellStyle name="Comma 5 2 5" xfId="6473" xr:uid="{00000000-0005-0000-0000-0000D7160000}"/>
    <cellStyle name="Comma 5 3" xfId="251" xr:uid="{00000000-0005-0000-0000-0000D8160000}"/>
    <cellStyle name="Comma 5 3 2" xfId="252" xr:uid="{00000000-0005-0000-0000-0000D9160000}"/>
    <cellStyle name="Comma 5 3 2 2" xfId="253" xr:uid="{00000000-0005-0000-0000-0000DA160000}"/>
    <cellStyle name="Comma 5 3 3" xfId="254" xr:uid="{00000000-0005-0000-0000-0000DB160000}"/>
    <cellStyle name="Comma 5 3 4" xfId="6474" xr:uid="{00000000-0005-0000-0000-0000DC160000}"/>
    <cellStyle name="Comma 5 4" xfId="255" xr:uid="{00000000-0005-0000-0000-0000DD160000}"/>
    <cellStyle name="Comma 5 4 2" xfId="256" xr:uid="{00000000-0005-0000-0000-0000DE160000}"/>
    <cellStyle name="Comma 5 4 2 2" xfId="257" xr:uid="{00000000-0005-0000-0000-0000DF160000}"/>
    <cellStyle name="Comma 5 4 3" xfId="258" xr:uid="{00000000-0005-0000-0000-0000E0160000}"/>
    <cellStyle name="Comma 5 4 4" xfId="6475" xr:uid="{00000000-0005-0000-0000-0000E1160000}"/>
    <cellStyle name="Comma 5 5" xfId="259" xr:uid="{00000000-0005-0000-0000-0000E2160000}"/>
    <cellStyle name="Comma 5 5 2" xfId="260" xr:uid="{00000000-0005-0000-0000-0000E3160000}"/>
    <cellStyle name="Comma 5 5 2 2" xfId="261" xr:uid="{00000000-0005-0000-0000-0000E4160000}"/>
    <cellStyle name="Comma 5 5 3" xfId="262" xr:uid="{00000000-0005-0000-0000-0000E5160000}"/>
    <cellStyle name="Comma 5 6" xfId="263" xr:uid="{00000000-0005-0000-0000-0000E6160000}"/>
    <cellStyle name="Comma 5 6 2" xfId="264" xr:uid="{00000000-0005-0000-0000-0000E7160000}"/>
    <cellStyle name="Comma 5 7" xfId="265" xr:uid="{00000000-0005-0000-0000-0000E8160000}"/>
    <cellStyle name="Comma 5 8" xfId="6472" xr:uid="{00000000-0005-0000-0000-0000E9160000}"/>
    <cellStyle name="Comma 6" xfId="266" xr:uid="{00000000-0005-0000-0000-0000EA160000}"/>
    <cellStyle name="Comma 6 2" xfId="6477" xr:uid="{00000000-0005-0000-0000-0000EB160000}"/>
    <cellStyle name="Comma 6 2 2" xfId="6478" xr:uid="{00000000-0005-0000-0000-0000EC160000}"/>
    <cellStyle name="Comma 6 3" xfId="6479" xr:uid="{00000000-0005-0000-0000-0000ED160000}"/>
    <cellStyle name="Comma 6 4" xfId="6476" xr:uid="{00000000-0005-0000-0000-0000EE160000}"/>
    <cellStyle name="Comma 7" xfId="267" xr:uid="{00000000-0005-0000-0000-0000EF160000}"/>
    <cellStyle name="Comma 7 2" xfId="6481" xr:uid="{00000000-0005-0000-0000-0000F0160000}"/>
    <cellStyle name="Comma 7 3" xfId="6480" xr:uid="{00000000-0005-0000-0000-0000F1160000}"/>
    <cellStyle name="Comma 8" xfId="268" xr:uid="{00000000-0005-0000-0000-0000F2160000}"/>
    <cellStyle name="Comma 8 2" xfId="6483" xr:uid="{00000000-0005-0000-0000-0000F3160000}"/>
    <cellStyle name="Comma 8 3" xfId="6484" xr:uid="{00000000-0005-0000-0000-0000F4160000}"/>
    <cellStyle name="Comma 8 4" xfId="6485" xr:uid="{00000000-0005-0000-0000-0000F5160000}"/>
    <cellStyle name="Comma 8 5" xfId="6482" xr:uid="{00000000-0005-0000-0000-0000F6160000}"/>
    <cellStyle name="Comma 9" xfId="269" xr:uid="{00000000-0005-0000-0000-0000F7160000}"/>
    <cellStyle name="Comma 9 2" xfId="6486" xr:uid="{00000000-0005-0000-0000-0000F8160000}"/>
    <cellStyle name="Comma0" xfId="6487" xr:uid="{00000000-0005-0000-0000-0000F9160000}"/>
    <cellStyle name="Comma1 - Style1" xfId="6488" xr:uid="{00000000-0005-0000-0000-0000FA160000}"/>
    <cellStyle name="Currency" xfId="5" builtinId="4"/>
    <cellStyle name="Currency 10" xfId="270" xr:uid="{00000000-0005-0000-0000-0000FC160000}"/>
    <cellStyle name="Currency 10 2" xfId="6489" xr:uid="{00000000-0005-0000-0000-0000FD160000}"/>
    <cellStyle name="Currency 11" xfId="851" xr:uid="{00000000-0005-0000-0000-0000FE160000}"/>
    <cellStyle name="Currency 12" xfId="28177" xr:uid="{00000000-0005-0000-0000-0000FF160000}"/>
    <cellStyle name="Currency 2" xfId="6" xr:uid="{00000000-0005-0000-0000-000000170000}"/>
    <cellStyle name="Currency 2 10" xfId="271" xr:uid="{00000000-0005-0000-0000-000001170000}"/>
    <cellStyle name="Currency 2 11" xfId="272" xr:uid="{00000000-0005-0000-0000-000002170000}"/>
    <cellStyle name="Currency 2 12" xfId="6490" xr:uid="{00000000-0005-0000-0000-000003170000}"/>
    <cellStyle name="Currency 2 2" xfId="7" xr:uid="{00000000-0005-0000-0000-000004170000}"/>
    <cellStyle name="Currency 2 2 2" xfId="274" xr:uid="{00000000-0005-0000-0000-000005170000}"/>
    <cellStyle name="Currency 2 2 3" xfId="273" xr:uid="{00000000-0005-0000-0000-000006170000}"/>
    <cellStyle name="Currency 2 2 4" xfId="6491" xr:uid="{00000000-0005-0000-0000-000007170000}"/>
    <cellStyle name="Currency 2 3" xfId="8" xr:uid="{00000000-0005-0000-0000-000008170000}"/>
    <cellStyle name="Currency 2 3 2" xfId="276" xr:uid="{00000000-0005-0000-0000-000009170000}"/>
    <cellStyle name="Currency 2 3 3" xfId="275" xr:uid="{00000000-0005-0000-0000-00000A170000}"/>
    <cellStyle name="Currency 2 3 4" xfId="6492" xr:uid="{00000000-0005-0000-0000-00000B170000}"/>
    <cellStyle name="Currency 2 4" xfId="26" xr:uid="{00000000-0005-0000-0000-00000C170000}"/>
    <cellStyle name="Currency 2 4 2" xfId="278" xr:uid="{00000000-0005-0000-0000-00000D170000}"/>
    <cellStyle name="Currency 2 4 2 2" xfId="279" xr:uid="{00000000-0005-0000-0000-00000E170000}"/>
    <cellStyle name="Currency 2 4 2 2 2" xfId="280" xr:uid="{00000000-0005-0000-0000-00000F170000}"/>
    <cellStyle name="Currency 2 4 2 3" xfId="281" xr:uid="{00000000-0005-0000-0000-000010170000}"/>
    <cellStyle name="Currency 2 4 3" xfId="282" xr:uid="{00000000-0005-0000-0000-000011170000}"/>
    <cellStyle name="Currency 2 4 3 2" xfId="283" xr:uid="{00000000-0005-0000-0000-000012170000}"/>
    <cellStyle name="Currency 2 4 4" xfId="284" xr:uid="{00000000-0005-0000-0000-000013170000}"/>
    <cellStyle name="Currency 2 4 5" xfId="277" xr:uid="{00000000-0005-0000-0000-000014170000}"/>
    <cellStyle name="Currency 2 4 6" xfId="6493" xr:uid="{00000000-0005-0000-0000-000015170000}"/>
    <cellStyle name="Currency 2 5" xfId="285" xr:uid="{00000000-0005-0000-0000-000016170000}"/>
    <cellStyle name="Currency 2 5 2" xfId="286" xr:uid="{00000000-0005-0000-0000-000017170000}"/>
    <cellStyle name="Currency 2 5 2 2" xfId="287" xr:uid="{00000000-0005-0000-0000-000018170000}"/>
    <cellStyle name="Currency 2 5 3" xfId="288" xr:uid="{00000000-0005-0000-0000-000019170000}"/>
    <cellStyle name="Currency 2 6" xfId="289" xr:uid="{00000000-0005-0000-0000-00001A170000}"/>
    <cellStyle name="Currency 2 6 2" xfId="290" xr:uid="{00000000-0005-0000-0000-00001B170000}"/>
    <cellStyle name="Currency 2 6 2 2" xfId="291" xr:uid="{00000000-0005-0000-0000-00001C170000}"/>
    <cellStyle name="Currency 2 6 3" xfId="292" xr:uid="{00000000-0005-0000-0000-00001D170000}"/>
    <cellStyle name="Currency 2 7" xfId="293" xr:uid="{00000000-0005-0000-0000-00001E170000}"/>
    <cellStyle name="Currency 2 7 2" xfId="294" xr:uid="{00000000-0005-0000-0000-00001F170000}"/>
    <cellStyle name="Currency 2 7 2 2" xfId="295" xr:uid="{00000000-0005-0000-0000-000020170000}"/>
    <cellStyle name="Currency 2 7 3" xfId="296" xr:uid="{00000000-0005-0000-0000-000021170000}"/>
    <cellStyle name="Currency 2 8" xfId="297" xr:uid="{00000000-0005-0000-0000-000022170000}"/>
    <cellStyle name="Currency 2 8 2" xfId="298" xr:uid="{00000000-0005-0000-0000-000023170000}"/>
    <cellStyle name="Currency 2 9" xfId="299" xr:uid="{00000000-0005-0000-0000-000024170000}"/>
    <cellStyle name="Currency 3" xfId="9" xr:uid="{00000000-0005-0000-0000-000025170000}"/>
    <cellStyle name="Currency 3 2" xfId="300" xr:uid="{00000000-0005-0000-0000-000026170000}"/>
    <cellStyle name="Currency 3 2 2" xfId="6495" xr:uid="{00000000-0005-0000-0000-000027170000}"/>
    <cellStyle name="Currency 3 3" xfId="6496" xr:uid="{00000000-0005-0000-0000-000028170000}"/>
    <cellStyle name="Currency 3 4" xfId="6497" xr:uid="{00000000-0005-0000-0000-000029170000}"/>
    <cellStyle name="Currency 3 5" xfId="6498" xr:uid="{00000000-0005-0000-0000-00002A170000}"/>
    <cellStyle name="Currency 3 6" xfId="6494" xr:uid="{00000000-0005-0000-0000-00002B170000}"/>
    <cellStyle name="Currency 4" xfId="10" xr:uid="{00000000-0005-0000-0000-00002C170000}"/>
    <cellStyle name="Currency 4 10" xfId="6499" xr:uid="{00000000-0005-0000-0000-00002D170000}"/>
    <cellStyle name="Currency 4 2" xfId="302" xr:uid="{00000000-0005-0000-0000-00002E170000}"/>
    <cellStyle name="Currency 4 2 2" xfId="303" xr:uid="{00000000-0005-0000-0000-00002F170000}"/>
    <cellStyle name="Currency 4 2 2 2" xfId="304" xr:uid="{00000000-0005-0000-0000-000030170000}"/>
    <cellStyle name="Currency 4 2 2 2 2" xfId="305" xr:uid="{00000000-0005-0000-0000-000031170000}"/>
    <cellStyle name="Currency 4 2 2 3" xfId="306" xr:uid="{00000000-0005-0000-0000-000032170000}"/>
    <cellStyle name="Currency 4 2 3" xfId="307" xr:uid="{00000000-0005-0000-0000-000033170000}"/>
    <cellStyle name="Currency 4 2 3 2" xfId="308" xr:uid="{00000000-0005-0000-0000-000034170000}"/>
    <cellStyle name="Currency 4 2 4" xfId="309" xr:uid="{00000000-0005-0000-0000-000035170000}"/>
    <cellStyle name="Currency 4 2 5" xfId="6500" xr:uid="{00000000-0005-0000-0000-000036170000}"/>
    <cellStyle name="Currency 4 3" xfId="310" xr:uid="{00000000-0005-0000-0000-000037170000}"/>
    <cellStyle name="Currency 4 3 2" xfId="311" xr:uid="{00000000-0005-0000-0000-000038170000}"/>
    <cellStyle name="Currency 4 3 2 2" xfId="312" xr:uid="{00000000-0005-0000-0000-000039170000}"/>
    <cellStyle name="Currency 4 3 3" xfId="313" xr:uid="{00000000-0005-0000-0000-00003A170000}"/>
    <cellStyle name="Currency 4 4" xfId="314" xr:uid="{00000000-0005-0000-0000-00003B170000}"/>
    <cellStyle name="Currency 4 4 2" xfId="315" xr:uid="{00000000-0005-0000-0000-00003C170000}"/>
    <cellStyle name="Currency 4 4 2 2" xfId="316" xr:uid="{00000000-0005-0000-0000-00003D170000}"/>
    <cellStyle name="Currency 4 4 3" xfId="317" xr:uid="{00000000-0005-0000-0000-00003E170000}"/>
    <cellStyle name="Currency 4 5" xfId="318" xr:uid="{00000000-0005-0000-0000-00003F170000}"/>
    <cellStyle name="Currency 4 5 2" xfId="319" xr:uid="{00000000-0005-0000-0000-000040170000}"/>
    <cellStyle name="Currency 4 5 2 2" xfId="320" xr:uid="{00000000-0005-0000-0000-000041170000}"/>
    <cellStyle name="Currency 4 5 3" xfId="321" xr:uid="{00000000-0005-0000-0000-000042170000}"/>
    <cellStyle name="Currency 4 6" xfId="322" xr:uid="{00000000-0005-0000-0000-000043170000}"/>
    <cellStyle name="Currency 4 6 2" xfId="323" xr:uid="{00000000-0005-0000-0000-000044170000}"/>
    <cellStyle name="Currency 4 7" xfId="324" xr:uid="{00000000-0005-0000-0000-000045170000}"/>
    <cellStyle name="Currency 4 8" xfId="325" xr:uid="{00000000-0005-0000-0000-000046170000}"/>
    <cellStyle name="Currency 4 9" xfId="301" xr:uid="{00000000-0005-0000-0000-000047170000}"/>
    <cellStyle name="Currency 5" xfId="11" xr:uid="{00000000-0005-0000-0000-000048170000}"/>
    <cellStyle name="Currency 5 2" xfId="326" xr:uid="{00000000-0005-0000-0000-000049170000}"/>
    <cellStyle name="Currency 5 2 2" xfId="327" xr:uid="{00000000-0005-0000-0000-00004A170000}"/>
    <cellStyle name="Currency 5 2 2 2" xfId="328" xr:uid="{00000000-0005-0000-0000-00004B170000}"/>
    <cellStyle name="Currency 5 2 2 2 2" xfId="329" xr:uid="{00000000-0005-0000-0000-00004C170000}"/>
    <cellStyle name="Currency 5 2 2 3" xfId="330" xr:uid="{00000000-0005-0000-0000-00004D170000}"/>
    <cellStyle name="Currency 5 2 3" xfId="331" xr:uid="{00000000-0005-0000-0000-00004E170000}"/>
    <cellStyle name="Currency 5 2 3 2" xfId="332" xr:uid="{00000000-0005-0000-0000-00004F170000}"/>
    <cellStyle name="Currency 5 2 4" xfId="333" xr:uid="{00000000-0005-0000-0000-000050170000}"/>
    <cellStyle name="Currency 5 3" xfId="334" xr:uid="{00000000-0005-0000-0000-000051170000}"/>
    <cellStyle name="Currency 5 3 2" xfId="335" xr:uid="{00000000-0005-0000-0000-000052170000}"/>
    <cellStyle name="Currency 5 3 2 2" xfId="336" xr:uid="{00000000-0005-0000-0000-000053170000}"/>
    <cellStyle name="Currency 5 3 3" xfId="337" xr:uid="{00000000-0005-0000-0000-000054170000}"/>
    <cellStyle name="Currency 5 4" xfId="338" xr:uid="{00000000-0005-0000-0000-000055170000}"/>
    <cellStyle name="Currency 5 4 2" xfId="339" xr:uid="{00000000-0005-0000-0000-000056170000}"/>
    <cellStyle name="Currency 5 4 2 2" xfId="340" xr:uid="{00000000-0005-0000-0000-000057170000}"/>
    <cellStyle name="Currency 5 4 3" xfId="341" xr:uid="{00000000-0005-0000-0000-000058170000}"/>
    <cellStyle name="Currency 5 5" xfId="342" xr:uid="{00000000-0005-0000-0000-000059170000}"/>
    <cellStyle name="Currency 5 5 2" xfId="343" xr:uid="{00000000-0005-0000-0000-00005A170000}"/>
    <cellStyle name="Currency 5 5 2 2" xfId="344" xr:uid="{00000000-0005-0000-0000-00005B170000}"/>
    <cellStyle name="Currency 5 5 3" xfId="345" xr:uid="{00000000-0005-0000-0000-00005C170000}"/>
    <cellStyle name="Currency 5 6" xfId="346" xr:uid="{00000000-0005-0000-0000-00005D170000}"/>
    <cellStyle name="Currency 5 6 2" xfId="347" xr:uid="{00000000-0005-0000-0000-00005E170000}"/>
    <cellStyle name="Currency 5 7" xfId="348" xr:uid="{00000000-0005-0000-0000-00005F170000}"/>
    <cellStyle name="Currency 5 8" xfId="349" xr:uid="{00000000-0005-0000-0000-000060170000}"/>
    <cellStyle name="Currency 5 9" xfId="6501" xr:uid="{00000000-0005-0000-0000-000061170000}"/>
    <cellStyle name="Currency 6" xfId="350" xr:uid="{00000000-0005-0000-0000-000062170000}"/>
    <cellStyle name="Currency 6 2" xfId="351" xr:uid="{00000000-0005-0000-0000-000063170000}"/>
    <cellStyle name="Currency 6 3" xfId="6502" xr:uid="{00000000-0005-0000-0000-000064170000}"/>
    <cellStyle name="Currency 7" xfId="352" xr:uid="{00000000-0005-0000-0000-000065170000}"/>
    <cellStyle name="Currency 7 2" xfId="6504" xr:uid="{00000000-0005-0000-0000-000066170000}"/>
    <cellStyle name="Currency 7 3" xfId="6503" xr:uid="{00000000-0005-0000-0000-000067170000}"/>
    <cellStyle name="Currency 8" xfId="353" xr:uid="{00000000-0005-0000-0000-000068170000}"/>
    <cellStyle name="Currency 8 2" xfId="6505" xr:uid="{00000000-0005-0000-0000-000069170000}"/>
    <cellStyle name="Currency 9" xfId="354" xr:uid="{00000000-0005-0000-0000-00006A170000}"/>
    <cellStyle name="Currency 9 2" xfId="355" xr:uid="{00000000-0005-0000-0000-00006B170000}"/>
    <cellStyle name="Currency 9 3" xfId="6506" xr:uid="{00000000-0005-0000-0000-00006C170000}"/>
    <cellStyle name="Currency0" xfId="6507" xr:uid="{00000000-0005-0000-0000-00006D170000}"/>
    <cellStyle name="DRG Table" xfId="356" xr:uid="{00000000-0005-0000-0000-00006E170000}"/>
    <cellStyle name="Explanatory Text 10" xfId="6508" xr:uid="{00000000-0005-0000-0000-00006F170000}"/>
    <cellStyle name="Explanatory Text 2" xfId="357" xr:uid="{00000000-0005-0000-0000-000070170000}"/>
    <cellStyle name="Explanatory Text 2 2" xfId="358" xr:uid="{00000000-0005-0000-0000-000071170000}"/>
    <cellStyle name="Explanatory Text 2 3" xfId="6509" xr:uid="{00000000-0005-0000-0000-000072170000}"/>
    <cellStyle name="Explanatory Text 3" xfId="359" xr:uid="{00000000-0005-0000-0000-000073170000}"/>
    <cellStyle name="Explanatory Text 3 2" xfId="6510" xr:uid="{00000000-0005-0000-0000-000074170000}"/>
    <cellStyle name="Explanatory Text 4" xfId="360" xr:uid="{00000000-0005-0000-0000-000075170000}"/>
    <cellStyle name="Explanatory Text 4 2" xfId="6511" xr:uid="{00000000-0005-0000-0000-000076170000}"/>
    <cellStyle name="Explanatory Text 5" xfId="6512" xr:uid="{00000000-0005-0000-0000-000077170000}"/>
    <cellStyle name="Explanatory Text 6" xfId="6513" xr:uid="{00000000-0005-0000-0000-000078170000}"/>
    <cellStyle name="Explanatory Text 7" xfId="6514" xr:uid="{00000000-0005-0000-0000-000079170000}"/>
    <cellStyle name="Explanatory Text 8" xfId="6515" xr:uid="{00000000-0005-0000-0000-00007A170000}"/>
    <cellStyle name="Explanatory Text 9" xfId="6516" xr:uid="{00000000-0005-0000-0000-00007B170000}"/>
    <cellStyle name="Fixed2 - Style1" xfId="6517" xr:uid="{00000000-0005-0000-0000-00007C170000}"/>
    <cellStyle name="Followed Hyperlink 2" xfId="361" xr:uid="{00000000-0005-0000-0000-00007D170000}"/>
    <cellStyle name="Good 10" xfId="6518" xr:uid="{00000000-0005-0000-0000-00007E170000}"/>
    <cellStyle name="Good 2" xfId="362" xr:uid="{00000000-0005-0000-0000-00007F170000}"/>
    <cellStyle name="Good 2 2" xfId="363" xr:uid="{00000000-0005-0000-0000-000080170000}"/>
    <cellStyle name="Good 2 3" xfId="6519" xr:uid="{00000000-0005-0000-0000-000081170000}"/>
    <cellStyle name="Good 3" xfId="364" xr:uid="{00000000-0005-0000-0000-000082170000}"/>
    <cellStyle name="Good 3 2" xfId="6520" xr:uid="{00000000-0005-0000-0000-000083170000}"/>
    <cellStyle name="Good 4" xfId="365" xr:uid="{00000000-0005-0000-0000-000084170000}"/>
    <cellStyle name="Good 4 2" xfId="6521" xr:uid="{00000000-0005-0000-0000-000085170000}"/>
    <cellStyle name="Good 5" xfId="6522" xr:uid="{00000000-0005-0000-0000-000086170000}"/>
    <cellStyle name="Good 6" xfId="6523" xr:uid="{00000000-0005-0000-0000-000087170000}"/>
    <cellStyle name="Good 7" xfId="6524" xr:uid="{00000000-0005-0000-0000-000088170000}"/>
    <cellStyle name="Good 8" xfId="6525" xr:uid="{00000000-0005-0000-0000-000089170000}"/>
    <cellStyle name="Good 9" xfId="6526" xr:uid="{00000000-0005-0000-0000-00008A170000}"/>
    <cellStyle name="Heading 1 10" xfId="6527" xr:uid="{00000000-0005-0000-0000-00008B170000}"/>
    <cellStyle name="Heading 1 2" xfId="366" xr:uid="{00000000-0005-0000-0000-00008C170000}"/>
    <cellStyle name="Heading 1 2 2" xfId="367" xr:uid="{00000000-0005-0000-0000-00008D170000}"/>
    <cellStyle name="Heading 1 2 3" xfId="6528" xr:uid="{00000000-0005-0000-0000-00008E170000}"/>
    <cellStyle name="Heading 1 3" xfId="368" xr:uid="{00000000-0005-0000-0000-00008F170000}"/>
    <cellStyle name="Heading 1 3 2" xfId="6529" xr:uid="{00000000-0005-0000-0000-000090170000}"/>
    <cellStyle name="Heading 1 4" xfId="369" xr:uid="{00000000-0005-0000-0000-000091170000}"/>
    <cellStyle name="Heading 1 4 2" xfId="6530" xr:uid="{00000000-0005-0000-0000-000092170000}"/>
    <cellStyle name="Heading 1 5" xfId="6531" xr:uid="{00000000-0005-0000-0000-000093170000}"/>
    <cellStyle name="Heading 1 6" xfId="6532" xr:uid="{00000000-0005-0000-0000-000094170000}"/>
    <cellStyle name="Heading 1 7" xfId="6533" xr:uid="{00000000-0005-0000-0000-000095170000}"/>
    <cellStyle name="Heading 1 8" xfId="6534" xr:uid="{00000000-0005-0000-0000-000096170000}"/>
    <cellStyle name="Heading 1 9" xfId="6535" xr:uid="{00000000-0005-0000-0000-000097170000}"/>
    <cellStyle name="Heading 2 10" xfId="6536" xr:uid="{00000000-0005-0000-0000-000098170000}"/>
    <cellStyle name="Heading 2 2" xfId="370" xr:uid="{00000000-0005-0000-0000-000099170000}"/>
    <cellStyle name="Heading 2 2 2" xfId="371" xr:uid="{00000000-0005-0000-0000-00009A170000}"/>
    <cellStyle name="Heading 2 2 3" xfId="6537" xr:uid="{00000000-0005-0000-0000-00009B170000}"/>
    <cellStyle name="Heading 2 3" xfId="372" xr:uid="{00000000-0005-0000-0000-00009C170000}"/>
    <cellStyle name="Heading 2 3 2" xfId="6538" xr:uid="{00000000-0005-0000-0000-00009D170000}"/>
    <cellStyle name="Heading 2 4" xfId="373" xr:uid="{00000000-0005-0000-0000-00009E170000}"/>
    <cellStyle name="Heading 2 4 2" xfId="6539" xr:uid="{00000000-0005-0000-0000-00009F170000}"/>
    <cellStyle name="Heading 2 5" xfId="6540" xr:uid="{00000000-0005-0000-0000-0000A0170000}"/>
    <cellStyle name="Heading 2 6" xfId="6541" xr:uid="{00000000-0005-0000-0000-0000A1170000}"/>
    <cellStyle name="Heading 2 7" xfId="6542" xr:uid="{00000000-0005-0000-0000-0000A2170000}"/>
    <cellStyle name="Heading 2 8" xfId="6543" xr:uid="{00000000-0005-0000-0000-0000A3170000}"/>
    <cellStyle name="Heading 2 9" xfId="6544" xr:uid="{00000000-0005-0000-0000-0000A4170000}"/>
    <cellStyle name="Heading 3 10" xfId="6545" xr:uid="{00000000-0005-0000-0000-0000A5170000}"/>
    <cellStyle name="Heading 3 2" xfId="374" xr:uid="{00000000-0005-0000-0000-0000A6170000}"/>
    <cellStyle name="Heading 3 2 2" xfId="375" xr:uid="{00000000-0005-0000-0000-0000A7170000}"/>
    <cellStyle name="Heading 3 2 3" xfId="6546" xr:uid="{00000000-0005-0000-0000-0000A8170000}"/>
    <cellStyle name="Heading 3 3" xfId="376" xr:uid="{00000000-0005-0000-0000-0000A9170000}"/>
    <cellStyle name="Heading 3 3 2" xfId="6547" xr:uid="{00000000-0005-0000-0000-0000AA170000}"/>
    <cellStyle name="Heading 3 4" xfId="377" xr:uid="{00000000-0005-0000-0000-0000AB170000}"/>
    <cellStyle name="Heading 3 4 2" xfId="6548" xr:uid="{00000000-0005-0000-0000-0000AC170000}"/>
    <cellStyle name="Heading 3 5" xfId="6549" xr:uid="{00000000-0005-0000-0000-0000AD170000}"/>
    <cellStyle name="Heading 3 6" xfId="6550" xr:uid="{00000000-0005-0000-0000-0000AE170000}"/>
    <cellStyle name="Heading 3 7" xfId="6551" xr:uid="{00000000-0005-0000-0000-0000AF170000}"/>
    <cellStyle name="Heading 3 8" xfId="6552" xr:uid="{00000000-0005-0000-0000-0000B0170000}"/>
    <cellStyle name="Heading 3 9" xfId="6553" xr:uid="{00000000-0005-0000-0000-0000B1170000}"/>
    <cellStyle name="Heading 4 10" xfId="6554" xr:uid="{00000000-0005-0000-0000-0000B2170000}"/>
    <cellStyle name="Heading 4 2" xfId="378" xr:uid="{00000000-0005-0000-0000-0000B3170000}"/>
    <cellStyle name="Heading 4 2 2" xfId="379" xr:uid="{00000000-0005-0000-0000-0000B4170000}"/>
    <cellStyle name="Heading 4 2 3" xfId="6555" xr:uid="{00000000-0005-0000-0000-0000B5170000}"/>
    <cellStyle name="Heading 4 3" xfId="380" xr:uid="{00000000-0005-0000-0000-0000B6170000}"/>
    <cellStyle name="Heading 4 3 2" xfId="6556" xr:uid="{00000000-0005-0000-0000-0000B7170000}"/>
    <cellStyle name="Heading 4 4" xfId="381" xr:uid="{00000000-0005-0000-0000-0000B8170000}"/>
    <cellStyle name="Heading 4 4 2" xfId="6557" xr:uid="{00000000-0005-0000-0000-0000B9170000}"/>
    <cellStyle name="Heading 4 5" xfId="6558" xr:uid="{00000000-0005-0000-0000-0000BA170000}"/>
    <cellStyle name="Heading 4 6" xfId="6559" xr:uid="{00000000-0005-0000-0000-0000BB170000}"/>
    <cellStyle name="Heading 4 7" xfId="6560" xr:uid="{00000000-0005-0000-0000-0000BC170000}"/>
    <cellStyle name="Heading 4 8" xfId="6561" xr:uid="{00000000-0005-0000-0000-0000BD170000}"/>
    <cellStyle name="Heading 4 9" xfId="6562" xr:uid="{00000000-0005-0000-0000-0000BE170000}"/>
    <cellStyle name="Hyperlink 2" xfId="382" xr:uid="{00000000-0005-0000-0000-0000BF170000}"/>
    <cellStyle name="Hyperlink 2 2" xfId="383" xr:uid="{00000000-0005-0000-0000-0000C0170000}"/>
    <cellStyle name="Hyperlink 3" xfId="384" xr:uid="{00000000-0005-0000-0000-0000C1170000}"/>
    <cellStyle name="Hyperlink 4" xfId="385" xr:uid="{00000000-0005-0000-0000-0000C2170000}"/>
    <cellStyle name="Hyperlink 6" xfId="6563" xr:uid="{00000000-0005-0000-0000-0000C3170000}"/>
    <cellStyle name="Hyperlink 8" xfId="6564" xr:uid="{00000000-0005-0000-0000-0000C4170000}"/>
    <cellStyle name="Input 10" xfId="6565" xr:uid="{00000000-0005-0000-0000-0000C5170000}"/>
    <cellStyle name="Input 2" xfId="386" xr:uid="{00000000-0005-0000-0000-0000C6170000}"/>
    <cellStyle name="Input 2 2" xfId="387" xr:uid="{00000000-0005-0000-0000-0000C7170000}"/>
    <cellStyle name="Input 2 2 2" xfId="388" xr:uid="{00000000-0005-0000-0000-0000C8170000}"/>
    <cellStyle name="Input 2 2 2 2" xfId="389" xr:uid="{00000000-0005-0000-0000-0000C9170000}"/>
    <cellStyle name="Input 2 2 2 2 2" xfId="390" xr:uid="{00000000-0005-0000-0000-0000CA170000}"/>
    <cellStyle name="Input 2 2 2 2 3" xfId="391" xr:uid="{00000000-0005-0000-0000-0000CB170000}"/>
    <cellStyle name="Input 2 2 2 3" xfId="392" xr:uid="{00000000-0005-0000-0000-0000CC170000}"/>
    <cellStyle name="Input 2 2 2 4" xfId="393" xr:uid="{00000000-0005-0000-0000-0000CD170000}"/>
    <cellStyle name="Input 2 2 3" xfId="394" xr:uid="{00000000-0005-0000-0000-0000CE170000}"/>
    <cellStyle name="Input 2 2 3 2" xfId="395" xr:uid="{00000000-0005-0000-0000-0000CF170000}"/>
    <cellStyle name="Input 2 2 3 3" xfId="396" xr:uid="{00000000-0005-0000-0000-0000D0170000}"/>
    <cellStyle name="Input 2 2 4" xfId="397" xr:uid="{00000000-0005-0000-0000-0000D1170000}"/>
    <cellStyle name="Input 2 2 5" xfId="398" xr:uid="{00000000-0005-0000-0000-0000D2170000}"/>
    <cellStyle name="Input 2 3" xfId="399" xr:uid="{00000000-0005-0000-0000-0000D3170000}"/>
    <cellStyle name="Input 2 3 2" xfId="400" xr:uid="{00000000-0005-0000-0000-0000D4170000}"/>
    <cellStyle name="Input 2 3 2 2" xfId="401" xr:uid="{00000000-0005-0000-0000-0000D5170000}"/>
    <cellStyle name="Input 2 3 2 3" xfId="402" xr:uid="{00000000-0005-0000-0000-0000D6170000}"/>
    <cellStyle name="Input 2 3 3" xfId="403" xr:uid="{00000000-0005-0000-0000-0000D7170000}"/>
    <cellStyle name="Input 2 3 4" xfId="404" xr:uid="{00000000-0005-0000-0000-0000D8170000}"/>
    <cellStyle name="Input 2 4" xfId="405" xr:uid="{00000000-0005-0000-0000-0000D9170000}"/>
    <cellStyle name="Input 2 5" xfId="406" xr:uid="{00000000-0005-0000-0000-0000DA170000}"/>
    <cellStyle name="Input 2 5 2" xfId="407" xr:uid="{00000000-0005-0000-0000-0000DB170000}"/>
    <cellStyle name="Input 2 5 3" xfId="408" xr:uid="{00000000-0005-0000-0000-0000DC170000}"/>
    <cellStyle name="Input 2 6" xfId="409" xr:uid="{00000000-0005-0000-0000-0000DD170000}"/>
    <cellStyle name="Input 2 7" xfId="410" xr:uid="{00000000-0005-0000-0000-0000DE170000}"/>
    <cellStyle name="Input 2 8" xfId="6566" xr:uid="{00000000-0005-0000-0000-0000DF170000}"/>
    <cellStyle name="Input 3" xfId="411" xr:uid="{00000000-0005-0000-0000-0000E0170000}"/>
    <cellStyle name="Input 3 2" xfId="412" xr:uid="{00000000-0005-0000-0000-0000E1170000}"/>
    <cellStyle name="Input 3 2 2" xfId="413" xr:uid="{00000000-0005-0000-0000-0000E2170000}"/>
    <cellStyle name="Input 3 2 2 2" xfId="414" xr:uid="{00000000-0005-0000-0000-0000E3170000}"/>
    <cellStyle name="Input 3 2 2 3" xfId="415" xr:uid="{00000000-0005-0000-0000-0000E4170000}"/>
    <cellStyle name="Input 3 2 3" xfId="416" xr:uid="{00000000-0005-0000-0000-0000E5170000}"/>
    <cellStyle name="Input 3 2 4" xfId="417" xr:uid="{00000000-0005-0000-0000-0000E6170000}"/>
    <cellStyle name="Input 3 3" xfId="418" xr:uid="{00000000-0005-0000-0000-0000E7170000}"/>
    <cellStyle name="Input 3 3 2" xfId="419" xr:uid="{00000000-0005-0000-0000-0000E8170000}"/>
    <cellStyle name="Input 3 3 3" xfId="420" xr:uid="{00000000-0005-0000-0000-0000E9170000}"/>
    <cellStyle name="Input 3 4" xfId="421" xr:uid="{00000000-0005-0000-0000-0000EA170000}"/>
    <cellStyle name="Input 3 5" xfId="422" xr:uid="{00000000-0005-0000-0000-0000EB170000}"/>
    <cellStyle name="Input 3 6" xfId="6567" xr:uid="{00000000-0005-0000-0000-0000EC170000}"/>
    <cellStyle name="Input 4" xfId="423" xr:uid="{00000000-0005-0000-0000-0000ED170000}"/>
    <cellStyle name="Input 4 2" xfId="424" xr:uid="{00000000-0005-0000-0000-0000EE170000}"/>
    <cellStyle name="Input 4 2 2" xfId="425" xr:uid="{00000000-0005-0000-0000-0000EF170000}"/>
    <cellStyle name="Input 4 2 3" xfId="426" xr:uid="{00000000-0005-0000-0000-0000F0170000}"/>
    <cellStyle name="Input 4 3" xfId="427" xr:uid="{00000000-0005-0000-0000-0000F1170000}"/>
    <cellStyle name="Input 4 4" xfId="428" xr:uid="{00000000-0005-0000-0000-0000F2170000}"/>
    <cellStyle name="Input 4 5" xfId="6568" xr:uid="{00000000-0005-0000-0000-0000F3170000}"/>
    <cellStyle name="Input 5" xfId="429" xr:uid="{00000000-0005-0000-0000-0000F4170000}"/>
    <cellStyle name="Input 5 2" xfId="430" xr:uid="{00000000-0005-0000-0000-0000F5170000}"/>
    <cellStyle name="Input 5 3" xfId="431" xr:uid="{00000000-0005-0000-0000-0000F6170000}"/>
    <cellStyle name="Input 5 4" xfId="6569" xr:uid="{00000000-0005-0000-0000-0000F7170000}"/>
    <cellStyle name="Input 6" xfId="6570" xr:uid="{00000000-0005-0000-0000-0000F8170000}"/>
    <cellStyle name="Input 7" xfId="6571" xr:uid="{00000000-0005-0000-0000-0000F9170000}"/>
    <cellStyle name="Input 8" xfId="6572" xr:uid="{00000000-0005-0000-0000-0000FA170000}"/>
    <cellStyle name="Input 8 10" xfId="6573" xr:uid="{00000000-0005-0000-0000-0000FB170000}"/>
    <cellStyle name="Input 8 10 10" xfId="6574" xr:uid="{00000000-0005-0000-0000-0000FC170000}"/>
    <cellStyle name="Input 8 10 10 2" xfId="6575" xr:uid="{00000000-0005-0000-0000-0000FD170000}"/>
    <cellStyle name="Input 8 10 11" xfId="6576" xr:uid="{00000000-0005-0000-0000-0000FE170000}"/>
    <cellStyle name="Input 8 10 11 2" xfId="6577" xr:uid="{00000000-0005-0000-0000-0000FF170000}"/>
    <cellStyle name="Input 8 10 12" xfId="6578" xr:uid="{00000000-0005-0000-0000-000000180000}"/>
    <cellStyle name="Input 8 10 12 2" xfId="6579" xr:uid="{00000000-0005-0000-0000-000001180000}"/>
    <cellStyle name="Input 8 10 13" xfId="6580" xr:uid="{00000000-0005-0000-0000-000002180000}"/>
    <cellStyle name="Input 8 10 13 2" xfId="6581" xr:uid="{00000000-0005-0000-0000-000003180000}"/>
    <cellStyle name="Input 8 10 14" xfId="6582" xr:uid="{00000000-0005-0000-0000-000004180000}"/>
    <cellStyle name="Input 8 10 14 2" xfId="6583" xr:uid="{00000000-0005-0000-0000-000005180000}"/>
    <cellStyle name="Input 8 10 15" xfId="6584" xr:uid="{00000000-0005-0000-0000-000006180000}"/>
    <cellStyle name="Input 8 10 15 2" xfId="6585" xr:uid="{00000000-0005-0000-0000-000007180000}"/>
    <cellStyle name="Input 8 10 16" xfId="6586" xr:uid="{00000000-0005-0000-0000-000008180000}"/>
    <cellStyle name="Input 8 10 16 2" xfId="6587" xr:uid="{00000000-0005-0000-0000-000009180000}"/>
    <cellStyle name="Input 8 10 17" xfId="6588" xr:uid="{00000000-0005-0000-0000-00000A180000}"/>
    <cellStyle name="Input 8 10 17 2" xfId="6589" xr:uid="{00000000-0005-0000-0000-00000B180000}"/>
    <cellStyle name="Input 8 10 18" xfId="6590" xr:uid="{00000000-0005-0000-0000-00000C180000}"/>
    <cellStyle name="Input 8 10 2" xfId="6591" xr:uid="{00000000-0005-0000-0000-00000D180000}"/>
    <cellStyle name="Input 8 10 2 2" xfId="6592" xr:uid="{00000000-0005-0000-0000-00000E180000}"/>
    <cellStyle name="Input 8 10 3" xfId="6593" xr:uid="{00000000-0005-0000-0000-00000F180000}"/>
    <cellStyle name="Input 8 10 3 2" xfId="6594" xr:uid="{00000000-0005-0000-0000-000010180000}"/>
    <cellStyle name="Input 8 10 4" xfId="6595" xr:uid="{00000000-0005-0000-0000-000011180000}"/>
    <cellStyle name="Input 8 10 4 2" xfId="6596" xr:uid="{00000000-0005-0000-0000-000012180000}"/>
    <cellStyle name="Input 8 10 5" xfId="6597" xr:uid="{00000000-0005-0000-0000-000013180000}"/>
    <cellStyle name="Input 8 10 5 2" xfId="6598" xr:uid="{00000000-0005-0000-0000-000014180000}"/>
    <cellStyle name="Input 8 10 6" xfId="6599" xr:uid="{00000000-0005-0000-0000-000015180000}"/>
    <cellStyle name="Input 8 10 6 2" xfId="6600" xr:uid="{00000000-0005-0000-0000-000016180000}"/>
    <cellStyle name="Input 8 10 7" xfId="6601" xr:uid="{00000000-0005-0000-0000-000017180000}"/>
    <cellStyle name="Input 8 10 7 2" xfId="6602" xr:uid="{00000000-0005-0000-0000-000018180000}"/>
    <cellStyle name="Input 8 10 8" xfId="6603" xr:uid="{00000000-0005-0000-0000-000019180000}"/>
    <cellStyle name="Input 8 10 8 2" xfId="6604" xr:uid="{00000000-0005-0000-0000-00001A180000}"/>
    <cellStyle name="Input 8 10 9" xfId="6605" xr:uid="{00000000-0005-0000-0000-00001B180000}"/>
    <cellStyle name="Input 8 10 9 2" xfId="6606" xr:uid="{00000000-0005-0000-0000-00001C180000}"/>
    <cellStyle name="Input 8 11" xfId="6607" xr:uid="{00000000-0005-0000-0000-00001D180000}"/>
    <cellStyle name="Input 8 11 10" xfId="6608" xr:uid="{00000000-0005-0000-0000-00001E180000}"/>
    <cellStyle name="Input 8 11 10 2" xfId="6609" xr:uid="{00000000-0005-0000-0000-00001F180000}"/>
    <cellStyle name="Input 8 11 11" xfId="6610" xr:uid="{00000000-0005-0000-0000-000020180000}"/>
    <cellStyle name="Input 8 11 11 2" xfId="6611" xr:uid="{00000000-0005-0000-0000-000021180000}"/>
    <cellStyle name="Input 8 11 12" xfId="6612" xr:uid="{00000000-0005-0000-0000-000022180000}"/>
    <cellStyle name="Input 8 11 12 2" xfId="6613" xr:uid="{00000000-0005-0000-0000-000023180000}"/>
    <cellStyle name="Input 8 11 13" xfId="6614" xr:uid="{00000000-0005-0000-0000-000024180000}"/>
    <cellStyle name="Input 8 11 13 2" xfId="6615" xr:uid="{00000000-0005-0000-0000-000025180000}"/>
    <cellStyle name="Input 8 11 14" xfId="6616" xr:uid="{00000000-0005-0000-0000-000026180000}"/>
    <cellStyle name="Input 8 11 14 2" xfId="6617" xr:uid="{00000000-0005-0000-0000-000027180000}"/>
    <cellStyle name="Input 8 11 15" xfId="6618" xr:uid="{00000000-0005-0000-0000-000028180000}"/>
    <cellStyle name="Input 8 11 15 2" xfId="6619" xr:uid="{00000000-0005-0000-0000-000029180000}"/>
    <cellStyle name="Input 8 11 16" xfId="6620" xr:uid="{00000000-0005-0000-0000-00002A180000}"/>
    <cellStyle name="Input 8 11 16 2" xfId="6621" xr:uid="{00000000-0005-0000-0000-00002B180000}"/>
    <cellStyle name="Input 8 11 17" xfId="6622" xr:uid="{00000000-0005-0000-0000-00002C180000}"/>
    <cellStyle name="Input 8 11 17 2" xfId="6623" xr:uid="{00000000-0005-0000-0000-00002D180000}"/>
    <cellStyle name="Input 8 11 18" xfId="6624" xr:uid="{00000000-0005-0000-0000-00002E180000}"/>
    <cellStyle name="Input 8 11 2" xfId="6625" xr:uid="{00000000-0005-0000-0000-00002F180000}"/>
    <cellStyle name="Input 8 11 2 2" xfId="6626" xr:uid="{00000000-0005-0000-0000-000030180000}"/>
    <cellStyle name="Input 8 11 3" xfId="6627" xr:uid="{00000000-0005-0000-0000-000031180000}"/>
    <cellStyle name="Input 8 11 3 2" xfId="6628" xr:uid="{00000000-0005-0000-0000-000032180000}"/>
    <cellStyle name="Input 8 11 4" xfId="6629" xr:uid="{00000000-0005-0000-0000-000033180000}"/>
    <cellStyle name="Input 8 11 4 2" xfId="6630" xr:uid="{00000000-0005-0000-0000-000034180000}"/>
    <cellStyle name="Input 8 11 5" xfId="6631" xr:uid="{00000000-0005-0000-0000-000035180000}"/>
    <cellStyle name="Input 8 11 5 2" xfId="6632" xr:uid="{00000000-0005-0000-0000-000036180000}"/>
    <cellStyle name="Input 8 11 6" xfId="6633" xr:uid="{00000000-0005-0000-0000-000037180000}"/>
    <cellStyle name="Input 8 11 6 2" xfId="6634" xr:uid="{00000000-0005-0000-0000-000038180000}"/>
    <cellStyle name="Input 8 11 7" xfId="6635" xr:uid="{00000000-0005-0000-0000-000039180000}"/>
    <cellStyle name="Input 8 11 7 2" xfId="6636" xr:uid="{00000000-0005-0000-0000-00003A180000}"/>
    <cellStyle name="Input 8 11 8" xfId="6637" xr:uid="{00000000-0005-0000-0000-00003B180000}"/>
    <cellStyle name="Input 8 11 8 2" xfId="6638" xr:uid="{00000000-0005-0000-0000-00003C180000}"/>
    <cellStyle name="Input 8 11 9" xfId="6639" xr:uid="{00000000-0005-0000-0000-00003D180000}"/>
    <cellStyle name="Input 8 11 9 2" xfId="6640" xr:uid="{00000000-0005-0000-0000-00003E180000}"/>
    <cellStyle name="Input 8 12" xfId="6641" xr:uid="{00000000-0005-0000-0000-00003F180000}"/>
    <cellStyle name="Input 8 12 10" xfId="6642" xr:uid="{00000000-0005-0000-0000-000040180000}"/>
    <cellStyle name="Input 8 12 10 2" xfId="6643" xr:uid="{00000000-0005-0000-0000-000041180000}"/>
    <cellStyle name="Input 8 12 11" xfId="6644" xr:uid="{00000000-0005-0000-0000-000042180000}"/>
    <cellStyle name="Input 8 12 11 2" xfId="6645" xr:uid="{00000000-0005-0000-0000-000043180000}"/>
    <cellStyle name="Input 8 12 12" xfId="6646" xr:uid="{00000000-0005-0000-0000-000044180000}"/>
    <cellStyle name="Input 8 12 12 2" xfId="6647" xr:uid="{00000000-0005-0000-0000-000045180000}"/>
    <cellStyle name="Input 8 12 13" xfId="6648" xr:uid="{00000000-0005-0000-0000-000046180000}"/>
    <cellStyle name="Input 8 12 13 2" xfId="6649" xr:uid="{00000000-0005-0000-0000-000047180000}"/>
    <cellStyle name="Input 8 12 14" xfId="6650" xr:uid="{00000000-0005-0000-0000-000048180000}"/>
    <cellStyle name="Input 8 12 14 2" xfId="6651" xr:uid="{00000000-0005-0000-0000-000049180000}"/>
    <cellStyle name="Input 8 12 15" xfId="6652" xr:uid="{00000000-0005-0000-0000-00004A180000}"/>
    <cellStyle name="Input 8 12 15 2" xfId="6653" xr:uid="{00000000-0005-0000-0000-00004B180000}"/>
    <cellStyle name="Input 8 12 16" xfId="6654" xr:uid="{00000000-0005-0000-0000-00004C180000}"/>
    <cellStyle name="Input 8 12 2" xfId="6655" xr:uid="{00000000-0005-0000-0000-00004D180000}"/>
    <cellStyle name="Input 8 12 2 2" xfId="6656" xr:uid="{00000000-0005-0000-0000-00004E180000}"/>
    <cellStyle name="Input 8 12 3" xfId="6657" xr:uid="{00000000-0005-0000-0000-00004F180000}"/>
    <cellStyle name="Input 8 12 3 2" xfId="6658" xr:uid="{00000000-0005-0000-0000-000050180000}"/>
    <cellStyle name="Input 8 12 4" xfId="6659" xr:uid="{00000000-0005-0000-0000-000051180000}"/>
    <cellStyle name="Input 8 12 4 2" xfId="6660" xr:uid="{00000000-0005-0000-0000-000052180000}"/>
    <cellStyle name="Input 8 12 5" xfId="6661" xr:uid="{00000000-0005-0000-0000-000053180000}"/>
    <cellStyle name="Input 8 12 5 2" xfId="6662" xr:uid="{00000000-0005-0000-0000-000054180000}"/>
    <cellStyle name="Input 8 12 6" xfId="6663" xr:uid="{00000000-0005-0000-0000-000055180000}"/>
    <cellStyle name="Input 8 12 6 2" xfId="6664" xr:uid="{00000000-0005-0000-0000-000056180000}"/>
    <cellStyle name="Input 8 12 7" xfId="6665" xr:uid="{00000000-0005-0000-0000-000057180000}"/>
    <cellStyle name="Input 8 12 7 2" xfId="6666" xr:uid="{00000000-0005-0000-0000-000058180000}"/>
    <cellStyle name="Input 8 12 8" xfId="6667" xr:uid="{00000000-0005-0000-0000-000059180000}"/>
    <cellStyle name="Input 8 12 8 2" xfId="6668" xr:uid="{00000000-0005-0000-0000-00005A180000}"/>
    <cellStyle name="Input 8 12 9" xfId="6669" xr:uid="{00000000-0005-0000-0000-00005B180000}"/>
    <cellStyle name="Input 8 12 9 2" xfId="6670" xr:uid="{00000000-0005-0000-0000-00005C180000}"/>
    <cellStyle name="Input 8 13" xfId="6671" xr:uid="{00000000-0005-0000-0000-00005D180000}"/>
    <cellStyle name="Input 8 13 10" xfId="6672" xr:uid="{00000000-0005-0000-0000-00005E180000}"/>
    <cellStyle name="Input 8 13 10 2" xfId="6673" xr:uid="{00000000-0005-0000-0000-00005F180000}"/>
    <cellStyle name="Input 8 13 11" xfId="6674" xr:uid="{00000000-0005-0000-0000-000060180000}"/>
    <cellStyle name="Input 8 13 11 2" xfId="6675" xr:uid="{00000000-0005-0000-0000-000061180000}"/>
    <cellStyle name="Input 8 13 12" xfId="6676" xr:uid="{00000000-0005-0000-0000-000062180000}"/>
    <cellStyle name="Input 8 13 12 2" xfId="6677" xr:uid="{00000000-0005-0000-0000-000063180000}"/>
    <cellStyle name="Input 8 13 13" xfId="6678" xr:uid="{00000000-0005-0000-0000-000064180000}"/>
    <cellStyle name="Input 8 13 13 2" xfId="6679" xr:uid="{00000000-0005-0000-0000-000065180000}"/>
    <cellStyle name="Input 8 13 14" xfId="6680" xr:uid="{00000000-0005-0000-0000-000066180000}"/>
    <cellStyle name="Input 8 13 14 2" xfId="6681" xr:uid="{00000000-0005-0000-0000-000067180000}"/>
    <cellStyle name="Input 8 13 15" xfId="6682" xr:uid="{00000000-0005-0000-0000-000068180000}"/>
    <cellStyle name="Input 8 13 15 2" xfId="6683" xr:uid="{00000000-0005-0000-0000-000069180000}"/>
    <cellStyle name="Input 8 13 16" xfId="6684" xr:uid="{00000000-0005-0000-0000-00006A180000}"/>
    <cellStyle name="Input 8 13 2" xfId="6685" xr:uid="{00000000-0005-0000-0000-00006B180000}"/>
    <cellStyle name="Input 8 13 2 2" xfId="6686" xr:uid="{00000000-0005-0000-0000-00006C180000}"/>
    <cellStyle name="Input 8 13 3" xfId="6687" xr:uid="{00000000-0005-0000-0000-00006D180000}"/>
    <cellStyle name="Input 8 13 3 2" xfId="6688" xr:uid="{00000000-0005-0000-0000-00006E180000}"/>
    <cellStyle name="Input 8 13 4" xfId="6689" xr:uid="{00000000-0005-0000-0000-00006F180000}"/>
    <cellStyle name="Input 8 13 4 2" xfId="6690" xr:uid="{00000000-0005-0000-0000-000070180000}"/>
    <cellStyle name="Input 8 13 5" xfId="6691" xr:uid="{00000000-0005-0000-0000-000071180000}"/>
    <cellStyle name="Input 8 13 5 2" xfId="6692" xr:uid="{00000000-0005-0000-0000-000072180000}"/>
    <cellStyle name="Input 8 13 6" xfId="6693" xr:uid="{00000000-0005-0000-0000-000073180000}"/>
    <cellStyle name="Input 8 13 6 2" xfId="6694" xr:uid="{00000000-0005-0000-0000-000074180000}"/>
    <cellStyle name="Input 8 13 7" xfId="6695" xr:uid="{00000000-0005-0000-0000-000075180000}"/>
    <cellStyle name="Input 8 13 7 2" xfId="6696" xr:uid="{00000000-0005-0000-0000-000076180000}"/>
    <cellStyle name="Input 8 13 8" xfId="6697" xr:uid="{00000000-0005-0000-0000-000077180000}"/>
    <cellStyle name="Input 8 13 8 2" xfId="6698" xr:uid="{00000000-0005-0000-0000-000078180000}"/>
    <cellStyle name="Input 8 13 9" xfId="6699" xr:uid="{00000000-0005-0000-0000-000079180000}"/>
    <cellStyle name="Input 8 13 9 2" xfId="6700" xr:uid="{00000000-0005-0000-0000-00007A180000}"/>
    <cellStyle name="Input 8 14" xfId="6701" xr:uid="{00000000-0005-0000-0000-00007B180000}"/>
    <cellStyle name="Input 8 14 10" xfId="6702" xr:uid="{00000000-0005-0000-0000-00007C180000}"/>
    <cellStyle name="Input 8 14 10 2" xfId="6703" xr:uid="{00000000-0005-0000-0000-00007D180000}"/>
    <cellStyle name="Input 8 14 11" xfId="6704" xr:uid="{00000000-0005-0000-0000-00007E180000}"/>
    <cellStyle name="Input 8 14 11 2" xfId="6705" xr:uid="{00000000-0005-0000-0000-00007F180000}"/>
    <cellStyle name="Input 8 14 12" xfId="6706" xr:uid="{00000000-0005-0000-0000-000080180000}"/>
    <cellStyle name="Input 8 14 12 2" xfId="6707" xr:uid="{00000000-0005-0000-0000-000081180000}"/>
    <cellStyle name="Input 8 14 13" xfId="6708" xr:uid="{00000000-0005-0000-0000-000082180000}"/>
    <cellStyle name="Input 8 14 13 2" xfId="6709" xr:uid="{00000000-0005-0000-0000-000083180000}"/>
    <cellStyle name="Input 8 14 14" xfId="6710" xr:uid="{00000000-0005-0000-0000-000084180000}"/>
    <cellStyle name="Input 8 14 14 2" xfId="6711" xr:uid="{00000000-0005-0000-0000-000085180000}"/>
    <cellStyle name="Input 8 14 15" xfId="6712" xr:uid="{00000000-0005-0000-0000-000086180000}"/>
    <cellStyle name="Input 8 14 2" xfId="6713" xr:uid="{00000000-0005-0000-0000-000087180000}"/>
    <cellStyle name="Input 8 14 2 2" xfId="6714" xr:uid="{00000000-0005-0000-0000-000088180000}"/>
    <cellStyle name="Input 8 14 3" xfId="6715" xr:uid="{00000000-0005-0000-0000-000089180000}"/>
    <cellStyle name="Input 8 14 3 2" xfId="6716" xr:uid="{00000000-0005-0000-0000-00008A180000}"/>
    <cellStyle name="Input 8 14 4" xfId="6717" xr:uid="{00000000-0005-0000-0000-00008B180000}"/>
    <cellStyle name="Input 8 14 4 2" xfId="6718" xr:uid="{00000000-0005-0000-0000-00008C180000}"/>
    <cellStyle name="Input 8 14 5" xfId="6719" xr:uid="{00000000-0005-0000-0000-00008D180000}"/>
    <cellStyle name="Input 8 14 5 2" xfId="6720" xr:uid="{00000000-0005-0000-0000-00008E180000}"/>
    <cellStyle name="Input 8 14 6" xfId="6721" xr:uid="{00000000-0005-0000-0000-00008F180000}"/>
    <cellStyle name="Input 8 14 6 2" xfId="6722" xr:uid="{00000000-0005-0000-0000-000090180000}"/>
    <cellStyle name="Input 8 14 7" xfId="6723" xr:uid="{00000000-0005-0000-0000-000091180000}"/>
    <cellStyle name="Input 8 14 7 2" xfId="6724" xr:uid="{00000000-0005-0000-0000-000092180000}"/>
    <cellStyle name="Input 8 14 8" xfId="6725" xr:uid="{00000000-0005-0000-0000-000093180000}"/>
    <cellStyle name="Input 8 14 8 2" xfId="6726" xr:uid="{00000000-0005-0000-0000-000094180000}"/>
    <cellStyle name="Input 8 14 9" xfId="6727" xr:uid="{00000000-0005-0000-0000-000095180000}"/>
    <cellStyle name="Input 8 14 9 2" xfId="6728" xr:uid="{00000000-0005-0000-0000-000096180000}"/>
    <cellStyle name="Input 8 15" xfId="6729" xr:uid="{00000000-0005-0000-0000-000097180000}"/>
    <cellStyle name="Input 8 15 2" xfId="6730" xr:uid="{00000000-0005-0000-0000-000098180000}"/>
    <cellStyle name="Input 8 16" xfId="6731" xr:uid="{00000000-0005-0000-0000-000099180000}"/>
    <cellStyle name="Input 8 16 2" xfId="6732" xr:uid="{00000000-0005-0000-0000-00009A180000}"/>
    <cellStyle name="Input 8 17" xfId="6733" xr:uid="{00000000-0005-0000-0000-00009B180000}"/>
    <cellStyle name="Input 8 17 2" xfId="6734" xr:uid="{00000000-0005-0000-0000-00009C180000}"/>
    <cellStyle name="Input 8 18" xfId="6735" xr:uid="{00000000-0005-0000-0000-00009D180000}"/>
    <cellStyle name="Input 8 18 2" xfId="6736" xr:uid="{00000000-0005-0000-0000-00009E180000}"/>
    <cellStyle name="Input 8 19" xfId="6737" xr:uid="{00000000-0005-0000-0000-00009F180000}"/>
    <cellStyle name="Input 8 19 2" xfId="6738" xr:uid="{00000000-0005-0000-0000-0000A0180000}"/>
    <cellStyle name="Input 8 2" xfId="6739" xr:uid="{00000000-0005-0000-0000-0000A1180000}"/>
    <cellStyle name="Input 8 2 10" xfId="6740" xr:uid="{00000000-0005-0000-0000-0000A2180000}"/>
    <cellStyle name="Input 8 2 10 10" xfId="6741" xr:uid="{00000000-0005-0000-0000-0000A3180000}"/>
    <cellStyle name="Input 8 2 10 10 2" xfId="6742" xr:uid="{00000000-0005-0000-0000-0000A4180000}"/>
    <cellStyle name="Input 8 2 10 11" xfId="6743" xr:uid="{00000000-0005-0000-0000-0000A5180000}"/>
    <cellStyle name="Input 8 2 10 11 2" xfId="6744" xr:uid="{00000000-0005-0000-0000-0000A6180000}"/>
    <cellStyle name="Input 8 2 10 12" xfId="6745" xr:uid="{00000000-0005-0000-0000-0000A7180000}"/>
    <cellStyle name="Input 8 2 10 12 2" xfId="6746" xr:uid="{00000000-0005-0000-0000-0000A8180000}"/>
    <cellStyle name="Input 8 2 10 13" xfId="6747" xr:uid="{00000000-0005-0000-0000-0000A9180000}"/>
    <cellStyle name="Input 8 2 10 13 2" xfId="6748" xr:uid="{00000000-0005-0000-0000-0000AA180000}"/>
    <cellStyle name="Input 8 2 10 14" xfId="6749" xr:uid="{00000000-0005-0000-0000-0000AB180000}"/>
    <cellStyle name="Input 8 2 10 14 2" xfId="6750" xr:uid="{00000000-0005-0000-0000-0000AC180000}"/>
    <cellStyle name="Input 8 2 10 15" xfId="6751" xr:uid="{00000000-0005-0000-0000-0000AD180000}"/>
    <cellStyle name="Input 8 2 10 15 2" xfId="6752" xr:uid="{00000000-0005-0000-0000-0000AE180000}"/>
    <cellStyle name="Input 8 2 10 16" xfId="6753" xr:uid="{00000000-0005-0000-0000-0000AF180000}"/>
    <cellStyle name="Input 8 2 10 16 2" xfId="6754" xr:uid="{00000000-0005-0000-0000-0000B0180000}"/>
    <cellStyle name="Input 8 2 10 17" xfId="6755" xr:uid="{00000000-0005-0000-0000-0000B1180000}"/>
    <cellStyle name="Input 8 2 10 17 2" xfId="6756" xr:uid="{00000000-0005-0000-0000-0000B2180000}"/>
    <cellStyle name="Input 8 2 10 18" xfId="6757" xr:uid="{00000000-0005-0000-0000-0000B3180000}"/>
    <cellStyle name="Input 8 2 10 2" xfId="6758" xr:uid="{00000000-0005-0000-0000-0000B4180000}"/>
    <cellStyle name="Input 8 2 10 2 2" xfId="6759" xr:uid="{00000000-0005-0000-0000-0000B5180000}"/>
    <cellStyle name="Input 8 2 10 3" xfId="6760" xr:uid="{00000000-0005-0000-0000-0000B6180000}"/>
    <cellStyle name="Input 8 2 10 3 2" xfId="6761" xr:uid="{00000000-0005-0000-0000-0000B7180000}"/>
    <cellStyle name="Input 8 2 10 4" xfId="6762" xr:uid="{00000000-0005-0000-0000-0000B8180000}"/>
    <cellStyle name="Input 8 2 10 4 2" xfId="6763" xr:uid="{00000000-0005-0000-0000-0000B9180000}"/>
    <cellStyle name="Input 8 2 10 5" xfId="6764" xr:uid="{00000000-0005-0000-0000-0000BA180000}"/>
    <cellStyle name="Input 8 2 10 5 2" xfId="6765" xr:uid="{00000000-0005-0000-0000-0000BB180000}"/>
    <cellStyle name="Input 8 2 10 6" xfId="6766" xr:uid="{00000000-0005-0000-0000-0000BC180000}"/>
    <cellStyle name="Input 8 2 10 6 2" xfId="6767" xr:uid="{00000000-0005-0000-0000-0000BD180000}"/>
    <cellStyle name="Input 8 2 10 7" xfId="6768" xr:uid="{00000000-0005-0000-0000-0000BE180000}"/>
    <cellStyle name="Input 8 2 10 7 2" xfId="6769" xr:uid="{00000000-0005-0000-0000-0000BF180000}"/>
    <cellStyle name="Input 8 2 10 8" xfId="6770" xr:uid="{00000000-0005-0000-0000-0000C0180000}"/>
    <cellStyle name="Input 8 2 10 8 2" xfId="6771" xr:uid="{00000000-0005-0000-0000-0000C1180000}"/>
    <cellStyle name="Input 8 2 10 9" xfId="6772" xr:uid="{00000000-0005-0000-0000-0000C2180000}"/>
    <cellStyle name="Input 8 2 10 9 2" xfId="6773" xr:uid="{00000000-0005-0000-0000-0000C3180000}"/>
    <cellStyle name="Input 8 2 11" xfId="6774" xr:uid="{00000000-0005-0000-0000-0000C4180000}"/>
    <cellStyle name="Input 8 2 11 10" xfId="6775" xr:uid="{00000000-0005-0000-0000-0000C5180000}"/>
    <cellStyle name="Input 8 2 11 10 2" xfId="6776" xr:uid="{00000000-0005-0000-0000-0000C6180000}"/>
    <cellStyle name="Input 8 2 11 11" xfId="6777" xr:uid="{00000000-0005-0000-0000-0000C7180000}"/>
    <cellStyle name="Input 8 2 11 11 2" xfId="6778" xr:uid="{00000000-0005-0000-0000-0000C8180000}"/>
    <cellStyle name="Input 8 2 11 12" xfId="6779" xr:uid="{00000000-0005-0000-0000-0000C9180000}"/>
    <cellStyle name="Input 8 2 11 12 2" xfId="6780" xr:uid="{00000000-0005-0000-0000-0000CA180000}"/>
    <cellStyle name="Input 8 2 11 13" xfId="6781" xr:uid="{00000000-0005-0000-0000-0000CB180000}"/>
    <cellStyle name="Input 8 2 11 13 2" xfId="6782" xr:uid="{00000000-0005-0000-0000-0000CC180000}"/>
    <cellStyle name="Input 8 2 11 14" xfId="6783" xr:uid="{00000000-0005-0000-0000-0000CD180000}"/>
    <cellStyle name="Input 8 2 11 14 2" xfId="6784" xr:uid="{00000000-0005-0000-0000-0000CE180000}"/>
    <cellStyle name="Input 8 2 11 15" xfId="6785" xr:uid="{00000000-0005-0000-0000-0000CF180000}"/>
    <cellStyle name="Input 8 2 11 15 2" xfId="6786" xr:uid="{00000000-0005-0000-0000-0000D0180000}"/>
    <cellStyle name="Input 8 2 11 16" xfId="6787" xr:uid="{00000000-0005-0000-0000-0000D1180000}"/>
    <cellStyle name="Input 8 2 11 2" xfId="6788" xr:uid="{00000000-0005-0000-0000-0000D2180000}"/>
    <cellStyle name="Input 8 2 11 2 2" xfId="6789" xr:uid="{00000000-0005-0000-0000-0000D3180000}"/>
    <cellStyle name="Input 8 2 11 3" xfId="6790" xr:uid="{00000000-0005-0000-0000-0000D4180000}"/>
    <cellStyle name="Input 8 2 11 3 2" xfId="6791" xr:uid="{00000000-0005-0000-0000-0000D5180000}"/>
    <cellStyle name="Input 8 2 11 4" xfId="6792" xr:uid="{00000000-0005-0000-0000-0000D6180000}"/>
    <cellStyle name="Input 8 2 11 4 2" xfId="6793" xr:uid="{00000000-0005-0000-0000-0000D7180000}"/>
    <cellStyle name="Input 8 2 11 5" xfId="6794" xr:uid="{00000000-0005-0000-0000-0000D8180000}"/>
    <cellStyle name="Input 8 2 11 5 2" xfId="6795" xr:uid="{00000000-0005-0000-0000-0000D9180000}"/>
    <cellStyle name="Input 8 2 11 6" xfId="6796" xr:uid="{00000000-0005-0000-0000-0000DA180000}"/>
    <cellStyle name="Input 8 2 11 6 2" xfId="6797" xr:uid="{00000000-0005-0000-0000-0000DB180000}"/>
    <cellStyle name="Input 8 2 11 7" xfId="6798" xr:uid="{00000000-0005-0000-0000-0000DC180000}"/>
    <cellStyle name="Input 8 2 11 7 2" xfId="6799" xr:uid="{00000000-0005-0000-0000-0000DD180000}"/>
    <cellStyle name="Input 8 2 11 8" xfId="6800" xr:uid="{00000000-0005-0000-0000-0000DE180000}"/>
    <cellStyle name="Input 8 2 11 8 2" xfId="6801" xr:uid="{00000000-0005-0000-0000-0000DF180000}"/>
    <cellStyle name="Input 8 2 11 9" xfId="6802" xr:uid="{00000000-0005-0000-0000-0000E0180000}"/>
    <cellStyle name="Input 8 2 11 9 2" xfId="6803" xr:uid="{00000000-0005-0000-0000-0000E1180000}"/>
    <cellStyle name="Input 8 2 12" xfId="6804" xr:uid="{00000000-0005-0000-0000-0000E2180000}"/>
    <cellStyle name="Input 8 2 12 10" xfId="6805" xr:uid="{00000000-0005-0000-0000-0000E3180000}"/>
    <cellStyle name="Input 8 2 12 10 2" xfId="6806" xr:uid="{00000000-0005-0000-0000-0000E4180000}"/>
    <cellStyle name="Input 8 2 12 11" xfId="6807" xr:uid="{00000000-0005-0000-0000-0000E5180000}"/>
    <cellStyle name="Input 8 2 12 11 2" xfId="6808" xr:uid="{00000000-0005-0000-0000-0000E6180000}"/>
    <cellStyle name="Input 8 2 12 12" xfId="6809" xr:uid="{00000000-0005-0000-0000-0000E7180000}"/>
    <cellStyle name="Input 8 2 12 12 2" xfId="6810" xr:uid="{00000000-0005-0000-0000-0000E8180000}"/>
    <cellStyle name="Input 8 2 12 13" xfId="6811" xr:uid="{00000000-0005-0000-0000-0000E9180000}"/>
    <cellStyle name="Input 8 2 12 13 2" xfId="6812" xr:uid="{00000000-0005-0000-0000-0000EA180000}"/>
    <cellStyle name="Input 8 2 12 14" xfId="6813" xr:uid="{00000000-0005-0000-0000-0000EB180000}"/>
    <cellStyle name="Input 8 2 12 14 2" xfId="6814" xr:uid="{00000000-0005-0000-0000-0000EC180000}"/>
    <cellStyle name="Input 8 2 12 15" xfId="6815" xr:uid="{00000000-0005-0000-0000-0000ED180000}"/>
    <cellStyle name="Input 8 2 12 15 2" xfId="6816" xr:uid="{00000000-0005-0000-0000-0000EE180000}"/>
    <cellStyle name="Input 8 2 12 16" xfId="6817" xr:uid="{00000000-0005-0000-0000-0000EF180000}"/>
    <cellStyle name="Input 8 2 12 2" xfId="6818" xr:uid="{00000000-0005-0000-0000-0000F0180000}"/>
    <cellStyle name="Input 8 2 12 2 2" xfId="6819" xr:uid="{00000000-0005-0000-0000-0000F1180000}"/>
    <cellStyle name="Input 8 2 12 3" xfId="6820" xr:uid="{00000000-0005-0000-0000-0000F2180000}"/>
    <cellStyle name="Input 8 2 12 3 2" xfId="6821" xr:uid="{00000000-0005-0000-0000-0000F3180000}"/>
    <cellStyle name="Input 8 2 12 4" xfId="6822" xr:uid="{00000000-0005-0000-0000-0000F4180000}"/>
    <cellStyle name="Input 8 2 12 4 2" xfId="6823" xr:uid="{00000000-0005-0000-0000-0000F5180000}"/>
    <cellStyle name="Input 8 2 12 5" xfId="6824" xr:uid="{00000000-0005-0000-0000-0000F6180000}"/>
    <cellStyle name="Input 8 2 12 5 2" xfId="6825" xr:uid="{00000000-0005-0000-0000-0000F7180000}"/>
    <cellStyle name="Input 8 2 12 6" xfId="6826" xr:uid="{00000000-0005-0000-0000-0000F8180000}"/>
    <cellStyle name="Input 8 2 12 6 2" xfId="6827" xr:uid="{00000000-0005-0000-0000-0000F9180000}"/>
    <cellStyle name="Input 8 2 12 7" xfId="6828" xr:uid="{00000000-0005-0000-0000-0000FA180000}"/>
    <cellStyle name="Input 8 2 12 7 2" xfId="6829" xr:uid="{00000000-0005-0000-0000-0000FB180000}"/>
    <cellStyle name="Input 8 2 12 8" xfId="6830" xr:uid="{00000000-0005-0000-0000-0000FC180000}"/>
    <cellStyle name="Input 8 2 12 8 2" xfId="6831" xr:uid="{00000000-0005-0000-0000-0000FD180000}"/>
    <cellStyle name="Input 8 2 12 9" xfId="6832" xr:uid="{00000000-0005-0000-0000-0000FE180000}"/>
    <cellStyle name="Input 8 2 12 9 2" xfId="6833" xr:uid="{00000000-0005-0000-0000-0000FF180000}"/>
    <cellStyle name="Input 8 2 13" xfId="6834" xr:uid="{00000000-0005-0000-0000-000000190000}"/>
    <cellStyle name="Input 8 2 13 10" xfId="6835" xr:uid="{00000000-0005-0000-0000-000001190000}"/>
    <cellStyle name="Input 8 2 13 10 2" xfId="6836" xr:uid="{00000000-0005-0000-0000-000002190000}"/>
    <cellStyle name="Input 8 2 13 11" xfId="6837" xr:uid="{00000000-0005-0000-0000-000003190000}"/>
    <cellStyle name="Input 8 2 13 11 2" xfId="6838" xr:uid="{00000000-0005-0000-0000-000004190000}"/>
    <cellStyle name="Input 8 2 13 12" xfId="6839" xr:uid="{00000000-0005-0000-0000-000005190000}"/>
    <cellStyle name="Input 8 2 13 12 2" xfId="6840" xr:uid="{00000000-0005-0000-0000-000006190000}"/>
    <cellStyle name="Input 8 2 13 13" xfId="6841" xr:uid="{00000000-0005-0000-0000-000007190000}"/>
    <cellStyle name="Input 8 2 13 13 2" xfId="6842" xr:uid="{00000000-0005-0000-0000-000008190000}"/>
    <cellStyle name="Input 8 2 13 14" xfId="6843" xr:uid="{00000000-0005-0000-0000-000009190000}"/>
    <cellStyle name="Input 8 2 13 14 2" xfId="6844" xr:uid="{00000000-0005-0000-0000-00000A190000}"/>
    <cellStyle name="Input 8 2 13 15" xfId="6845" xr:uid="{00000000-0005-0000-0000-00000B190000}"/>
    <cellStyle name="Input 8 2 13 2" xfId="6846" xr:uid="{00000000-0005-0000-0000-00000C190000}"/>
    <cellStyle name="Input 8 2 13 2 2" xfId="6847" xr:uid="{00000000-0005-0000-0000-00000D190000}"/>
    <cellStyle name="Input 8 2 13 3" xfId="6848" xr:uid="{00000000-0005-0000-0000-00000E190000}"/>
    <cellStyle name="Input 8 2 13 3 2" xfId="6849" xr:uid="{00000000-0005-0000-0000-00000F190000}"/>
    <cellStyle name="Input 8 2 13 4" xfId="6850" xr:uid="{00000000-0005-0000-0000-000010190000}"/>
    <cellStyle name="Input 8 2 13 4 2" xfId="6851" xr:uid="{00000000-0005-0000-0000-000011190000}"/>
    <cellStyle name="Input 8 2 13 5" xfId="6852" xr:uid="{00000000-0005-0000-0000-000012190000}"/>
    <cellStyle name="Input 8 2 13 5 2" xfId="6853" xr:uid="{00000000-0005-0000-0000-000013190000}"/>
    <cellStyle name="Input 8 2 13 6" xfId="6854" xr:uid="{00000000-0005-0000-0000-000014190000}"/>
    <cellStyle name="Input 8 2 13 6 2" xfId="6855" xr:uid="{00000000-0005-0000-0000-000015190000}"/>
    <cellStyle name="Input 8 2 13 7" xfId="6856" xr:uid="{00000000-0005-0000-0000-000016190000}"/>
    <cellStyle name="Input 8 2 13 7 2" xfId="6857" xr:uid="{00000000-0005-0000-0000-000017190000}"/>
    <cellStyle name="Input 8 2 13 8" xfId="6858" xr:uid="{00000000-0005-0000-0000-000018190000}"/>
    <cellStyle name="Input 8 2 13 8 2" xfId="6859" xr:uid="{00000000-0005-0000-0000-000019190000}"/>
    <cellStyle name="Input 8 2 13 9" xfId="6860" xr:uid="{00000000-0005-0000-0000-00001A190000}"/>
    <cellStyle name="Input 8 2 13 9 2" xfId="6861" xr:uid="{00000000-0005-0000-0000-00001B190000}"/>
    <cellStyle name="Input 8 2 14" xfId="6862" xr:uid="{00000000-0005-0000-0000-00001C190000}"/>
    <cellStyle name="Input 8 2 14 2" xfId="6863" xr:uid="{00000000-0005-0000-0000-00001D190000}"/>
    <cellStyle name="Input 8 2 15" xfId="6864" xr:uid="{00000000-0005-0000-0000-00001E190000}"/>
    <cellStyle name="Input 8 2 15 2" xfId="6865" xr:uid="{00000000-0005-0000-0000-00001F190000}"/>
    <cellStyle name="Input 8 2 16" xfId="6866" xr:uid="{00000000-0005-0000-0000-000020190000}"/>
    <cellStyle name="Input 8 2 16 2" xfId="6867" xr:uid="{00000000-0005-0000-0000-000021190000}"/>
    <cellStyle name="Input 8 2 17" xfId="6868" xr:uid="{00000000-0005-0000-0000-000022190000}"/>
    <cellStyle name="Input 8 2 17 2" xfId="6869" xr:uid="{00000000-0005-0000-0000-000023190000}"/>
    <cellStyle name="Input 8 2 18" xfId="6870" xr:uid="{00000000-0005-0000-0000-000024190000}"/>
    <cellStyle name="Input 8 2 18 2" xfId="6871" xr:uid="{00000000-0005-0000-0000-000025190000}"/>
    <cellStyle name="Input 8 2 19" xfId="6872" xr:uid="{00000000-0005-0000-0000-000026190000}"/>
    <cellStyle name="Input 8 2 19 2" xfId="6873" xr:uid="{00000000-0005-0000-0000-000027190000}"/>
    <cellStyle name="Input 8 2 2" xfId="6874" xr:uid="{00000000-0005-0000-0000-000028190000}"/>
    <cellStyle name="Input 8 2 2 10" xfId="6875" xr:uid="{00000000-0005-0000-0000-000029190000}"/>
    <cellStyle name="Input 8 2 2 10 2" xfId="6876" xr:uid="{00000000-0005-0000-0000-00002A190000}"/>
    <cellStyle name="Input 8 2 2 11" xfId="6877" xr:uid="{00000000-0005-0000-0000-00002B190000}"/>
    <cellStyle name="Input 8 2 2 11 2" xfId="6878" xr:uid="{00000000-0005-0000-0000-00002C190000}"/>
    <cellStyle name="Input 8 2 2 12" xfId="6879" xr:uid="{00000000-0005-0000-0000-00002D190000}"/>
    <cellStyle name="Input 8 2 2 12 2" xfId="6880" xr:uid="{00000000-0005-0000-0000-00002E190000}"/>
    <cellStyle name="Input 8 2 2 13" xfId="6881" xr:uid="{00000000-0005-0000-0000-00002F190000}"/>
    <cellStyle name="Input 8 2 2 13 2" xfId="6882" xr:uid="{00000000-0005-0000-0000-000030190000}"/>
    <cellStyle name="Input 8 2 2 14" xfId="6883" xr:uid="{00000000-0005-0000-0000-000031190000}"/>
    <cellStyle name="Input 8 2 2 14 2" xfId="6884" xr:uid="{00000000-0005-0000-0000-000032190000}"/>
    <cellStyle name="Input 8 2 2 15" xfId="6885" xr:uid="{00000000-0005-0000-0000-000033190000}"/>
    <cellStyle name="Input 8 2 2 15 2" xfId="6886" xr:uid="{00000000-0005-0000-0000-000034190000}"/>
    <cellStyle name="Input 8 2 2 16" xfId="6887" xr:uid="{00000000-0005-0000-0000-000035190000}"/>
    <cellStyle name="Input 8 2 2 16 2" xfId="6888" xr:uid="{00000000-0005-0000-0000-000036190000}"/>
    <cellStyle name="Input 8 2 2 17" xfId="6889" xr:uid="{00000000-0005-0000-0000-000037190000}"/>
    <cellStyle name="Input 8 2 2 17 2" xfId="6890" xr:uid="{00000000-0005-0000-0000-000038190000}"/>
    <cellStyle name="Input 8 2 2 18" xfId="6891" xr:uid="{00000000-0005-0000-0000-000039190000}"/>
    <cellStyle name="Input 8 2 2 18 2" xfId="6892" xr:uid="{00000000-0005-0000-0000-00003A190000}"/>
    <cellStyle name="Input 8 2 2 19" xfId="6893" xr:uid="{00000000-0005-0000-0000-00003B190000}"/>
    <cellStyle name="Input 8 2 2 19 2" xfId="6894" xr:uid="{00000000-0005-0000-0000-00003C190000}"/>
    <cellStyle name="Input 8 2 2 2" xfId="6895" xr:uid="{00000000-0005-0000-0000-00003D190000}"/>
    <cellStyle name="Input 8 2 2 2 10" xfId="6896" xr:uid="{00000000-0005-0000-0000-00003E190000}"/>
    <cellStyle name="Input 8 2 2 2 10 2" xfId="6897" xr:uid="{00000000-0005-0000-0000-00003F190000}"/>
    <cellStyle name="Input 8 2 2 2 11" xfId="6898" xr:uid="{00000000-0005-0000-0000-000040190000}"/>
    <cellStyle name="Input 8 2 2 2 11 2" xfId="6899" xr:uid="{00000000-0005-0000-0000-000041190000}"/>
    <cellStyle name="Input 8 2 2 2 12" xfId="6900" xr:uid="{00000000-0005-0000-0000-000042190000}"/>
    <cellStyle name="Input 8 2 2 2 12 2" xfId="6901" xr:uid="{00000000-0005-0000-0000-000043190000}"/>
    <cellStyle name="Input 8 2 2 2 13" xfId="6902" xr:uid="{00000000-0005-0000-0000-000044190000}"/>
    <cellStyle name="Input 8 2 2 2 13 2" xfId="6903" xr:uid="{00000000-0005-0000-0000-000045190000}"/>
    <cellStyle name="Input 8 2 2 2 14" xfId="6904" xr:uid="{00000000-0005-0000-0000-000046190000}"/>
    <cellStyle name="Input 8 2 2 2 14 2" xfId="6905" xr:uid="{00000000-0005-0000-0000-000047190000}"/>
    <cellStyle name="Input 8 2 2 2 15" xfId="6906" xr:uid="{00000000-0005-0000-0000-000048190000}"/>
    <cellStyle name="Input 8 2 2 2 15 2" xfId="6907" xr:uid="{00000000-0005-0000-0000-000049190000}"/>
    <cellStyle name="Input 8 2 2 2 16" xfId="6908" xr:uid="{00000000-0005-0000-0000-00004A190000}"/>
    <cellStyle name="Input 8 2 2 2 16 2" xfId="6909" xr:uid="{00000000-0005-0000-0000-00004B190000}"/>
    <cellStyle name="Input 8 2 2 2 17" xfId="6910" xr:uid="{00000000-0005-0000-0000-00004C190000}"/>
    <cellStyle name="Input 8 2 2 2 17 2" xfId="6911" xr:uid="{00000000-0005-0000-0000-00004D190000}"/>
    <cellStyle name="Input 8 2 2 2 18" xfId="6912" xr:uid="{00000000-0005-0000-0000-00004E190000}"/>
    <cellStyle name="Input 8 2 2 2 18 2" xfId="6913" xr:uid="{00000000-0005-0000-0000-00004F190000}"/>
    <cellStyle name="Input 8 2 2 2 19" xfId="6914" xr:uid="{00000000-0005-0000-0000-000050190000}"/>
    <cellStyle name="Input 8 2 2 2 2" xfId="6915" xr:uid="{00000000-0005-0000-0000-000051190000}"/>
    <cellStyle name="Input 8 2 2 2 2 2" xfId="6916" xr:uid="{00000000-0005-0000-0000-000052190000}"/>
    <cellStyle name="Input 8 2 2 2 3" xfId="6917" xr:uid="{00000000-0005-0000-0000-000053190000}"/>
    <cellStyle name="Input 8 2 2 2 3 2" xfId="6918" xr:uid="{00000000-0005-0000-0000-000054190000}"/>
    <cellStyle name="Input 8 2 2 2 4" xfId="6919" xr:uid="{00000000-0005-0000-0000-000055190000}"/>
    <cellStyle name="Input 8 2 2 2 4 2" xfId="6920" xr:uid="{00000000-0005-0000-0000-000056190000}"/>
    <cellStyle name="Input 8 2 2 2 5" xfId="6921" xr:uid="{00000000-0005-0000-0000-000057190000}"/>
    <cellStyle name="Input 8 2 2 2 5 2" xfId="6922" xr:uid="{00000000-0005-0000-0000-000058190000}"/>
    <cellStyle name="Input 8 2 2 2 6" xfId="6923" xr:uid="{00000000-0005-0000-0000-000059190000}"/>
    <cellStyle name="Input 8 2 2 2 6 2" xfId="6924" xr:uid="{00000000-0005-0000-0000-00005A190000}"/>
    <cellStyle name="Input 8 2 2 2 7" xfId="6925" xr:uid="{00000000-0005-0000-0000-00005B190000}"/>
    <cellStyle name="Input 8 2 2 2 7 2" xfId="6926" xr:uid="{00000000-0005-0000-0000-00005C190000}"/>
    <cellStyle name="Input 8 2 2 2 8" xfId="6927" xr:uid="{00000000-0005-0000-0000-00005D190000}"/>
    <cellStyle name="Input 8 2 2 2 8 2" xfId="6928" xr:uid="{00000000-0005-0000-0000-00005E190000}"/>
    <cellStyle name="Input 8 2 2 2 9" xfId="6929" xr:uid="{00000000-0005-0000-0000-00005F190000}"/>
    <cellStyle name="Input 8 2 2 2 9 2" xfId="6930" xr:uid="{00000000-0005-0000-0000-000060190000}"/>
    <cellStyle name="Input 8 2 2 20" xfId="6931" xr:uid="{00000000-0005-0000-0000-000061190000}"/>
    <cellStyle name="Input 8 2 2 3" xfId="6932" xr:uid="{00000000-0005-0000-0000-000062190000}"/>
    <cellStyle name="Input 8 2 2 3 10" xfId="6933" xr:uid="{00000000-0005-0000-0000-000063190000}"/>
    <cellStyle name="Input 8 2 2 3 10 2" xfId="6934" xr:uid="{00000000-0005-0000-0000-000064190000}"/>
    <cellStyle name="Input 8 2 2 3 11" xfId="6935" xr:uid="{00000000-0005-0000-0000-000065190000}"/>
    <cellStyle name="Input 8 2 2 3 11 2" xfId="6936" xr:uid="{00000000-0005-0000-0000-000066190000}"/>
    <cellStyle name="Input 8 2 2 3 12" xfId="6937" xr:uid="{00000000-0005-0000-0000-000067190000}"/>
    <cellStyle name="Input 8 2 2 3 12 2" xfId="6938" xr:uid="{00000000-0005-0000-0000-000068190000}"/>
    <cellStyle name="Input 8 2 2 3 13" xfId="6939" xr:uid="{00000000-0005-0000-0000-000069190000}"/>
    <cellStyle name="Input 8 2 2 3 13 2" xfId="6940" xr:uid="{00000000-0005-0000-0000-00006A190000}"/>
    <cellStyle name="Input 8 2 2 3 14" xfId="6941" xr:uid="{00000000-0005-0000-0000-00006B190000}"/>
    <cellStyle name="Input 8 2 2 3 14 2" xfId="6942" xr:uid="{00000000-0005-0000-0000-00006C190000}"/>
    <cellStyle name="Input 8 2 2 3 15" xfId="6943" xr:uid="{00000000-0005-0000-0000-00006D190000}"/>
    <cellStyle name="Input 8 2 2 3 15 2" xfId="6944" xr:uid="{00000000-0005-0000-0000-00006E190000}"/>
    <cellStyle name="Input 8 2 2 3 16" xfId="6945" xr:uid="{00000000-0005-0000-0000-00006F190000}"/>
    <cellStyle name="Input 8 2 2 3 16 2" xfId="6946" xr:uid="{00000000-0005-0000-0000-000070190000}"/>
    <cellStyle name="Input 8 2 2 3 17" xfId="6947" xr:uid="{00000000-0005-0000-0000-000071190000}"/>
    <cellStyle name="Input 8 2 2 3 17 2" xfId="6948" xr:uid="{00000000-0005-0000-0000-000072190000}"/>
    <cellStyle name="Input 8 2 2 3 18" xfId="6949" xr:uid="{00000000-0005-0000-0000-000073190000}"/>
    <cellStyle name="Input 8 2 2 3 18 2" xfId="6950" xr:uid="{00000000-0005-0000-0000-000074190000}"/>
    <cellStyle name="Input 8 2 2 3 19" xfId="6951" xr:uid="{00000000-0005-0000-0000-000075190000}"/>
    <cellStyle name="Input 8 2 2 3 2" xfId="6952" xr:uid="{00000000-0005-0000-0000-000076190000}"/>
    <cellStyle name="Input 8 2 2 3 2 2" xfId="6953" xr:uid="{00000000-0005-0000-0000-000077190000}"/>
    <cellStyle name="Input 8 2 2 3 3" xfId="6954" xr:uid="{00000000-0005-0000-0000-000078190000}"/>
    <cellStyle name="Input 8 2 2 3 3 2" xfId="6955" xr:uid="{00000000-0005-0000-0000-000079190000}"/>
    <cellStyle name="Input 8 2 2 3 4" xfId="6956" xr:uid="{00000000-0005-0000-0000-00007A190000}"/>
    <cellStyle name="Input 8 2 2 3 4 2" xfId="6957" xr:uid="{00000000-0005-0000-0000-00007B190000}"/>
    <cellStyle name="Input 8 2 2 3 5" xfId="6958" xr:uid="{00000000-0005-0000-0000-00007C190000}"/>
    <cellStyle name="Input 8 2 2 3 5 2" xfId="6959" xr:uid="{00000000-0005-0000-0000-00007D190000}"/>
    <cellStyle name="Input 8 2 2 3 6" xfId="6960" xr:uid="{00000000-0005-0000-0000-00007E190000}"/>
    <cellStyle name="Input 8 2 2 3 6 2" xfId="6961" xr:uid="{00000000-0005-0000-0000-00007F190000}"/>
    <cellStyle name="Input 8 2 2 3 7" xfId="6962" xr:uid="{00000000-0005-0000-0000-000080190000}"/>
    <cellStyle name="Input 8 2 2 3 7 2" xfId="6963" xr:uid="{00000000-0005-0000-0000-000081190000}"/>
    <cellStyle name="Input 8 2 2 3 8" xfId="6964" xr:uid="{00000000-0005-0000-0000-000082190000}"/>
    <cellStyle name="Input 8 2 2 3 8 2" xfId="6965" xr:uid="{00000000-0005-0000-0000-000083190000}"/>
    <cellStyle name="Input 8 2 2 3 9" xfId="6966" xr:uid="{00000000-0005-0000-0000-000084190000}"/>
    <cellStyle name="Input 8 2 2 3 9 2" xfId="6967" xr:uid="{00000000-0005-0000-0000-000085190000}"/>
    <cellStyle name="Input 8 2 2 4" xfId="6968" xr:uid="{00000000-0005-0000-0000-000086190000}"/>
    <cellStyle name="Input 8 2 2 4 10" xfId="6969" xr:uid="{00000000-0005-0000-0000-000087190000}"/>
    <cellStyle name="Input 8 2 2 4 10 2" xfId="6970" xr:uid="{00000000-0005-0000-0000-000088190000}"/>
    <cellStyle name="Input 8 2 2 4 11" xfId="6971" xr:uid="{00000000-0005-0000-0000-000089190000}"/>
    <cellStyle name="Input 8 2 2 4 11 2" xfId="6972" xr:uid="{00000000-0005-0000-0000-00008A190000}"/>
    <cellStyle name="Input 8 2 2 4 12" xfId="6973" xr:uid="{00000000-0005-0000-0000-00008B190000}"/>
    <cellStyle name="Input 8 2 2 4 12 2" xfId="6974" xr:uid="{00000000-0005-0000-0000-00008C190000}"/>
    <cellStyle name="Input 8 2 2 4 13" xfId="6975" xr:uid="{00000000-0005-0000-0000-00008D190000}"/>
    <cellStyle name="Input 8 2 2 4 13 2" xfId="6976" xr:uid="{00000000-0005-0000-0000-00008E190000}"/>
    <cellStyle name="Input 8 2 2 4 14" xfId="6977" xr:uid="{00000000-0005-0000-0000-00008F190000}"/>
    <cellStyle name="Input 8 2 2 4 14 2" xfId="6978" xr:uid="{00000000-0005-0000-0000-000090190000}"/>
    <cellStyle name="Input 8 2 2 4 15" xfId="6979" xr:uid="{00000000-0005-0000-0000-000091190000}"/>
    <cellStyle name="Input 8 2 2 4 15 2" xfId="6980" xr:uid="{00000000-0005-0000-0000-000092190000}"/>
    <cellStyle name="Input 8 2 2 4 16" xfId="6981" xr:uid="{00000000-0005-0000-0000-000093190000}"/>
    <cellStyle name="Input 8 2 2 4 2" xfId="6982" xr:uid="{00000000-0005-0000-0000-000094190000}"/>
    <cellStyle name="Input 8 2 2 4 2 2" xfId="6983" xr:uid="{00000000-0005-0000-0000-000095190000}"/>
    <cellStyle name="Input 8 2 2 4 3" xfId="6984" xr:uid="{00000000-0005-0000-0000-000096190000}"/>
    <cellStyle name="Input 8 2 2 4 3 2" xfId="6985" xr:uid="{00000000-0005-0000-0000-000097190000}"/>
    <cellStyle name="Input 8 2 2 4 4" xfId="6986" xr:uid="{00000000-0005-0000-0000-000098190000}"/>
    <cellStyle name="Input 8 2 2 4 4 2" xfId="6987" xr:uid="{00000000-0005-0000-0000-000099190000}"/>
    <cellStyle name="Input 8 2 2 4 5" xfId="6988" xr:uid="{00000000-0005-0000-0000-00009A190000}"/>
    <cellStyle name="Input 8 2 2 4 5 2" xfId="6989" xr:uid="{00000000-0005-0000-0000-00009B190000}"/>
    <cellStyle name="Input 8 2 2 4 6" xfId="6990" xr:uid="{00000000-0005-0000-0000-00009C190000}"/>
    <cellStyle name="Input 8 2 2 4 6 2" xfId="6991" xr:uid="{00000000-0005-0000-0000-00009D190000}"/>
    <cellStyle name="Input 8 2 2 4 7" xfId="6992" xr:uid="{00000000-0005-0000-0000-00009E190000}"/>
    <cellStyle name="Input 8 2 2 4 7 2" xfId="6993" xr:uid="{00000000-0005-0000-0000-00009F190000}"/>
    <cellStyle name="Input 8 2 2 4 8" xfId="6994" xr:uid="{00000000-0005-0000-0000-0000A0190000}"/>
    <cellStyle name="Input 8 2 2 4 8 2" xfId="6995" xr:uid="{00000000-0005-0000-0000-0000A1190000}"/>
    <cellStyle name="Input 8 2 2 4 9" xfId="6996" xr:uid="{00000000-0005-0000-0000-0000A2190000}"/>
    <cellStyle name="Input 8 2 2 4 9 2" xfId="6997" xr:uid="{00000000-0005-0000-0000-0000A3190000}"/>
    <cellStyle name="Input 8 2 2 5" xfId="6998" xr:uid="{00000000-0005-0000-0000-0000A4190000}"/>
    <cellStyle name="Input 8 2 2 5 10" xfId="6999" xr:uid="{00000000-0005-0000-0000-0000A5190000}"/>
    <cellStyle name="Input 8 2 2 5 10 2" xfId="7000" xr:uid="{00000000-0005-0000-0000-0000A6190000}"/>
    <cellStyle name="Input 8 2 2 5 11" xfId="7001" xr:uid="{00000000-0005-0000-0000-0000A7190000}"/>
    <cellStyle name="Input 8 2 2 5 11 2" xfId="7002" xr:uid="{00000000-0005-0000-0000-0000A8190000}"/>
    <cellStyle name="Input 8 2 2 5 12" xfId="7003" xr:uid="{00000000-0005-0000-0000-0000A9190000}"/>
    <cellStyle name="Input 8 2 2 5 12 2" xfId="7004" xr:uid="{00000000-0005-0000-0000-0000AA190000}"/>
    <cellStyle name="Input 8 2 2 5 13" xfId="7005" xr:uid="{00000000-0005-0000-0000-0000AB190000}"/>
    <cellStyle name="Input 8 2 2 5 13 2" xfId="7006" xr:uid="{00000000-0005-0000-0000-0000AC190000}"/>
    <cellStyle name="Input 8 2 2 5 14" xfId="7007" xr:uid="{00000000-0005-0000-0000-0000AD190000}"/>
    <cellStyle name="Input 8 2 2 5 14 2" xfId="7008" xr:uid="{00000000-0005-0000-0000-0000AE190000}"/>
    <cellStyle name="Input 8 2 2 5 15" xfId="7009" xr:uid="{00000000-0005-0000-0000-0000AF190000}"/>
    <cellStyle name="Input 8 2 2 5 15 2" xfId="7010" xr:uid="{00000000-0005-0000-0000-0000B0190000}"/>
    <cellStyle name="Input 8 2 2 5 16" xfId="7011" xr:uid="{00000000-0005-0000-0000-0000B1190000}"/>
    <cellStyle name="Input 8 2 2 5 2" xfId="7012" xr:uid="{00000000-0005-0000-0000-0000B2190000}"/>
    <cellStyle name="Input 8 2 2 5 2 2" xfId="7013" xr:uid="{00000000-0005-0000-0000-0000B3190000}"/>
    <cellStyle name="Input 8 2 2 5 3" xfId="7014" xr:uid="{00000000-0005-0000-0000-0000B4190000}"/>
    <cellStyle name="Input 8 2 2 5 3 2" xfId="7015" xr:uid="{00000000-0005-0000-0000-0000B5190000}"/>
    <cellStyle name="Input 8 2 2 5 4" xfId="7016" xr:uid="{00000000-0005-0000-0000-0000B6190000}"/>
    <cellStyle name="Input 8 2 2 5 4 2" xfId="7017" xr:uid="{00000000-0005-0000-0000-0000B7190000}"/>
    <cellStyle name="Input 8 2 2 5 5" xfId="7018" xr:uid="{00000000-0005-0000-0000-0000B8190000}"/>
    <cellStyle name="Input 8 2 2 5 5 2" xfId="7019" xr:uid="{00000000-0005-0000-0000-0000B9190000}"/>
    <cellStyle name="Input 8 2 2 5 6" xfId="7020" xr:uid="{00000000-0005-0000-0000-0000BA190000}"/>
    <cellStyle name="Input 8 2 2 5 6 2" xfId="7021" xr:uid="{00000000-0005-0000-0000-0000BB190000}"/>
    <cellStyle name="Input 8 2 2 5 7" xfId="7022" xr:uid="{00000000-0005-0000-0000-0000BC190000}"/>
    <cellStyle name="Input 8 2 2 5 7 2" xfId="7023" xr:uid="{00000000-0005-0000-0000-0000BD190000}"/>
    <cellStyle name="Input 8 2 2 5 8" xfId="7024" xr:uid="{00000000-0005-0000-0000-0000BE190000}"/>
    <cellStyle name="Input 8 2 2 5 8 2" xfId="7025" xr:uid="{00000000-0005-0000-0000-0000BF190000}"/>
    <cellStyle name="Input 8 2 2 5 9" xfId="7026" xr:uid="{00000000-0005-0000-0000-0000C0190000}"/>
    <cellStyle name="Input 8 2 2 5 9 2" xfId="7027" xr:uid="{00000000-0005-0000-0000-0000C1190000}"/>
    <cellStyle name="Input 8 2 2 6" xfId="7028" xr:uid="{00000000-0005-0000-0000-0000C2190000}"/>
    <cellStyle name="Input 8 2 2 6 10" xfId="7029" xr:uid="{00000000-0005-0000-0000-0000C3190000}"/>
    <cellStyle name="Input 8 2 2 6 10 2" xfId="7030" xr:uid="{00000000-0005-0000-0000-0000C4190000}"/>
    <cellStyle name="Input 8 2 2 6 11" xfId="7031" xr:uid="{00000000-0005-0000-0000-0000C5190000}"/>
    <cellStyle name="Input 8 2 2 6 11 2" xfId="7032" xr:uid="{00000000-0005-0000-0000-0000C6190000}"/>
    <cellStyle name="Input 8 2 2 6 12" xfId="7033" xr:uid="{00000000-0005-0000-0000-0000C7190000}"/>
    <cellStyle name="Input 8 2 2 6 12 2" xfId="7034" xr:uid="{00000000-0005-0000-0000-0000C8190000}"/>
    <cellStyle name="Input 8 2 2 6 13" xfId="7035" xr:uid="{00000000-0005-0000-0000-0000C9190000}"/>
    <cellStyle name="Input 8 2 2 6 13 2" xfId="7036" xr:uid="{00000000-0005-0000-0000-0000CA190000}"/>
    <cellStyle name="Input 8 2 2 6 14" xfId="7037" xr:uid="{00000000-0005-0000-0000-0000CB190000}"/>
    <cellStyle name="Input 8 2 2 6 14 2" xfId="7038" xr:uid="{00000000-0005-0000-0000-0000CC190000}"/>
    <cellStyle name="Input 8 2 2 6 15" xfId="7039" xr:uid="{00000000-0005-0000-0000-0000CD190000}"/>
    <cellStyle name="Input 8 2 2 6 2" xfId="7040" xr:uid="{00000000-0005-0000-0000-0000CE190000}"/>
    <cellStyle name="Input 8 2 2 6 2 2" xfId="7041" xr:uid="{00000000-0005-0000-0000-0000CF190000}"/>
    <cellStyle name="Input 8 2 2 6 3" xfId="7042" xr:uid="{00000000-0005-0000-0000-0000D0190000}"/>
    <cellStyle name="Input 8 2 2 6 3 2" xfId="7043" xr:uid="{00000000-0005-0000-0000-0000D1190000}"/>
    <cellStyle name="Input 8 2 2 6 4" xfId="7044" xr:uid="{00000000-0005-0000-0000-0000D2190000}"/>
    <cellStyle name="Input 8 2 2 6 4 2" xfId="7045" xr:uid="{00000000-0005-0000-0000-0000D3190000}"/>
    <cellStyle name="Input 8 2 2 6 5" xfId="7046" xr:uid="{00000000-0005-0000-0000-0000D4190000}"/>
    <cellStyle name="Input 8 2 2 6 5 2" xfId="7047" xr:uid="{00000000-0005-0000-0000-0000D5190000}"/>
    <cellStyle name="Input 8 2 2 6 6" xfId="7048" xr:uid="{00000000-0005-0000-0000-0000D6190000}"/>
    <cellStyle name="Input 8 2 2 6 6 2" xfId="7049" xr:uid="{00000000-0005-0000-0000-0000D7190000}"/>
    <cellStyle name="Input 8 2 2 6 7" xfId="7050" xr:uid="{00000000-0005-0000-0000-0000D8190000}"/>
    <cellStyle name="Input 8 2 2 6 7 2" xfId="7051" xr:uid="{00000000-0005-0000-0000-0000D9190000}"/>
    <cellStyle name="Input 8 2 2 6 8" xfId="7052" xr:uid="{00000000-0005-0000-0000-0000DA190000}"/>
    <cellStyle name="Input 8 2 2 6 8 2" xfId="7053" xr:uid="{00000000-0005-0000-0000-0000DB190000}"/>
    <cellStyle name="Input 8 2 2 6 9" xfId="7054" xr:uid="{00000000-0005-0000-0000-0000DC190000}"/>
    <cellStyle name="Input 8 2 2 6 9 2" xfId="7055" xr:uid="{00000000-0005-0000-0000-0000DD190000}"/>
    <cellStyle name="Input 8 2 2 7" xfId="7056" xr:uid="{00000000-0005-0000-0000-0000DE190000}"/>
    <cellStyle name="Input 8 2 2 7 2" xfId="7057" xr:uid="{00000000-0005-0000-0000-0000DF190000}"/>
    <cellStyle name="Input 8 2 2 8" xfId="7058" xr:uid="{00000000-0005-0000-0000-0000E0190000}"/>
    <cellStyle name="Input 8 2 2 8 2" xfId="7059" xr:uid="{00000000-0005-0000-0000-0000E1190000}"/>
    <cellStyle name="Input 8 2 2 9" xfId="7060" xr:uid="{00000000-0005-0000-0000-0000E2190000}"/>
    <cellStyle name="Input 8 2 2 9 2" xfId="7061" xr:uid="{00000000-0005-0000-0000-0000E3190000}"/>
    <cellStyle name="Input 8 2 20" xfId="7062" xr:uid="{00000000-0005-0000-0000-0000E4190000}"/>
    <cellStyle name="Input 8 2 20 2" xfId="7063" xr:uid="{00000000-0005-0000-0000-0000E5190000}"/>
    <cellStyle name="Input 8 2 21" xfId="7064" xr:uid="{00000000-0005-0000-0000-0000E6190000}"/>
    <cellStyle name="Input 8 2 21 2" xfId="7065" xr:uid="{00000000-0005-0000-0000-0000E7190000}"/>
    <cellStyle name="Input 8 2 22" xfId="7066" xr:uid="{00000000-0005-0000-0000-0000E8190000}"/>
    <cellStyle name="Input 8 2 22 2" xfId="7067" xr:uid="{00000000-0005-0000-0000-0000E9190000}"/>
    <cellStyle name="Input 8 2 23" xfId="7068" xr:uid="{00000000-0005-0000-0000-0000EA190000}"/>
    <cellStyle name="Input 8 2 23 2" xfId="7069" xr:uid="{00000000-0005-0000-0000-0000EB190000}"/>
    <cellStyle name="Input 8 2 24" xfId="7070" xr:uid="{00000000-0005-0000-0000-0000EC190000}"/>
    <cellStyle name="Input 8 2 24 2" xfId="7071" xr:uid="{00000000-0005-0000-0000-0000ED190000}"/>
    <cellStyle name="Input 8 2 25" xfId="7072" xr:uid="{00000000-0005-0000-0000-0000EE190000}"/>
    <cellStyle name="Input 8 2 25 2" xfId="7073" xr:uid="{00000000-0005-0000-0000-0000EF190000}"/>
    <cellStyle name="Input 8 2 26" xfId="7074" xr:uid="{00000000-0005-0000-0000-0000F0190000}"/>
    <cellStyle name="Input 8 2 26 2" xfId="7075" xr:uid="{00000000-0005-0000-0000-0000F1190000}"/>
    <cellStyle name="Input 8 2 27" xfId="7076" xr:uid="{00000000-0005-0000-0000-0000F2190000}"/>
    <cellStyle name="Input 8 2 3" xfId="7077" xr:uid="{00000000-0005-0000-0000-0000F3190000}"/>
    <cellStyle name="Input 8 2 3 10" xfId="7078" xr:uid="{00000000-0005-0000-0000-0000F4190000}"/>
    <cellStyle name="Input 8 2 3 10 2" xfId="7079" xr:uid="{00000000-0005-0000-0000-0000F5190000}"/>
    <cellStyle name="Input 8 2 3 11" xfId="7080" xr:uid="{00000000-0005-0000-0000-0000F6190000}"/>
    <cellStyle name="Input 8 2 3 11 2" xfId="7081" xr:uid="{00000000-0005-0000-0000-0000F7190000}"/>
    <cellStyle name="Input 8 2 3 12" xfId="7082" xr:uid="{00000000-0005-0000-0000-0000F8190000}"/>
    <cellStyle name="Input 8 2 3 12 2" xfId="7083" xr:uid="{00000000-0005-0000-0000-0000F9190000}"/>
    <cellStyle name="Input 8 2 3 13" xfId="7084" xr:uid="{00000000-0005-0000-0000-0000FA190000}"/>
    <cellStyle name="Input 8 2 3 13 2" xfId="7085" xr:uid="{00000000-0005-0000-0000-0000FB190000}"/>
    <cellStyle name="Input 8 2 3 14" xfId="7086" xr:uid="{00000000-0005-0000-0000-0000FC190000}"/>
    <cellStyle name="Input 8 2 3 14 2" xfId="7087" xr:uid="{00000000-0005-0000-0000-0000FD190000}"/>
    <cellStyle name="Input 8 2 3 15" xfId="7088" xr:uid="{00000000-0005-0000-0000-0000FE190000}"/>
    <cellStyle name="Input 8 2 3 15 2" xfId="7089" xr:uid="{00000000-0005-0000-0000-0000FF190000}"/>
    <cellStyle name="Input 8 2 3 16" xfId="7090" xr:uid="{00000000-0005-0000-0000-0000001A0000}"/>
    <cellStyle name="Input 8 2 3 16 2" xfId="7091" xr:uid="{00000000-0005-0000-0000-0000011A0000}"/>
    <cellStyle name="Input 8 2 3 17" xfId="7092" xr:uid="{00000000-0005-0000-0000-0000021A0000}"/>
    <cellStyle name="Input 8 2 3 17 2" xfId="7093" xr:uid="{00000000-0005-0000-0000-0000031A0000}"/>
    <cellStyle name="Input 8 2 3 18" xfId="7094" xr:uid="{00000000-0005-0000-0000-0000041A0000}"/>
    <cellStyle name="Input 8 2 3 18 2" xfId="7095" xr:uid="{00000000-0005-0000-0000-0000051A0000}"/>
    <cellStyle name="Input 8 2 3 19" xfId="7096" xr:uid="{00000000-0005-0000-0000-0000061A0000}"/>
    <cellStyle name="Input 8 2 3 19 2" xfId="7097" xr:uid="{00000000-0005-0000-0000-0000071A0000}"/>
    <cellStyle name="Input 8 2 3 2" xfId="7098" xr:uid="{00000000-0005-0000-0000-0000081A0000}"/>
    <cellStyle name="Input 8 2 3 2 10" xfId="7099" xr:uid="{00000000-0005-0000-0000-0000091A0000}"/>
    <cellStyle name="Input 8 2 3 2 10 2" xfId="7100" xr:uid="{00000000-0005-0000-0000-00000A1A0000}"/>
    <cellStyle name="Input 8 2 3 2 11" xfId="7101" xr:uid="{00000000-0005-0000-0000-00000B1A0000}"/>
    <cellStyle name="Input 8 2 3 2 11 2" xfId="7102" xr:uid="{00000000-0005-0000-0000-00000C1A0000}"/>
    <cellStyle name="Input 8 2 3 2 12" xfId="7103" xr:uid="{00000000-0005-0000-0000-00000D1A0000}"/>
    <cellStyle name="Input 8 2 3 2 12 2" xfId="7104" xr:uid="{00000000-0005-0000-0000-00000E1A0000}"/>
    <cellStyle name="Input 8 2 3 2 13" xfId="7105" xr:uid="{00000000-0005-0000-0000-00000F1A0000}"/>
    <cellStyle name="Input 8 2 3 2 13 2" xfId="7106" xr:uid="{00000000-0005-0000-0000-0000101A0000}"/>
    <cellStyle name="Input 8 2 3 2 14" xfId="7107" xr:uid="{00000000-0005-0000-0000-0000111A0000}"/>
    <cellStyle name="Input 8 2 3 2 14 2" xfId="7108" xr:uid="{00000000-0005-0000-0000-0000121A0000}"/>
    <cellStyle name="Input 8 2 3 2 15" xfId="7109" xr:uid="{00000000-0005-0000-0000-0000131A0000}"/>
    <cellStyle name="Input 8 2 3 2 15 2" xfId="7110" xr:uid="{00000000-0005-0000-0000-0000141A0000}"/>
    <cellStyle name="Input 8 2 3 2 16" xfId="7111" xr:uid="{00000000-0005-0000-0000-0000151A0000}"/>
    <cellStyle name="Input 8 2 3 2 16 2" xfId="7112" xr:uid="{00000000-0005-0000-0000-0000161A0000}"/>
    <cellStyle name="Input 8 2 3 2 17" xfId="7113" xr:uid="{00000000-0005-0000-0000-0000171A0000}"/>
    <cellStyle name="Input 8 2 3 2 17 2" xfId="7114" xr:uid="{00000000-0005-0000-0000-0000181A0000}"/>
    <cellStyle name="Input 8 2 3 2 18" xfId="7115" xr:uid="{00000000-0005-0000-0000-0000191A0000}"/>
    <cellStyle name="Input 8 2 3 2 18 2" xfId="7116" xr:uid="{00000000-0005-0000-0000-00001A1A0000}"/>
    <cellStyle name="Input 8 2 3 2 19" xfId="7117" xr:uid="{00000000-0005-0000-0000-00001B1A0000}"/>
    <cellStyle name="Input 8 2 3 2 2" xfId="7118" xr:uid="{00000000-0005-0000-0000-00001C1A0000}"/>
    <cellStyle name="Input 8 2 3 2 2 2" xfId="7119" xr:uid="{00000000-0005-0000-0000-00001D1A0000}"/>
    <cellStyle name="Input 8 2 3 2 3" xfId="7120" xr:uid="{00000000-0005-0000-0000-00001E1A0000}"/>
    <cellStyle name="Input 8 2 3 2 3 2" xfId="7121" xr:uid="{00000000-0005-0000-0000-00001F1A0000}"/>
    <cellStyle name="Input 8 2 3 2 4" xfId="7122" xr:uid="{00000000-0005-0000-0000-0000201A0000}"/>
    <cellStyle name="Input 8 2 3 2 4 2" xfId="7123" xr:uid="{00000000-0005-0000-0000-0000211A0000}"/>
    <cellStyle name="Input 8 2 3 2 5" xfId="7124" xr:uid="{00000000-0005-0000-0000-0000221A0000}"/>
    <cellStyle name="Input 8 2 3 2 5 2" xfId="7125" xr:uid="{00000000-0005-0000-0000-0000231A0000}"/>
    <cellStyle name="Input 8 2 3 2 6" xfId="7126" xr:uid="{00000000-0005-0000-0000-0000241A0000}"/>
    <cellStyle name="Input 8 2 3 2 6 2" xfId="7127" xr:uid="{00000000-0005-0000-0000-0000251A0000}"/>
    <cellStyle name="Input 8 2 3 2 7" xfId="7128" xr:uid="{00000000-0005-0000-0000-0000261A0000}"/>
    <cellStyle name="Input 8 2 3 2 7 2" xfId="7129" xr:uid="{00000000-0005-0000-0000-0000271A0000}"/>
    <cellStyle name="Input 8 2 3 2 8" xfId="7130" xr:uid="{00000000-0005-0000-0000-0000281A0000}"/>
    <cellStyle name="Input 8 2 3 2 8 2" xfId="7131" xr:uid="{00000000-0005-0000-0000-0000291A0000}"/>
    <cellStyle name="Input 8 2 3 2 9" xfId="7132" xr:uid="{00000000-0005-0000-0000-00002A1A0000}"/>
    <cellStyle name="Input 8 2 3 2 9 2" xfId="7133" xr:uid="{00000000-0005-0000-0000-00002B1A0000}"/>
    <cellStyle name="Input 8 2 3 20" xfId="7134" xr:uid="{00000000-0005-0000-0000-00002C1A0000}"/>
    <cellStyle name="Input 8 2 3 3" xfId="7135" xr:uid="{00000000-0005-0000-0000-00002D1A0000}"/>
    <cellStyle name="Input 8 2 3 3 10" xfId="7136" xr:uid="{00000000-0005-0000-0000-00002E1A0000}"/>
    <cellStyle name="Input 8 2 3 3 10 2" xfId="7137" xr:uid="{00000000-0005-0000-0000-00002F1A0000}"/>
    <cellStyle name="Input 8 2 3 3 11" xfId="7138" xr:uid="{00000000-0005-0000-0000-0000301A0000}"/>
    <cellStyle name="Input 8 2 3 3 11 2" xfId="7139" xr:uid="{00000000-0005-0000-0000-0000311A0000}"/>
    <cellStyle name="Input 8 2 3 3 12" xfId="7140" xr:uid="{00000000-0005-0000-0000-0000321A0000}"/>
    <cellStyle name="Input 8 2 3 3 12 2" xfId="7141" xr:uid="{00000000-0005-0000-0000-0000331A0000}"/>
    <cellStyle name="Input 8 2 3 3 13" xfId="7142" xr:uid="{00000000-0005-0000-0000-0000341A0000}"/>
    <cellStyle name="Input 8 2 3 3 13 2" xfId="7143" xr:uid="{00000000-0005-0000-0000-0000351A0000}"/>
    <cellStyle name="Input 8 2 3 3 14" xfId="7144" xr:uid="{00000000-0005-0000-0000-0000361A0000}"/>
    <cellStyle name="Input 8 2 3 3 14 2" xfId="7145" xr:uid="{00000000-0005-0000-0000-0000371A0000}"/>
    <cellStyle name="Input 8 2 3 3 15" xfId="7146" xr:uid="{00000000-0005-0000-0000-0000381A0000}"/>
    <cellStyle name="Input 8 2 3 3 15 2" xfId="7147" xr:uid="{00000000-0005-0000-0000-0000391A0000}"/>
    <cellStyle name="Input 8 2 3 3 16" xfId="7148" xr:uid="{00000000-0005-0000-0000-00003A1A0000}"/>
    <cellStyle name="Input 8 2 3 3 16 2" xfId="7149" xr:uid="{00000000-0005-0000-0000-00003B1A0000}"/>
    <cellStyle name="Input 8 2 3 3 17" xfId="7150" xr:uid="{00000000-0005-0000-0000-00003C1A0000}"/>
    <cellStyle name="Input 8 2 3 3 17 2" xfId="7151" xr:uid="{00000000-0005-0000-0000-00003D1A0000}"/>
    <cellStyle name="Input 8 2 3 3 18" xfId="7152" xr:uid="{00000000-0005-0000-0000-00003E1A0000}"/>
    <cellStyle name="Input 8 2 3 3 18 2" xfId="7153" xr:uid="{00000000-0005-0000-0000-00003F1A0000}"/>
    <cellStyle name="Input 8 2 3 3 19" xfId="7154" xr:uid="{00000000-0005-0000-0000-0000401A0000}"/>
    <cellStyle name="Input 8 2 3 3 2" xfId="7155" xr:uid="{00000000-0005-0000-0000-0000411A0000}"/>
    <cellStyle name="Input 8 2 3 3 2 2" xfId="7156" xr:uid="{00000000-0005-0000-0000-0000421A0000}"/>
    <cellStyle name="Input 8 2 3 3 3" xfId="7157" xr:uid="{00000000-0005-0000-0000-0000431A0000}"/>
    <cellStyle name="Input 8 2 3 3 3 2" xfId="7158" xr:uid="{00000000-0005-0000-0000-0000441A0000}"/>
    <cellStyle name="Input 8 2 3 3 4" xfId="7159" xr:uid="{00000000-0005-0000-0000-0000451A0000}"/>
    <cellStyle name="Input 8 2 3 3 4 2" xfId="7160" xr:uid="{00000000-0005-0000-0000-0000461A0000}"/>
    <cellStyle name="Input 8 2 3 3 5" xfId="7161" xr:uid="{00000000-0005-0000-0000-0000471A0000}"/>
    <cellStyle name="Input 8 2 3 3 5 2" xfId="7162" xr:uid="{00000000-0005-0000-0000-0000481A0000}"/>
    <cellStyle name="Input 8 2 3 3 6" xfId="7163" xr:uid="{00000000-0005-0000-0000-0000491A0000}"/>
    <cellStyle name="Input 8 2 3 3 6 2" xfId="7164" xr:uid="{00000000-0005-0000-0000-00004A1A0000}"/>
    <cellStyle name="Input 8 2 3 3 7" xfId="7165" xr:uid="{00000000-0005-0000-0000-00004B1A0000}"/>
    <cellStyle name="Input 8 2 3 3 7 2" xfId="7166" xr:uid="{00000000-0005-0000-0000-00004C1A0000}"/>
    <cellStyle name="Input 8 2 3 3 8" xfId="7167" xr:uid="{00000000-0005-0000-0000-00004D1A0000}"/>
    <cellStyle name="Input 8 2 3 3 8 2" xfId="7168" xr:uid="{00000000-0005-0000-0000-00004E1A0000}"/>
    <cellStyle name="Input 8 2 3 3 9" xfId="7169" xr:uid="{00000000-0005-0000-0000-00004F1A0000}"/>
    <cellStyle name="Input 8 2 3 3 9 2" xfId="7170" xr:uid="{00000000-0005-0000-0000-0000501A0000}"/>
    <cellStyle name="Input 8 2 3 4" xfId="7171" xr:uid="{00000000-0005-0000-0000-0000511A0000}"/>
    <cellStyle name="Input 8 2 3 4 10" xfId="7172" xr:uid="{00000000-0005-0000-0000-0000521A0000}"/>
    <cellStyle name="Input 8 2 3 4 10 2" xfId="7173" xr:uid="{00000000-0005-0000-0000-0000531A0000}"/>
    <cellStyle name="Input 8 2 3 4 11" xfId="7174" xr:uid="{00000000-0005-0000-0000-0000541A0000}"/>
    <cellStyle name="Input 8 2 3 4 11 2" xfId="7175" xr:uid="{00000000-0005-0000-0000-0000551A0000}"/>
    <cellStyle name="Input 8 2 3 4 12" xfId="7176" xr:uid="{00000000-0005-0000-0000-0000561A0000}"/>
    <cellStyle name="Input 8 2 3 4 12 2" xfId="7177" xr:uid="{00000000-0005-0000-0000-0000571A0000}"/>
    <cellStyle name="Input 8 2 3 4 13" xfId="7178" xr:uid="{00000000-0005-0000-0000-0000581A0000}"/>
    <cellStyle name="Input 8 2 3 4 13 2" xfId="7179" xr:uid="{00000000-0005-0000-0000-0000591A0000}"/>
    <cellStyle name="Input 8 2 3 4 14" xfId="7180" xr:uid="{00000000-0005-0000-0000-00005A1A0000}"/>
    <cellStyle name="Input 8 2 3 4 14 2" xfId="7181" xr:uid="{00000000-0005-0000-0000-00005B1A0000}"/>
    <cellStyle name="Input 8 2 3 4 15" xfId="7182" xr:uid="{00000000-0005-0000-0000-00005C1A0000}"/>
    <cellStyle name="Input 8 2 3 4 15 2" xfId="7183" xr:uid="{00000000-0005-0000-0000-00005D1A0000}"/>
    <cellStyle name="Input 8 2 3 4 16" xfId="7184" xr:uid="{00000000-0005-0000-0000-00005E1A0000}"/>
    <cellStyle name="Input 8 2 3 4 2" xfId="7185" xr:uid="{00000000-0005-0000-0000-00005F1A0000}"/>
    <cellStyle name="Input 8 2 3 4 2 2" xfId="7186" xr:uid="{00000000-0005-0000-0000-0000601A0000}"/>
    <cellStyle name="Input 8 2 3 4 3" xfId="7187" xr:uid="{00000000-0005-0000-0000-0000611A0000}"/>
    <cellStyle name="Input 8 2 3 4 3 2" xfId="7188" xr:uid="{00000000-0005-0000-0000-0000621A0000}"/>
    <cellStyle name="Input 8 2 3 4 4" xfId="7189" xr:uid="{00000000-0005-0000-0000-0000631A0000}"/>
    <cellStyle name="Input 8 2 3 4 4 2" xfId="7190" xr:uid="{00000000-0005-0000-0000-0000641A0000}"/>
    <cellStyle name="Input 8 2 3 4 5" xfId="7191" xr:uid="{00000000-0005-0000-0000-0000651A0000}"/>
    <cellStyle name="Input 8 2 3 4 5 2" xfId="7192" xr:uid="{00000000-0005-0000-0000-0000661A0000}"/>
    <cellStyle name="Input 8 2 3 4 6" xfId="7193" xr:uid="{00000000-0005-0000-0000-0000671A0000}"/>
    <cellStyle name="Input 8 2 3 4 6 2" xfId="7194" xr:uid="{00000000-0005-0000-0000-0000681A0000}"/>
    <cellStyle name="Input 8 2 3 4 7" xfId="7195" xr:uid="{00000000-0005-0000-0000-0000691A0000}"/>
    <cellStyle name="Input 8 2 3 4 7 2" xfId="7196" xr:uid="{00000000-0005-0000-0000-00006A1A0000}"/>
    <cellStyle name="Input 8 2 3 4 8" xfId="7197" xr:uid="{00000000-0005-0000-0000-00006B1A0000}"/>
    <cellStyle name="Input 8 2 3 4 8 2" xfId="7198" xr:uid="{00000000-0005-0000-0000-00006C1A0000}"/>
    <cellStyle name="Input 8 2 3 4 9" xfId="7199" xr:uid="{00000000-0005-0000-0000-00006D1A0000}"/>
    <cellStyle name="Input 8 2 3 4 9 2" xfId="7200" xr:uid="{00000000-0005-0000-0000-00006E1A0000}"/>
    <cellStyle name="Input 8 2 3 5" xfId="7201" xr:uid="{00000000-0005-0000-0000-00006F1A0000}"/>
    <cellStyle name="Input 8 2 3 5 10" xfId="7202" xr:uid="{00000000-0005-0000-0000-0000701A0000}"/>
    <cellStyle name="Input 8 2 3 5 10 2" xfId="7203" xr:uid="{00000000-0005-0000-0000-0000711A0000}"/>
    <cellStyle name="Input 8 2 3 5 11" xfId="7204" xr:uid="{00000000-0005-0000-0000-0000721A0000}"/>
    <cellStyle name="Input 8 2 3 5 11 2" xfId="7205" xr:uid="{00000000-0005-0000-0000-0000731A0000}"/>
    <cellStyle name="Input 8 2 3 5 12" xfId="7206" xr:uid="{00000000-0005-0000-0000-0000741A0000}"/>
    <cellStyle name="Input 8 2 3 5 12 2" xfId="7207" xr:uid="{00000000-0005-0000-0000-0000751A0000}"/>
    <cellStyle name="Input 8 2 3 5 13" xfId="7208" xr:uid="{00000000-0005-0000-0000-0000761A0000}"/>
    <cellStyle name="Input 8 2 3 5 13 2" xfId="7209" xr:uid="{00000000-0005-0000-0000-0000771A0000}"/>
    <cellStyle name="Input 8 2 3 5 14" xfId="7210" xr:uid="{00000000-0005-0000-0000-0000781A0000}"/>
    <cellStyle name="Input 8 2 3 5 14 2" xfId="7211" xr:uid="{00000000-0005-0000-0000-0000791A0000}"/>
    <cellStyle name="Input 8 2 3 5 15" xfId="7212" xr:uid="{00000000-0005-0000-0000-00007A1A0000}"/>
    <cellStyle name="Input 8 2 3 5 15 2" xfId="7213" xr:uid="{00000000-0005-0000-0000-00007B1A0000}"/>
    <cellStyle name="Input 8 2 3 5 16" xfId="7214" xr:uid="{00000000-0005-0000-0000-00007C1A0000}"/>
    <cellStyle name="Input 8 2 3 5 2" xfId="7215" xr:uid="{00000000-0005-0000-0000-00007D1A0000}"/>
    <cellStyle name="Input 8 2 3 5 2 2" xfId="7216" xr:uid="{00000000-0005-0000-0000-00007E1A0000}"/>
    <cellStyle name="Input 8 2 3 5 3" xfId="7217" xr:uid="{00000000-0005-0000-0000-00007F1A0000}"/>
    <cellStyle name="Input 8 2 3 5 3 2" xfId="7218" xr:uid="{00000000-0005-0000-0000-0000801A0000}"/>
    <cellStyle name="Input 8 2 3 5 4" xfId="7219" xr:uid="{00000000-0005-0000-0000-0000811A0000}"/>
    <cellStyle name="Input 8 2 3 5 4 2" xfId="7220" xr:uid="{00000000-0005-0000-0000-0000821A0000}"/>
    <cellStyle name="Input 8 2 3 5 5" xfId="7221" xr:uid="{00000000-0005-0000-0000-0000831A0000}"/>
    <cellStyle name="Input 8 2 3 5 5 2" xfId="7222" xr:uid="{00000000-0005-0000-0000-0000841A0000}"/>
    <cellStyle name="Input 8 2 3 5 6" xfId="7223" xr:uid="{00000000-0005-0000-0000-0000851A0000}"/>
    <cellStyle name="Input 8 2 3 5 6 2" xfId="7224" xr:uid="{00000000-0005-0000-0000-0000861A0000}"/>
    <cellStyle name="Input 8 2 3 5 7" xfId="7225" xr:uid="{00000000-0005-0000-0000-0000871A0000}"/>
    <cellStyle name="Input 8 2 3 5 7 2" xfId="7226" xr:uid="{00000000-0005-0000-0000-0000881A0000}"/>
    <cellStyle name="Input 8 2 3 5 8" xfId="7227" xr:uid="{00000000-0005-0000-0000-0000891A0000}"/>
    <cellStyle name="Input 8 2 3 5 8 2" xfId="7228" xr:uid="{00000000-0005-0000-0000-00008A1A0000}"/>
    <cellStyle name="Input 8 2 3 5 9" xfId="7229" xr:uid="{00000000-0005-0000-0000-00008B1A0000}"/>
    <cellStyle name="Input 8 2 3 5 9 2" xfId="7230" xr:uid="{00000000-0005-0000-0000-00008C1A0000}"/>
    <cellStyle name="Input 8 2 3 6" xfId="7231" xr:uid="{00000000-0005-0000-0000-00008D1A0000}"/>
    <cellStyle name="Input 8 2 3 6 10" xfId="7232" xr:uid="{00000000-0005-0000-0000-00008E1A0000}"/>
    <cellStyle name="Input 8 2 3 6 10 2" xfId="7233" xr:uid="{00000000-0005-0000-0000-00008F1A0000}"/>
    <cellStyle name="Input 8 2 3 6 11" xfId="7234" xr:uid="{00000000-0005-0000-0000-0000901A0000}"/>
    <cellStyle name="Input 8 2 3 6 11 2" xfId="7235" xr:uid="{00000000-0005-0000-0000-0000911A0000}"/>
    <cellStyle name="Input 8 2 3 6 12" xfId="7236" xr:uid="{00000000-0005-0000-0000-0000921A0000}"/>
    <cellStyle name="Input 8 2 3 6 12 2" xfId="7237" xr:uid="{00000000-0005-0000-0000-0000931A0000}"/>
    <cellStyle name="Input 8 2 3 6 13" xfId="7238" xr:uid="{00000000-0005-0000-0000-0000941A0000}"/>
    <cellStyle name="Input 8 2 3 6 13 2" xfId="7239" xr:uid="{00000000-0005-0000-0000-0000951A0000}"/>
    <cellStyle name="Input 8 2 3 6 14" xfId="7240" xr:uid="{00000000-0005-0000-0000-0000961A0000}"/>
    <cellStyle name="Input 8 2 3 6 14 2" xfId="7241" xr:uid="{00000000-0005-0000-0000-0000971A0000}"/>
    <cellStyle name="Input 8 2 3 6 15" xfId="7242" xr:uid="{00000000-0005-0000-0000-0000981A0000}"/>
    <cellStyle name="Input 8 2 3 6 2" xfId="7243" xr:uid="{00000000-0005-0000-0000-0000991A0000}"/>
    <cellStyle name="Input 8 2 3 6 2 2" xfId="7244" xr:uid="{00000000-0005-0000-0000-00009A1A0000}"/>
    <cellStyle name="Input 8 2 3 6 3" xfId="7245" xr:uid="{00000000-0005-0000-0000-00009B1A0000}"/>
    <cellStyle name="Input 8 2 3 6 3 2" xfId="7246" xr:uid="{00000000-0005-0000-0000-00009C1A0000}"/>
    <cellStyle name="Input 8 2 3 6 4" xfId="7247" xr:uid="{00000000-0005-0000-0000-00009D1A0000}"/>
    <cellStyle name="Input 8 2 3 6 4 2" xfId="7248" xr:uid="{00000000-0005-0000-0000-00009E1A0000}"/>
    <cellStyle name="Input 8 2 3 6 5" xfId="7249" xr:uid="{00000000-0005-0000-0000-00009F1A0000}"/>
    <cellStyle name="Input 8 2 3 6 5 2" xfId="7250" xr:uid="{00000000-0005-0000-0000-0000A01A0000}"/>
    <cellStyle name="Input 8 2 3 6 6" xfId="7251" xr:uid="{00000000-0005-0000-0000-0000A11A0000}"/>
    <cellStyle name="Input 8 2 3 6 6 2" xfId="7252" xr:uid="{00000000-0005-0000-0000-0000A21A0000}"/>
    <cellStyle name="Input 8 2 3 6 7" xfId="7253" xr:uid="{00000000-0005-0000-0000-0000A31A0000}"/>
    <cellStyle name="Input 8 2 3 6 7 2" xfId="7254" xr:uid="{00000000-0005-0000-0000-0000A41A0000}"/>
    <cellStyle name="Input 8 2 3 6 8" xfId="7255" xr:uid="{00000000-0005-0000-0000-0000A51A0000}"/>
    <cellStyle name="Input 8 2 3 6 8 2" xfId="7256" xr:uid="{00000000-0005-0000-0000-0000A61A0000}"/>
    <cellStyle name="Input 8 2 3 6 9" xfId="7257" xr:uid="{00000000-0005-0000-0000-0000A71A0000}"/>
    <cellStyle name="Input 8 2 3 6 9 2" xfId="7258" xr:uid="{00000000-0005-0000-0000-0000A81A0000}"/>
    <cellStyle name="Input 8 2 3 7" xfId="7259" xr:uid="{00000000-0005-0000-0000-0000A91A0000}"/>
    <cellStyle name="Input 8 2 3 7 2" xfId="7260" xr:uid="{00000000-0005-0000-0000-0000AA1A0000}"/>
    <cellStyle name="Input 8 2 3 8" xfId="7261" xr:uid="{00000000-0005-0000-0000-0000AB1A0000}"/>
    <cellStyle name="Input 8 2 3 8 2" xfId="7262" xr:uid="{00000000-0005-0000-0000-0000AC1A0000}"/>
    <cellStyle name="Input 8 2 3 9" xfId="7263" xr:uid="{00000000-0005-0000-0000-0000AD1A0000}"/>
    <cellStyle name="Input 8 2 3 9 2" xfId="7264" xr:uid="{00000000-0005-0000-0000-0000AE1A0000}"/>
    <cellStyle name="Input 8 2 4" xfId="7265" xr:uid="{00000000-0005-0000-0000-0000AF1A0000}"/>
    <cellStyle name="Input 8 2 4 10" xfId="7266" xr:uid="{00000000-0005-0000-0000-0000B01A0000}"/>
    <cellStyle name="Input 8 2 4 10 2" xfId="7267" xr:uid="{00000000-0005-0000-0000-0000B11A0000}"/>
    <cellStyle name="Input 8 2 4 11" xfId="7268" xr:uid="{00000000-0005-0000-0000-0000B21A0000}"/>
    <cellStyle name="Input 8 2 4 11 2" xfId="7269" xr:uid="{00000000-0005-0000-0000-0000B31A0000}"/>
    <cellStyle name="Input 8 2 4 12" xfId="7270" xr:uid="{00000000-0005-0000-0000-0000B41A0000}"/>
    <cellStyle name="Input 8 2 4 12 2" xfId="7271" xr:uid="{00000000-0005-0000-0000-0000B51A0000}"/>
    <cellStyle name="Input 8 2 4 13" xfId="7272" xr:uid="{00000000-0005-0000-0000-0000B61A0000}"/>
    <cellStyle name="Input 8 2 4 13 2" xfId="7273" xr:uid="{00000000-0005-0000-0000-0000B71A0000}"/>
    <cellStyle name="Input 8 2 4 14" xfId="7274" xr:uid="{00000000-0005-0000-0000-0000B81A0000}"/>
    <cellStyle name="Input 8 2 4 14 2" xfId="7275" xr:uid="{00000000-0005-0000-0000-0000B91A0000}"/>
    <cellStyle name="Input 8 2 4 15" xfId="7276" xr:uid="{00000000-0005-0000-0000-0000BA1A0000}"/>
    <cellStyle name="Input 8 2 4 15 2" xfId="7277" xr:uid="{00000000-0005-0000-0000-0000BB1A0000}"/>
    <cellStyle name="Input 8 2 4 16" xfId="7278" xr:uid="{00000000-0005-0000-0000-0000BC1A0000}"/>
    <cellStyle name="Input 8 2 4 16 2" xfId="7279" xr:uid="{00000000-0005-0000-0000-0000BD1A0000}"/>
    <cellStyle name="Input 8 2 4 17" xfId="7280" xr:uid="{00000000-0005-0000-0000-0000BE1A0000}"/>
    <cellStyle name="Input 8 2 4 17 2" xfId="7281" xr:uid="{00000000-0005-0000-0000-0000BF1A0000}"/>
    <cellStyle name="Input 8 2 4 18" xfId="7282" xr:uid="{00000000-0005-0000-0000-0000C01A0000}"/>
    <cellStyle name="Input 8 2 4 18 2" xfId="7283" xr:uid="{00000000-0005-0000-0000-0000C11A0000}"/>
    <cellStyle name="Input 8 2 4 19" xfId="7284" xr:uid="{00000000-0005-0000-0000-0000C21A0000}"/>
    <cellStyle name="Input 8 2 4 19 2" xfId="7285" xr:uid="{00000000-0005-0000-0000-0000C31A0000}"/>
    <cellStyle name="Input 8 2 4 2" xfId="7286" xr:uid="{00000000-0005-0000-0000-0000C41A0000}"/>
    <cellStyle name="Input 8 2 4 2 10" xfId="7287" xr:uid="{00000000-0005-0000-0000-0000C51A0000}"/>
    <cellStyle name="Input 8 2 4 2 10 2" xfId="7288" xr:uid="{00000000-0005-0000-0000-0000C61A0000}"/>
    <cellStyle name="Input 8 2 4 2 11" xfId="7289" xr:uid="{00000000-0005-0000-0000-0000C71A0000}"/>
    <cellStyle name="Input 8 2 4 2 11 2" xfId="7290" xr:uid="{00000000-0005-0000-0000-0000C81A0000}"/>
    <cellStyle name="Input 8 2 4 2 12" xfId="7291" xr:uid="{00000000-0005-0000-0000-0000C91A0000}"/>
    <cellStyle name="Input 8 2 4 2 12 2" xfId="7292" xr:uid="{00000000-0005-0000-0000-0000CA1A0000}"/>
    <cellStyle name="Input 8 2 4 2 13" xfId="7293" xr:uid="{00000000-0005-0000-0000-0000CB1A0000}"/>
    <cellStyle name="Input 8 2 4 2 13 2" xfId="7294" xr:uid="{00000000-0005-0000-0000-0000CC1A0000}"/>
    <cellStyle name="Input 8 2 4 2 14" xfId="7295" xr:uid="{00000000-0005-0000-0000-0000CD1A0000}"/>
    <cellStyle name="Input 8 2 4 2 14 2" xfId="7296" xr:uid="{00000000-0005-0000-0000-0000CE1A0000}"/>
    <cellStyle name="Input 8 2 4 2 15" xfId="7297" xr:uid="{00000000-0005-0000-0000-0000CF1A0000}"/>
    <cellStyle name="Input 8 2 4 2 15 2" xfId="7298" xr:uid="{00000000-0005-0000-0000-0000D01A0000}"/>
    <cellStyle name="Input 8 2 4 2 16" xfId="7299" xr:uid="{00000000-0005-0000-0000-0000D11A0000}"/>
    <cellStyle name="Input 8 2 4 2 16 2" xfId="7300" xr:uid="{00000000-0005-0000-0000-0000D21A0000}"/>
    <cellStyle name="Input 8 2 4 2 17" xfId="7301" xr:uid="{00000000-0005-0000-0000-0000D31A0000}"/>
    <cellStyle name="Input 8 2 4 2 17 2" xfId="7302" xr:uid="{00000000-0005-0000-0000-0000D41A0000}"/>
    <cellStyle name="Input 8 2 4 2 18" xfId="7303" xr:uid="{00000000-0005-0000-0000-0000D51A0000}"/>
    <cellStyle name="Input 8 2 4 2 18 2" xfId="7304" xr:uid="{00000000-0005-0000-0000-0000D61A0000}"/>
    <cellStyle name="Input 8 2 4 2 19" xfId="7305" xr:uid="{00000000-0005-0000-0000-0000D71A0000}"/>
    <cellStyle name="Input 8 2 4 2 2" xfId="7306" xr:uid="{00000000-0005-0000-0000-0000D81A0000}"/>
    <cellStyle name="Input 8 2 4 2 2 2" xfId="7307" xr:uid="{00000000-0005-0000-0000-0000D91A0000}"/>
    <cellStyle name="Input 8 2 4 2 3" xfId="7308" xr:uid="{00000000-0005-0000-0000-0000DA1A0000}"/>
    <cellStyle name="Input 8 2 4 2 3 2" xfId="7309" xr:uid="{00000000-0005-0000-0000-0000DB1A0000}"/>
    <cellStyle name="Input 8 2 4 2 4" xfId="7310" xr:uid="{00000000-0005-0000-0000-0000DC1A0000}"/>
    <cellStyle name="Input 8 2 4 2 4 2" xfId="7311" xr:uid="{00000000-0005-0000-0000-0000DD1A0000}"/>
    <cellStyle name="Input 8 2 4 2 5" xfId="7312" xr:uid="{00000000-0005-0000-0000-0000DE1A0000}"/>
    <cellStyle name="Input 8 2 4 2 5 2" xfId="7313" xr:uid="{00000000-0005-0000-0000-0000DF1A0000}"/>
    <cellStyle name="Input 8 2 4 2 6" xfId="7314" xr:uid="{00000000-0005-0000-0000-0000E01A0000}"/>
    <cellStyle name="Input 8 2 4 2 6 2" xfId="7315" xr:uid="{00000000-0005-0000-0000-0000E11A0000}"/>
    <cellStyle name="Input 8 2 4 2 7" xfId="7316" xr:uid="{00000000-0005-0000-0000-0000E21A0000}"/>
    <cellStyle name="Input 8 2 4 2 7 2" xfId="7317" xr:uid="{00000000-0005-0000-0000-0000E31A0000}"/>
    <cellStyle name="Input 8 2 4 2 8" xfId="7318" xr:uid="{00000000-0005-0000-0000-0000E41A0000}"/>
    <cellStyle name="Input 8 2 4 2 8 2" xfId="7319" xr:uid="{00000000-0005-0000-0000-0000E51A0000}"/>
    <cellStyle name="Input 8 2 4 2 9" xfId="7320" xr:uid="{00000000-0005-0000-0000-0000E61A0000}"/>
    <cellStyle name="Input 8 2 4 2 9 2" xfId="7321" xr:uid="{00000000-0005-0000-0000-0000E71A0000}"/>
    <cellStyle name="Input 8 2 4 20" xfId="7322" xr:uid="{00000000-0005-0000-0000-0000E81A0000}"/>
    <cellStyle name="Input 8 2 4 3" xfId="7323" xr:uid="{00000000-0005-0000-0000-0000E91A0000}"/>
    <cellStyle name="Input 8 2 4 3 10" xfId="7324" xr:uid="{00000000-0005-0000-0000-0000EA1A0000}"/>
    <cellStyle name="Input 8 2 4 3 10 2" xfId="7325" xr:uid="{00000000-0005-0000-0000-0000EB1A0000}"/>
    <cellStyle name="Input 8 2 4 3 11" xfId="7326" xr:uid="{00000000-0005-0000-0000-0000EC1A0000}"/>
    <cellStyle name="Input 8 2 4 3 11 2" xfId="7327" xr:uid="{00000000-0005-0000-0000-0000ED1A0000}"/>
    <cellStyle name="Input 8 2 4 3 12" xfId="7328" xr:uid="{00000000-0005-0000-0000-0000EE1A0000}"/>
    <cellStyle name="Input 8 2 4 3 12 2" xfId="7329" xr:uid="{00000000-0005-0000-0000-0000EF1A0000}"/>
    <cellStyle name="Input 8 2 4 3 13" xfId="7330" xr:uid="{00000000-0005-0000-0000-0000F01A0000}"/>
    <cellStyle name="Input 8 2 4 3 13 2" xfId="7331" xr:uid="{00000000-0005-0000-0000-0000F11A0000}"/>
    <cellStyle name="Input 8 2 4 3 14" xfId="7332" xr:uid="{00000000-0005-0000-0000-0000F21A0000}"/>
    <cellStyle name="Input 8 2 4 3 14 2" xfId="7333" xr:uid="{00000000-0005-0000-0000-0000F31A0000}"/>
    <cellStyle name="Input 8 2 4 3 15" xfId="7334" xr:uid="{00000000-0005-0000-0000-0000F41A0000}"/>
    <cellStyle name="Input 8 2 4 3 15 2" xfId="7335" xr:uid="{00000000-0005-0000-0000-0000F51A0000}"/>
    <cellStyle name="Input 8 2 4 3 16" xfId="7336" xr:uid="{00000000-0005-0000-0000-0000F61A0000}"/>
    <cellStyle name="Input 8 2 4 3 16 2" xfId="7337" xr:uid="{00000000-0005-0000-0000-0000F71A0000}"/>
    <cellStyle name="Input 8 2 4 3 17" xfId="7338" xr:uid="{00000000-0005-0000-0000-0000F81A0000}"/>
    <cellStyle name="Input 8 2 4 3 17 2" xfId="7339" xr:uid="{00000000-0005-0000-0000-0000F91A0000}"/>
    <cellStyle name="Input 8 2 4 3 18" xfId="7340" xr:uid="{00000000-0005-0000-0000-0000FA1A0000}"/>
    <cellStyle name="Input 8 2 4 3 2" xfId="7341" xr:uid="{00000000-0005-0000-0000-0000FB1A0000}"/>
    <cellStyle name="Input 8 2 4 3 2 2" xfId="7342" xr:uid="{00000000-0005-0000-0000-0000FC1A0000}"/>
    <cellStyle name="Input 8 2 4 3 3" xfId="7343" xr:uid="{00000000-0005-0000-0000-0000FD1A0000}"/>
    <cellStyle name="Input 8 2 4 3 3 2" xfId="7344" xr:uid="{00000000-0005-0000-0000-0000FE1A0000}"/>
    <cellStyle name="Input 8 2 4 3 4" xfId="7345" xr:uid="{00000000-0005-0000-0000-0000FF1A0000}"/>
    <cellStyle name="Input 8 2 4 3 4 2" xfId="7346" xr:uid="{00000000-0005-0000-0000-0000001B0000}"/>
    <cellStyle name="Input 8 2 4 3 5" xfId="7347" xr:uid="{00000000-0005-0000-0000-0000011B0000}"/>
    <cellStyle name="Input 8 2 4 3 5 2" xfId="7348" xr:uid="{00000000-0005-0000-0000-0000021B0000}"/>
    <cellStyle name="Input 8 2 4 3 6" xfId="7349" xr:uid="{00000000-0005-0000-0000-0000031B0000}"/>
    <cellStyle name="Input 8 2 4 3 6 2" xfId="7350" xr:uid="{00000000-0005-0000-0000-0000041B0000}"/>
    <cellStyle name="Input 8 2 4 3 7" xfId="7351" xr:uid="{00000000-0005-0000-0000-0000051B0000}"/>
    <cellStyle name="Input 8 2 4 3 7 2" xfId="7352" xr:uid="{00000000-0005-0000-0000-0000061B0000}"/>
    <cellStyle name="Input 8 2 4 3 8" xfId="7353" xr:uid="{00000000-0005-0000-0000-0000071B0000}"/>
    <cellStyle name="Input 8 2 4 3 8 2" xfId="7354" xr:uid="{00000000-0005-0000-0000-0000081B0000}"/>
    <cellStyle name="Input 8 2 4 3 9" xfId="7355" xr:uid="{00000000-0005-0000-0000-0000091B0000}"/>
    <cellStyle name="Input 8 2 4 3 9 2" xfId="7356" xr:uid="{00000000-0005-0000-0000-00000A1B0000}"/>
    <cellStyle name="Input 8 2 4 4" xfId="7357" xr:uid="{00000000-0005-0000-0000-00000B1B0000}"/>
    <cellStyle name="Input 8 2 4 4 10" xfId="7358" xr:uid="{00000000-0005-0000-0000-00000C1B0000}"/>
    <cellStyle name="Input 8 2 4 4 10 2" xfId="7359" xr:uid="{00000000-0005-0000-0000-00000D1B0000}"/>
    <cellStyle name="Input 8 2 4 4 11" xfId="7360" xr:uid="{00000000-0005-0000-0000-00000E1B0000}"/>
    <cellStyle name="Input 8 2 4 4 11 2" xfId="7361" xr:uid="{00000000-0005-0000-0000-00000F1B0000}"/>
    <cellStyle name="Input 8 2 4 4 12" xfId="7362" xr:uid="{00000000-0005-0000-0000-0000101B0000}"/>
    <cellStyle name="Input 8 2 4 4 12 2" xfId="7363" xr:uid="{00000000-0005-0000-0000-0000111B0000}"/>
    <cellStyle name="Input 8 2 4 4 13" xfId="7364" xr:uid="{00000000-0005-0000-0000-0000121B0000}"/>
    <cellStyle name="Input 8 2 4 4 13 2" xfId="7365" xr:uid="{00000000-0005-0000-0000-0000131B0000}"/>
    <cellStyle name="Input 8 2 4 4 14" xfId="7366" xr:uid="{00000000-0005-0000-0000-0000141B0000}"/>
    <cellStyle name="Input 8 2 4 4 14 2" xfId="7367" xr:uid="{00000000-0005-0000-0000-0000151B0000}"/>
    <cellStyle name="Input 8 2 4 4 15" xfId="7368" xr:uid="{00000000-0005-0000-0000-0000161B0000}"/>
    <cellStyle name="Input 8 2 4 4 15 2" xfId="7369" xr:uid="{00000000-0005-0000-0000-0000171B0000}"/>
    <cellStyle name="Input 8 2 4 4 16" xfId="7370" xr:uid="{00000000-0005-0000-0000-0000181B0000}"/>
    <cellStyle name="Input 8 2 4 4 2" xfId="7371" xr:uid="{00000000-0005-0000-0000-0000191B0000}"/>
    <cellStyle name="Input 8 2 4 4 2 2" xfId="7372" xr:uid="{00000000-0005-0000-0000-00001A1B0000}"/>
    <cellStyle name="Input 8 2 4 4 3" xfId="7373" xr:uid="{00000000-0005-0000-0000-00001B1B0000}"/>
    <cellStyle name="Input 8 2 4 4 3 2" xfId="7374" xr:uid="{00000000-0005-0000-0000-00001C1B0000}"/>
    <cellStyle name="Input 8 2 4 4 4" xfId="7375" xr:uid="{00000000-0005-0000-0000-00001D1B0000}"/>
    <cellStyle name="Input 8 2 4 4 4 2" xfId="7376" xr:uid="{00000000-0005-0000-0000-00001E1B0000}"/>
    <cellStyle name="Input 8 2 4 4 5" xfId="7377" xr:uid="{00000000-0005-0000-0000-00001F1B0000}"/>
    <cellStyle name="Input 8 2 4 4 5 2" xfId="7378" xr:uid="{00000000-0005-0000-0000-0000201B0000}"/>
    <cellStyle name="Input 8 2 4 4 6" xfId="7379" xr:uid="{00000000-0005-0000-0000-0000211B0000}"/>
    <cellStyle name="Input 8 2 4 4 6 2" xfId="7380" xr:uid="{00000000-0005-0000-0000-0000221B0000}"/>
    <cellStyle name="Input 8 2 4 4 7" xfId="7381" xr:uid="{00000000-0005-0000-0000-0000231B0000}"/>
    <cellStyle name="Input 8 2 4 4 7 2" xfId="7382" xr:uid="{00000000-0005-0000-0000-0000241B0000}"/>
    <cellStyle name="Input 8 2 4 4 8" xfId="7383" xr:uid="{00000000-0005-0000-0000-0000251B0000}"/>
    <cellStyle name="Input 8 2 4 4 8 2" xfId="7384" xr:uid="{00000000-0005-0000-0000-0000261B0000}"/>
    <cellStyle name="Input 8 2 4 4 9" xfId="7385" xr:uid="{00000000-0005-0000-0000-0000271B0000}"/>
    <cellStyle name="Input 8 2 4 4 9 2" xfId="7386" xr:uid="{00000000-0005-0000-0000-0000281B0000}"/>
    <cellStyle name="Input 8 2 4 5" xfId="7387" xr:uid="{00000000-0005-0000-0000-0000291B0000}"/>
    <cellStyle name="Input 8 2 4 5 10" xfId="7388" xr:uid="{00000000-0005-0000-0000-00002A1B0000}"/>
    <cellStyle name="Input 8 2 4 5 10 2" xfId="7389" xr:uid="{00000000-0005-0000-0000-00002B1B0000}"/>
    <cellStyle name="Input 8 2 4 5 11" xfId="7390" xr:uid="{00000000-0005-0000-0000-00002C1B0000}"/>
    <cellStyle name="Input 8 2 4 5 11 2" xfId="7391" xr:uid="{00000000-0005-0000-0000-00002D1B0000}"/>
    <cellStyle name="Input 8 2 4 5 12" xfId="7392" xr:uid="{00000000-0005-0000-0000-00002E1B0000}"/>
    <cellStyle name="Input 8 2 4 5 12 2" xfId="7393" xr:uid="{00000000-0005-0000-0000-00002F1B0000}"/>
    <cellStyle name="Input 8 2 4 5 13" xfId="7394" xr:uid="{00000000-0005-0000-0000-0000301B0000}"/>
    <cellStyle name="Input 8 2 4 5 13 2" xfId="7395" xr:uid="{00000000-0005-0000-0000-0000311B0000}"/>
    <cellStyle name="Input 8 2 4 5 14" xfId="7396" xr:uid="{00000000-0005-0000-0000-0000321B0000}"/>
    <cellStyle name="Input 8 2 4 5 14 2" xfId="7397" xr:uid="{00000000-0005-0000-0000-0000331B0000}"/>
    <cellStyle name="Input 8 2 4 5 15" xfId="7398" xr:uid="{00000000-0005-0000-0000-0000341B0000}"/>
    <cellStyle name="Input 8 2 4 5 15 2" xfId="7399" xr:uid="{00000000-0005-0000-0000-0000351B0000}"/>
    <cellStyle name="Input 8 2 4 5 16" xfId="7400" xr:uid="{00000000-0005-0000-0000-0000361B0000}"/>
    <cellStyle name="Input 8 2 4 5 2" xfId="7401" xr:uid="{00000000-0005-0000-0000-0000371B0000}"/>
    <cellStyle name="Input 8 2 4 5 2 2" xfId="7402" xr:uid="{00000000-0005-0000-0000-0000381B0000}"/>
    <cellStyle name="Input 8 2 4 5 3" xfId="7403" xr:uid="{00000000-0005-0000-0000-0000391B0000}"/>
    <cellStyle name="Input 8 2 4 5 3 2" xfId="7404" xr:uid="{00000000-0005-0000-0000-00003A1B0000}"/>
    <cellStyle name="Input 8 2 4 5 4" xfId="7405" xr:uid="{00000000-0005-0000-0000-00003B1B0000}"/>
    <cellStyle name="Input 8 2 4 5 4 2" xfId="7406" xr:uid="{00000000-0005-0000-0000-00003C1B0000}"/>
    <cellStyle name="Input 8 2 4 5 5" xfId="7407" xr:uid="{00000000-0005-0000-0000-00003D1B0000}"/>
    <cellStyle name="Input 8 2 4 5 5 2" xfId="7408" xr:uid="{00000000-0005-0000-0000-00003E1B0000}"/>
    <cellStyle name="Input 8 2 4 5 6" xfId="7409" xr:uid="{00000000-0005-0000-0000-00003F1B0000}"/>
    <cellStyle name="Input 8 2 4 5 6 2" xfId="7410" xr:uid="{00000000-0005-0000-0000-0000401B0000}"/>
    <cellStyle name="Input 8 2 4 5 7" xfId="7411" xr:uid="{00000000-0005-0000-0000-0000411B0000}"/>
    <cellStyle name="Input 8 2 4 5 7 2" xfId="7412" xr:uid="{00000000-0005-0000-0000-0000421B0000}"/>
    <cellStyle name="Input 8 2 4 5 8" xfId="7413" xr:uid="{00000000-0005-0000-0000-0000431B0000}"/>
    <cellStyle name="Input 8 2 4 5 8 2" xfId="7414" xr:uid="{00000000-0005-0000-0000-0000441B0000}"/>
    <cellStyle name="Input 8 2 4 5 9" xfId="7415" xr:uid="{00000000-0005-0000-0000-0000451B0000}"/>
    <cellStyle name="Input 8 2 4 5 9 2" xfId="7416" xr:uid="{00000000-0005-0000-0000-0000461B0000}"/>
    <cellStyle name="Input 8 2 4 6" xfId="7417" xr:uid="{00000000-0005-0000-0000-0000471B0000}"/>
    <cellStyle name="Input 8 2 4 6 10" xfId="7418" xr:uid="{00000000-0005-0000-0000-0000481B0000}"/>
    <cellStyle name="Input 8 2 4 6 10 2" xfId="7419" xr:uid="{00000000-0005-0000-0000-0000491B0000}"/>
    <cellStyle name="Input 8 2 4 6 11" xfId="7420" xr:uid="{00000000-0005-0000-0000-00004A1B0000}"/>
    <cellStyle name="Input 8 2 4 6 11 2" xfId="7421" xr:uid="{00000000-0005-0000-0000-00004B1B0000}"/>
    <cellStyle name="Input 8 2 4 6 12" xfId="7422" xr:uid="{00000000-0005-0000-0000-00004C1B0000}"/>
    <cellStyle name="Input 8 2 4 6 12 2" xfId="7423" xr:uid="{00000000-0005-0000-0000-00004D1B0000}"/>
    <cellStyle name="Input 8 2 4 6 13" xfId="7424" xr:uid="{00000000-0005-0000-0000-00004E1B0000}"/>
    <cellStyle name="Input 8 2 4 6 13 2" xfId="7425" xr:uid="{00000000-0005-0000-0000-00004F1B0000}"/>
    <cellStyle name="Input 8 2 4 6 14" xfId="7426" xr:uid="{00000000-0005-0000-0000-0000501B0000}"/>
    <cellStyle name="Input 8 2 4 6 14 2" xfId="7427" xr:uid="{00000000-0005-0000-0000-0000511B0000}"/>
    <cellStyle name="Input 8 2 4 6 15" xfId="7428" xr:uid="{00000000-0005-0000-0000-0000521B0000}"/>
    <cellStyle name="Input 8 2 4 6 2" xfId="7429" xr:uid="{00000000-0005-0000-0000-0000531B0000}"/>
    <cellStyle name="Input 8 2 4 6 2 2" xfId="7430" xr:uid="{00000000-0005-0000-0000-0000541B0000}"/>
    <cellStyle name="Input 8 2 4 6 3" xfId="7431" xr:uid="{00000000-0005-0000-0000-0000551B0000}"/>
    <cellStyle name="Input 8 2 4 6 3 2" xfId="7432" xr:uid="{00000000-0005-0000-0000-0000561B0000}"/>
    <cellStyle name="Input 8 2 4 6 4" xfId="7433" xr:uid="{00000000-0005-0000-0000-0000571B0000}"/>
    <cellStyle name="Input 8 2 4 6 4 2" xfId="7434" xr:uid="{00000000-0005-0000-0000-0000581B0000}"/>
    <cellStyle name="Input 8 2 4 6 5" xfId="7435" xr:uid="{00000000-0005-0000-0000-0000591B0000}"/>
    <cellStyle name="Input 8 2 4 6 5 2" xfId="7436" xr:uid="{00000000-0005-0000-0000-00005A1B0000}"/>
    <cellStyle name="Input 8 2 4 6 6" xfId="7437" xr:uid="{00000000-0005-0000-0000-00005B1B0000}"/>
    <cellStyle name="Input 8 2 4 6 6 2" xfId="7438" xr:uid="{00000000-0005-0000-0000-00005C1B0000}"/>
    <cellStyle name="Input 8 2 4 6 7" xfId="7439" xr:uid="{00000000-0005-0000-0000-00005D1B0000}"/>
    <cellStyle name="Input 8 2 4 6 7 2" xfId="7440" xr:uid="{00000000-0005-0000-0000-00005E1B0000}"/>
    <cellStyle name="Input 8 2 4 6 8" xfId="7441" xr:uid="{00000000-0005-0000-0000-00005F1B0000}"/>
    <cellStyle name="Input 8 2 4 6 8 2" xfId="7442" xr:uid="{00000000-0005-0000-0000-0000601B0000}"/>
    <cellStyle name="Input 8 2 4 6 9" xfId="7443" xr:uid="{00000000-0005-0000-0000-0000611B0000}"/>
    <cellStyle name="Input 8 2 4 6 9 2" xfId="7444" xr:uid="{00000000-0005-0000-0000-0000621B0000}"/>
    <cellStyle name="Input 8 2 4 7" xfId="7445" xr:uid="{00000000-0005-0000-0000-0000631B0000}"/>
    <cellStyle name="Input 8 2 4 7 2" xfId="7446" xr:uid="{00000000-0005-0000-0000-0000641B0000}"/>
    <cellStyle name="Input 8 2 4 8" xfId="7447" xr:uid="{00000000-0005-0000-0000-0000651B0000}"/>
    <cellStyle name="Input 8 2 4 8 2" xfId="7448" xr:uid="{00000000-0005-0000-0000-0000661B0000}"/>
    <cellStyle name="Input 8 2 4 9" xfId="7449" xr:uid="{00000000-0005-0000-0000-0000671B0000}"/>
    <cellStyle name="Input 8 2 4 9 2" xfId="7450" xr:uid="{00000000-0005-0000-0000-0000681B0000}"/>
    <cellStyle name="Input 8 2 5" xfId="7451" xr:uid="{00000000-0005-0000-0000-0000691B0000}"/>
    <cellStyle name="Input 8 2 5 10" xfId="7452" xr:uid="{00000000-0005-0000-0000-00006A1B0000}"/>
    <cellStyle name="Input 8 2 5 10 2" xfId="7453" xr:uid="{00000000-0005-0000-0000-00006B1B0000}"/>
    <cellStyle name="Input 8 2 5 11" xfId="7454" xr:uid="{00000000-0005-0000-0000-00006C1B0000}"/>
    <cellStyle name="Input 8 2 5 11 2" xfId="7455" xr:uid="{00000000-0005-0000-0000-00006D1B0000}"/>
    <cellStyle name="Input 8 2 5 12" xfId="7456" xr:uid="{00000000-0005-0000-0000-00006E1B0000}"/>
    <cellStyle name="Input 8 2 5 12 2" xfId="7457" xr:uid="{00000000-0005-0000-0000-00006F1B0000}"/>
    <cellStyle name="Input 8 2 5 13" xfId="7458" xr:uid="{00000000-0005-0000-0000-0000701B0000}"/>
    <cellStyle name="Input 8 2 5 13 2" xfId="7459" xr:uid="{00000000-0005-0000-0000-0000711B0000}"/>
    <cellStyle name="Input 8 2 5 14" xfId="7460" xr:uid="{00000000-0005-0000-0000-0000721B0000}"/>
    <cellStyle name="Input 8 2 5 14 2" xfId="7461" xr:uid="{00000000-0005-0000-0000-0000731B0000}"/>
    <cellStyle name="Input 8 2 5 15" xfId="7462" xr:uid="{00000000-0005-0000-0000-0000741B0000}"/>
    <cellStyle name="Input 8 2 5 15 2" xfId="7463" xr:uid="{00000000-0005-0000-0000-0000751B0000}"/>
    <cellStyle name="Input 8 2 5 16" xfId="7464" xr:uid="{00000000-0005-0000-0000-0000761B0000}"/>
    <cellStyle name="Input 8 2 5 16 2" xfId="7465" xr:uid="{00000000-0005-0000-0000-0000771B0000}"/>
    <cellStyle name="Input 8 2 5 17" xfId="7466" xr:uid="{00000000-0005-0000-0000-0000781B0000}"/>
    <cellStyle name="Input 8 2 5 17 2" xfId="7467" xr:uid="{00000000-0005-0000-0000-0000791B0000}"/>
    <cellStyle name="Input 8 2 5 18" xfId="7468" xr:uid="{00000000-0005-0000-0000-00007A1B0000}"/>
    <cellStyle name="Input 8 2 5 18 2" xfId="7469" xr:uid="{00000000-0005-0000-0000-00007B1B0000}"/>
    <cellStyle name="Input 8 2 5 19" xfId="7470" xr:uid="{00000000-0005-0000-0000-00007C1B0000}"/>
    <cellStyle name="Input 8 2 5 2" xfId="7471" xr:uid="{00000000-0005-0000-0000-00007D1B0000}"/>
    <cellStyle name="Input 8 2 5 2 10" xfId="7472" xr:uid="{00000000-0005-0000-0000-00007E1B0000}"/>
    <cellStyle name="Input 8 2 5 2 10 2" xfId="7473" xr:uid="{00000000-0005-0000-0000-00007F1B0000}"/>
    <cellStyle name="Input 8 2 5 2 11" xfId="7474" xr:uid="{00000000-0005-0000-0000-0000801B0000}"/>
    <cellStyle name="Input 8 2 5 2 11 2" xfId="7475" xr:uid="{00000000-0005-0000-0000-0000811B0000}"/>
    <cellStyle name="Input 8 2 5 2 12" xfId="7476" xr:uid="{00000000-0005-0000-0000-0000821B0000}"/>
    <cellStyle name="Input 8 2 5 2 12 2" xfId="7477" xr:uid="{00000000-0005-0000-0000-0000831B0000}"/>
    <cellStyle name="Input 8 2 5 2 13" xfId="7478" xr:uid="{00000000-0005-0000-0000-0000841B0000}"/>
    <cellStyle name="Input 8 2 5 2 13 2" xfId="7479" xr:uid="{00000000-0005-0000-0000-0000851B0000}"/>
    <cellStyle name="Input 8 2 5 2 14" xfId="7480" xr:uid="{00000000-0005-0000-0000-0000861B0000}"/>
    <cellStyle name="Input 8 2 5 2 14 2" xfId="7481" xr:uid="{00000000-0005-0000-0000-0000871B0000}"/>
    <cellStyle name="Input 8 2 5 2 15" xfId="7482" xr:uid="{00000000-0005-0000-0000-0000881B0000}"/>
    <cellStyle name="Input 8 2 5 2 15 2" xfId="7483" xr:uid="{00000000-0005-0000-0000-0000891B0000}"/>
    <cellStyle name="Input 8 2 5 2 16" xfId="7484" xr:uid="{00000000-0005-0000-0000-00008A1B0000}"/>
    <cellStyle name="Input 8 2 5 2 16 2" xfId="7485" xr:uid="{00000000-0005-0000-0000-00008B1B0000}"/>
    <cellStyle name="Input 8 2 5 2 17" xfId="7486" xr:uid="{00000000-0005-0000-0000-00008C1B0000}"/>
    <cellStyle name="Input 8 2 5 2 17 2" xfId="7487" xr:uid="{00000000-0005-0000-0000-00008D1B0000}"/>
    <cellStyle name="Input 8 2 5 2 18" xfId="7488" xr:uid="{00000000-0005-0000-0000-00008E1B0000}"/>
    <cellStyle name="Input 8 2 5 2 2" xfId="7489" xr:uid="{00000000-0005-0000-0000-00008F1B0000}"/>
    <cellStyle name="Input 8 2 5 2 2 2" xfId="7490" xr:uid="{00000000-0005-0000-0000-0000901B0000}"/>
    <cellStyle name="Input 8 2 5 2 3" xfId="7491" xr:uid="{00000000-0005-0000-0000-0000911B0000}"/>
    <cellStyle name="Input 8 2 5 2 3 2" xfId="7492" xr:uid="{00000000-0005-0000-0000-0000921B0000}"/>
    <cellStyle name="Input 8 2 5 2 4" xfId="7493" xr:uid="{00000000-0005-0000-0000-0000931B0000}"/>
    <cellStyle name="Input 8 2 5 2 4 2" xfId="7494" xr:uid="{00000000-0005-0000-0000-0000941B0000}"/>
    <cellStyle name="Input 8 2 5 2 5" xfId="7495" xr:uid="{00000000-0005-0000-0000-0000951B0000}"/>
    <cellStyle name="Input 8 2 5 2 5 2" xfId="7496" xr:uid="{00000000-0005-0000-0000-0000961B0000}"/>
    <cellStyle name="Input 8 2 5 2 6" xfId="7497" xr:uid="{00000000-0005-0000-0000-0000971B0000}"/>
    <cellStyle name="Input 8 2 5 2 6 2" xfId="7498" xr:uid="{00000000-0005-0000-0000-0000981B0000}"/>
    <cellStyle name="Input 8 2 5 2 7" xfId="7499" xr:uid="{00000000-0005-0000-0000-0000991B0000}"/>
    <cellStyle name="Input 8 2 5 2 7 2" xfId="7500" xr:uid="{00000000-0005-0000-0000-00009A1B0000}"/>
    <cellStyle name="Input 8 2 5 2 8" xfId="7501" xr:uid="{00000000-0005-0000-0000-00009B1B0000}"/>
    <cellStyle name="Input 8 2 5 2 8 2" xfId="7502" xr:uid="{00000000-0005-0000-0000-00009C1B0000}"/>
    <cellStyle name="Input 8 2 5 2 9" xfId="7503" xr:uid="{00000000-0005-0000-0000-00009D1B0000}"/>
    <cellStyle name="Input 8 2 5 2 9 2" xfId="7504" xr:uid="{00000000-0005-0000-0000-00009E1B0000}"/>
    <cellStyle name="Input 8 2 5 3" xfId="7505" xr:uid="{00000000-0005-0000-0000-00009F1B0000}"/>
    <cellStyle name="Input 8 2 5 3 10" xfId="7506" xr:uid="{00000000-0005-0000-0000-0000A01B0000}"/>
    <cellStyle name="Input 8 2 5 3 10 2" xfId="7507" xr:uid="{00000000-0005-0000-0000-0000A11B0000}"/>
    <cellStyle name="Input 8 2 5 3 11" xfId="7508" xr:uid="{00000000-0005-0000-0000-0000A21B0000}"/>
    <cellStyle name="Input 8 2 5 3 11 2" xfId="7509" xr:uid="{00000000-0005-0000-0000-0000A31B0000}"/>
    <cellStyle name="Input 8 2 5 3 12" xfId="7510" xr:uid="{00000000-0005-0000-0000-0000A41B0000}"/>
    <cellStyle name="Input 8 2 5 3 12 2" xfId="7511" xr:uid="{00000000-0005-0000-0000-0000A51B0000}"/>
    <cellStyle name="Input 8 2 5 3 13" xfId="7512" xr:uid="{00000000-0005-0000-0000-0000A61B0000}"/>
    <cellStyle name="Input 8 2 5 3 13 2" xfId="7513" xr:uid="{00000000-0005-0000-0000-0000A71B0000}"/>
    <cellStyle name="Input 8 2 5 3 14" xfId="7514" xr:uid="{00000000-0005-0000-0000-0000A81B0000}"/>
    <cellStyle name="Input 8 2 5 3 14 2" xfId="7515" xr:uid="{00000000-0005-0000-0000-0000A91B0000}"/>
    <cellStyle name="Input 8 2 5 3 15" xfId="7516" xr:uid="{00000000-0005-0000-0000-0000AA1B0000}"/>
    <cellStyle name="Input 8 2 5 3 15 2" xfId="7517" xr:uid="{00000000-0005-0000-0000-0000AB1B0000}"/>
    <cellStyle name="Input 8 2 5 3 16" xfId="7518" xr:uid="{00000000-0005-0000-0000-0000AC1B0000}"/>
    <cellStyle name="Input 8 2 5 3 2" xfId="7519" xr:uid="{00000000-0005-0000-0000-0000AD1B0000}"/>
    <cellStyle name="Input 8 2 5 3 2 2" xfId="7520" xr:uid="{00000000-0005-0000-0000-0000AE1B0000}"/>
    <cellStyle name="Input 8 2 5 3 3" xfId="7521" xr:uid="{00000000-0005-0000-0000-0000AF1B0000}"/>
    <cellStyle name="Input 8 2 5 3 3 2" xfId="7522" xr:uid="{00000000-0005-0000-0000-0000B01B0000}"/>
    <cellStyle name="Input 8 2 5 3 4" xfId="7523" xr:uid="{00000000-0005-0000-0000-0000B11B0000}"/>
    <cellStyle name="Input 8 2 5 3 4 2" xfId="7524" xr:uid="{00000000-0005-0000-0000-0000B21B0000}"/>
    <cellStyle name="Input 8 2 5 3 5" xfId="7525" xr:uid="{00000000-0005-0000-0000-0000B31B0000}"/>
    <cellStyle name="Input 8 2 5 3 5 2" xfId="7526" xr:uid="{00000000-0005-0000-0000-0000B41B0000}"/>
    <cellStyle name="Input 8 2 5 3 6" xfId="7527" xr:uid="{00000000-0005-0000-0000-0000B51B0000}"/>
    <cellStyle name="Input 8 2 5 3 6 2" xfId="7528" xr:uid="{00000000-0005-0000-0000-0000B61B0000}"/>
    <cellStyle name="Input 8 2 5 3 7" xfId="7529" xr:uid="{00000000-0005-0000-0000-0000B71B0000}"/>
    <cellStyle name="Input 8 2 5 3 7 2" xfId="7530" xr:uid="{00000000-0005-0000-0000-0000B81B0000}"/>
    <cellStyle name="Input 8 2 5 3 8" xfId="7531" xr:uid="{00000000-0005-0000-0000-0000B91B0000}"/>
    <cellStyle name="Input 8 2 5 3 8 2" xfId="7532" xr:uid="{00000000-0005-0000-0000-0000BA1B0000}"/>
    <cellStyle name="Input 8 2 5 3 9" xfId="7533" xr:uid="{00000000-0005-0000-0000-0000BB1B0000}"/>
    <cellStyle name="Input 8 2 5 3 9 2" xfId="7534" xr:uid="{00000000-0005-0000-0000-0000BC1B0000}"/>
    <cellStyle name="Input 8 2 5 4" xfId="7535" xr:uid="{00000000-0005-0000-0000-0000BD1B0000}"/>
    <cellStyle name="Input 8 2 5 4 10" xfId="7536" xr:uid="{00000000-0005-0000-0000-0000BE1B0000}"/>
    <cellStyle name="Input 8 2 5 4 10 2" xfId="7537" xr:uid="{00000000-0005-0000-0000-0000BF1B0000}"/>
    <cellStyle name="Input 8 2 5 4 11" xfId="7538" xr:uid="{00000000-0005-0000-0000-0000C01B0000}"/>
    <cellStyle name="Input 8 2 5 4 11 2" xfId="7539" xr:uid="{00000000-0005-0000-0000-0000C11B0000}"/>
    <cellStyle name="Input 8 2 5 4 12" xfId="7540" xr:uid="{00000000-0005-0000-0000-0000C21B0000}"/>
    <cellStyle name="Input 8 2 5 4 12 2" xfId="7541" xr:uid="{00000000-0005-0000-0000-0000C31B0000}"/>
    <cellStyle name="Input 8 2 5 4 13" xfId="7542" xr:uid="{00000000-0005-0000-0000-0000C41B0000}"/>
    <cellStyle name="Input 8 2 5 4 13 2" xfId="7543" xr:uid="{00000000-0005-0000-0000-0000C51B0000}"/>
    <cellStyle name="Input 8 2 5 4 14" xfId="7544" xr:uid="{00000000-0005-0000-0000-0000C61B0000}"/>
    <cellStyle name="Input 8 2 5 4 14 2" xfId="7545" xr:uid="{00000000-0005-0000-0000-0000C71B0000}"/>
    <cellStyle name="Input 8 2 5 4 15" xfId="7546" xr:uid="{00000000-0005-0000-0000-0000C81B0000}"/>
    <cellStyle name="Input 8 2 5 4 15 2" xfId="7547" xr:uid="{00000000-0005-0000-0000-0000C91B0000}"/>
    <cellStyle name="Input 8 2 5 4 16" xfId="7548" xr:uid="{00000000-0005-0000-0000-0000CA1B0000}"/>
    <cellStyle name="Input 8 2 5 4 2" xfId="7549" xr:uid="{00000000-0005-0000-0000-0000CB1B0000}"/>
    <cellStyle name="Input 8 2 5 4 2 2" xfId="7550" xr:uid="{00000000-0005-0000-0000-0000CC1B0000}"/>
    <cellStyle name="Input 8 2 5 4 3" xfId="7551" xr:uid="{00000000-0005-0000-0000-0000CD1B0000}"/>
    <cellStyle name="Input 8 2 5 4 3 2" xfId="7552" xr:uid="{00000000-0005-0000-0000-0000CE1B0000}"/>
    <cellStyle name="Input 8 2 5 4 4" xfId="7553" xr:uid="{00000000-0005-0000-0000-0000CF1B0000}"/>
    <cellStyle name="Input 8 2 5 4 4 2" xfId="7554" xr:uid="{00000000-0005-0000-0000-0000D01B0000}"/>
    <cellStyle name="Input 8 2 5 4 5" xfId="7555" xr:uid="{00000000-0005-0000-0000-0000D11B0000}"/>
    <cellStyle name="Input 8 2 5 4 5 2" xfId="7556" xr:uid="{00000000-0005-0000-0000-0000D21B0000}"/>
    <cellStyle name="Input 8 2 5 4 6" xfId="7557" xr:uid="{00000000-0005-0000-0000-0000D31B0000}"/>
    <cellStyle name="Input 8 2 5 4 6 2" xfId="7558" xr:uid="{00000000-0005-0000-0000-0000D41B0000}"/>
    <cellStyle name="Input 8 2 5 4 7" xfId="7559" xr:uid="{00000000-0005-0000-0000-0000D51B0000}"/>
    <cellStyle name="Input 8 2 5 4 7 2" xfId="7560" xr:uid="{00000000-0005-0000-0000-0000D61B0000}"/>
    <cellStyle name="Input 8 2 5 4 8" xfId="7561" xr:uid="{00000000-0005-0000-0000-0000D71B0000}"/>
    <cellStyle name="Input 8 2 5 4 8 2" xfId="7562" xr:uid="{00000000-0005-0000-0000-0000D81B0000}"/>
    <cellStyle name="Input 8 2 5 4 9" xfId="7563" xr:uid="{00000000-0005-0000-0000-0000D91B0000}"/>
    <cellStyle name="Input 8 2 5 4 9 2" xfId="7564" xr:uid="{00000000-0005-0000-0000-0000DA1B0000}"/>
    <cellStyle name="Input 8 2 5 5" xfId="7565" xr:uid="{00000000-0005-0000-0000-0000DB1B0000}"/>
    <cellStyle name="Input 8 2 5 5 10" xfId="7566" xr:uid="{00000000-0005-0000-0000-0000DC1B0000}"/>
    <cellStyle name="Input 8 2 5 5 10 2" xfId="7567" xr:uid="{00000000-0005-0000-0000-0000DD1B0000}"/>
    <cellStyle name="Input 8 2 5 5 11" xfId="7568" xr:uid="{00000000-0005-0000-0000-0000DE1B0000}"/>
    <cellStyle name="Input 8 2 5 5 11 2" xfId="7569" xr:uid="{00000000-0005-0000-0000-0000DF1B0000}"/>
    <cellStyle name="Input 8 2 5 5 12" xfId="7570" xr:uid="{00000000-0005-0000-0000-0000E01B0000}"/>
    <cellStyle name="Input 8 2 5 5 12 2" xfId="7571" xr:uid="{00000000-0005-0000-0000-0000E11B0000}"/>
    <cellStyle name="Input 8 2 5 5 13" xfId="7572" xr:uid="{00000000-0005-0000-0000-0000E21B0000}"/>
    <cellStyle name="Input 8 2 5 5 13 2" xfId="7573" xr:uid="{00000000-0005-0000-0000-0000E31B0000}"/>
    <cellStyle name="Input 8 2 5 5 14" xfId="7574" xr:uid="{00000000-0005-0000-0000-0000E41B0000}"/>
    <cellStyle name="Input 8 2 5 5 14 2" xfId="7575" xr:uid="{00000000-0005-0000-0000-0000E51B0000}"/>
    <cellStyle name="Input 8 2 5 5 15" xfId="7576" xr:uid="{00000000-0005-0000-0000-0000E61B0000}"/>
    <cellStyle name="Input 8 2 5 5 2" xfId="7577" xr:uid="{00000000-0005-0000-0000-0000E71B0000}"/>
    <cellStyle name="Input 8 2 5 5 2 2" xfId="7578" xr:uid="{00000000-0005-0000-0000-0000E81B0000}"/>
    <cellStyle name="Input 8 2 5 5 3" xfId="7579" xr:uid="{00000000-0005-0000-0000-0000E91B0000}"/>
    <cellStyle name="Input 8 2 5 5 3 2" xfId="7580" xr:uid="{00000000-0005-0000-0000-0000EA1B0000}"/>
    <cellStyle name="Input 8 2 5 5 4" xfId="7581" xr:uid="{00000000-0005-0000-0000-0000EB1B0000}"/>
    <cellStyle name="Input 8 2 5 5 4 2" xfId="7582" xr:uid="{00000000-0005-0000-0000-0000EC1B0000}"/>
    <cellStyle name="Input 8 2 5 5 5" xfId="7583" xr:uid="{00000000-0005-0000-0000-0000ED1B0000}"/>
    <cellStyle name="Input 8 2 5 5 5 2" xfId="7584" xr:uid="{00000000-0005-0000-0000-0000EE1B0000}"/>
    <cellStyle name="Input 8 2 5 5 6" xfId="7585" xr:uid="{00000000-0005-0000-0000-0000EF1B0000}"/>
    <cellStyle name="Input 8 2 5 5 6 2" xfId="7586" xr:uid="{00000000-0005-0000-0000-0000F01B0000}"/>
    <cellStyle name="Input 8 2 5 5 7" xfId="7587" xr:uid="{00000000-0005-0000-0000-0000F11B0000}"/>
    <cellStyle name="Input 8 2 5 5 7 2" xfId="7588" xr:uid="{00000000-0005-0000-0000-0000F21B0000}"/>
    <cellStyle name="Input 8 2 5 5 8" xfId="7589" xr:uid="{00000000-0005-0000-0000-0000F31B0000}"/>
    <cellStyle name="Input 8 2 5 5 8 2" xfId="7590" xr:uid="{00000000-0005-0000-0000-0000F41B0000}"/>
    <cellStyle name="Input 8 2 5 5 9" xfId="7591" xr:uid="{00000000-0005-0000-0000-0000F51B0000}"/>
    <cellStyle name="Input 8 2 5 5 9 2" xfId="7592" xr:uid="{00000000-0005-0000-0000-0000F61B0000}"/>
    <cellStyle name="Input 8 2 5 6" xfId="7593" xr:uid="{00000000-0005-0000-0000-0000F71B0000}"/>
    <cellStyle name="Input 8 2 5 6 2" xfId="7594" xr:uid="{00000000-0005-0000-0000-0000F81B0000}"/>
    <cellStyle name="Input 8 2 5 7" xfId="7595" xr:uid="{00000000-0005-0000-0000-0000F91B0000}"/>
    <cellStyle name="Input 8 2 5 7 2" xfId="7596" xr:uid="{00000000-0005-0000-0000-0000FA1B0000}"/>
    <cellStyle name="Input 8 2 5 8" xfId="7597" xr:uid="{00000000-0005-0000-0000-0000FB1B0000}"/>
    <cellStyle name="Input 8 2 5 8 2" xfId="7598" xr:uid="{00000000-0005-0000-0000-0000FC1B0000}"/>
    <cellStyle name="Input 8 2 5 9" xfId="7599" xr:uid="{00000000-0005-0000-0000-0000FD1B0000}"/>
    <cellStyle name="Input 8 2 5 9 2" xfId="7600" xr:uid="{00000000-0005-0000-0000-0000FE1B0000}"/>
    <cellStyle name="Input 8 2 6" xfId="7601" xr:uid="{00000000-0005-0000-0000-0000FF1B0000}"/>
    <cellStyle name="Input 8 2 6 10" xfId="7602" xr:uid="{00000000-0005-0000-0000-0000001C0000}"/>
    <cellStyle name="Input 8 2 6 10 2" xfId="7603" xr:uid="{00000000-0005-0000-0000-0000011C0000}"/>
    <cellStyle name="Input 8 2 6 11" xfId="7604" xr:uid="{00000000-0005-0000-0000-0000021C0000}"/>
    <cellStyle name="Input 8 2 6 11 2" xfId="7605" xr:uid="{00000000-0005-0000-0000-0000031C0000}"/>
    <cellStyle name="Input 8 2 6 12" xfId="7606" xr:uid="{00000000-0005-0000-0000-0000041C0000}"/>
    <cellStyle name="Input 8 2 6 12 2" xfId="7607" xr:uid="{00000000-0005-0000-0000-0000051C0000}"/>
    <cellStyle name="Input 8 2 6 13" xfId="7608" xr:uid="{00000000-0005-0000-0000-0000061C0000}"/>
    <cellStyle name="Input 8 2 6 13 2" xfId="7609" xr:uid="{00000000-0005-0000-0000-0000071C0000}"/>
    <cellStyle name="Input 8 2 6 14" xfId="7610" xr:uid="{00000000-0005-0000-0000-0000081C0000}"/>
    <cellStyle name="Input 8 2 6 14 2" xfId="7611" xr:uid="{00000000-0005-0000-0000-0000091C0000}"/>
    <cellStyle name="Input 8 2 6 15" xfId="7612" xr:uid="{00000000-0005-0000-0000-00000A1C0000}"/>
    <cellStyle name="Input 8 2 6 15 2" xfId="7613" xr:uid="{00000000-0005-0000-0000-00000B1C0000}"/>
    <cellStyle name="Input 8 2 6 16" xfId="7614" xr:uid="{00000000-0005-0000-0000-00000C1C0000}"/>
    <cellStyle name="Input 8 2 6 16 2" xfId="7615" xr:uid="{00000000-0005-0000-0000-00000D1C0000}"/>
    <cellStyle name="Input 8 2 6 17" xfId="7616" xr:uid="{00000000-0005-0000-0000-00000E1C0000}"/>
    <cellStyle name="Input 8 2 6 17 2" xfId="7617" xr:uid="{00000000-0005-0000-0000-00000F1C0000}"/>
    <cellStyle name="Input 8 2 6 18" xfId="7618" xr:uid="{00000000-0005-0000-0000-0000101C0000}"/>
    <cellStyle name="Input 8 2 6 18 2" xfId="7619" xr:uid="{00000000-0005-0000-0000-0000111C0000}"/>
    <cellStyle name="Input 8 2 6 19" xfId="7620" xr:uid="{00000000-0005-0000-0000-0000121C0000}"/>
    <cellStyle name="Input 8 2 6 2" xfId="7621" xr:uid="{00000000-0005-0000-0000-0000131C0000}"/>
    <cellStyle name="Input 8 2 6 2 10" xfId="7622" xr:uid="{00000000-0005-0000-0000-0000141C0000}"/>
    <cellStyle name="Input 8 2 6 2 10 2" xfId="7623" xr:uid="{00000000-0005-0000-0000-0000151C0000}"/>
    <cellStyle name="Input 8 2 6 2 11" xfId="7624" xr:uid="{00000000-0005-0000-0000-0000161C0000}"/>
    <cellStyle name="Input 8 2 6 2 11 2" xfId="7625" xr:uid="{00000000-0005-0000-0000-0000171C0000}"/>
    <cellStyle name="Input 8 2 6 2 12" xfId="7626" xr:uid="{00000000-0005-0000-0000-0000181C0000}"/>
    <cellStyle name="Input 8 2 6 2 12 2" xfId="7627" xr:uid="{00000000-0005-0000-0000-0000191C0000}"/>
    <cellStyle name="Input 8 2 6 2 13" xfId="7628" xr:uid="{00000000-0005-0000-0000-00001A1C0000}"/>
    <cellStyle name="Input 8 2 6 2 13 2" xfId="7629" xr:uid="{00000000-0005-0000-0000-00001B1C0000}"/>
    <cellStyle name="Input 8 2 6 2 14" xfId="7630" xr:uid="{00000000-0005-0000-0000-00001C1C0000}"/>
    <cellStyle name="Input 8 2 6 2 14 2" xfId="7631" xr:uid="{00000000-0005-0000-0000-00001D1C0000}"/>
    <cellStyle name="Input 8 2 6 2 15" xfId="7632" xr:uid="{00000000-0005-0000-0000-00001E1C0000}"/>
    <cellStyle name="Input 8 2 6 2 15 2" xfId="7633" xr:uid="{00000000-0005-0000-0000-00001F1C0000}"/>
    <cellStyle name="Input 8 2 6 2 16" xfId="7634" xr:uid="{00000000-0005-0000-0000-0000201C0000}"/>
    <cellStyle name="Input 8 2 6 2 16 2" xfId="7635" xr:uid="{00000000-0005-0000-0000-0000211C0000}"/>
    <cellStyle name="Input 8 2 6 2 17" xfId="7636" xr:uid="{00000000-0005-0000-0000-0000221C0000}"/>
    <cellStyle name="Input 8 2 6 2 17 2" xfId="7637" xr:uid="{00000000-0005-0000-0000-0000231C0000}"/>
    <cellStyle name="Input 8 2 6 2 18" xfId="7638" xr:uid="{00000000-0005-0000-0000-0000241C0000}"/>
    <cellStyle name="Input 8 2 6 2 2" xfId="7639" xr:uid="{00000000-0005-0000-0000-0000251C0000}"/>
    <cellStyle name="Input 8 2 6 2 2 2" xfId="7640" xr:uid="{00000000-0005-0000-0000-0000261C0000}"/>
    <cellStyle name="Input 8 2 6 2 3" xfId="7641" xr:uid="{00000000-0005-0000-0000-0000271C0000}"/>
    <cellStyle name="Input 8 2 6 2 3 2" xfId="7642" xr:uid="{00000000-0005-0000-0000-0000281C0000}"/>
    <cellStyle name="Input 8 2 6 2 4" xfId="7643" xr:uid="{00000000-0005-0000-0000-0000291C0000}"/>
    <cellStyle name="Input 8 2 6 2 4 2" xfId="7644" xr:uid="{00000000-0005-0000-0000-00002A1C0000}"/>
    <cellStyle name="Input 8 2 6 2 5" xfId="7645" xr:uid="{00000000-0005-0000-0000-00002B1C0000}"/>
    <cellStyle name="Input 8 2 6 2 5 2" xfId="7646" xr:uid="{00000000-0005-0000-0000-00002C1C0000}"/>
    <cellStyle name="Input 8 2 6 2 6" xfId="7647" xr:uid="{00000000-0005-0000-0000-00002D1C0000}"/>
    <cellStyle name="Input 8 2 6 2 6 2" xfId="7648" xr:uid="{00000000-0005-0000-0000-00002E1C0000}"/>
    <cellStyle name="Input 8 2 6 2 7" xfId="7649" xr:uid="{00000000-0005-0000-0000-00002F1C0000}"/>
    <cellStyle name="Input 8 2 6 2 7 2" xfId="7650" xr:uid="{00000000-0005-0000-0000-0000301C0000}"/>
    <cellStyle name="Input 8 2 6 2 8" xfId="7651" xr:uid="{00000000-0005-0000-0000-0000311C0000}"/>
    <cellStyle name="Input 8 2 6 2 8 2" xfId="7652" xr:uid="{00000000-0005-0000-0000-0000321C0000}"/>
    <cellStyle name="Input 8 2 6 2 9" xfId="7653" xr:uid="{00000000-0005-0000-0000-0000331C0000}"/>
    <cellStyle name="Input 8 2 6 2 9 2" xfId="7654" xr:uid="{00000000-0005-0000-0000-0000341C0000}"/>
    <cellStyle name="Input 8 2 6 3" xfId="7655" xr:uid="{00000000-0005-0000-0000-0000351C0000}"/>
    <cellStyle name="Input 8 2 6 3 10" xfId="7656" xr:uid="{00000000-0005-0000-0000-0000361C0000}"/>
    <cellStyle name="Input 8 2 6 3 10 2" xfId="7657" xr:uid="{00000000-0005-0000-0000-0000371C0000}"/>
    <cellStyle name="Input 8 2 6 3 11" xfId="7658" xr:uid="{00000000-0005-0000-0000-0000381C0000}"/>
    <cellStyle name="Input 8 2 6 3 11 2" xfId="7659" xr:uid="{00000000-0005-0000-0000-0000391C0000}"/>
    <cellStyle name="Input 8 2 6 3 12" xfId="7660" xr:uid="{00000000-0005-0000-0000-00003A1C0000}"/>
    <cellStyle name="Input 8 2 6 3 12 2" xfId="7661" xr:uid="{00000000-0005-0000-0000-00003B1C0000}"/>
    <cellStyle name="Input 8 2 6 3 13" xfId="7662" xr:uid="{00000000-0005-0000-0000-00003C1C0000}"/>
    <cellStyle name="Input 8 2 6 3 13 2" xfId="7663" xr:uid="{00000000-0005-0000-0000-00003D1C0000}"/>
    <cellStyle name="Input 8 2 6 3 14" xfId="7664" xr:uid="{00000000-0005-0000-0000-00003E1C0000}"/>
    <cellStyle name="Input 8 2 6 3 14 2" xfId="7665" xr:uid="{00000000-0005-0000-0000-00003F1C0000}"/>
    <cellStyle name="Input 8 2 6 3 15" xfId="7666" xr:uid="{00000000-0005-0000-0000-0000401C0000}"/>
    <cellStyle name="Input 8 2 6 3 15 2" xfId="7667" xr:uid="{00000000-0005-0000-0000-0000411C0000}"/>
    <cellStyle name="Input 8 2 6 3 16" xfId="7668" xr:uid="{00000000-0005-0000-0000-0000421C0000}"/>
    <cellStyle name="Input 8 2 6 3 2" xfId="7669" xr:uid="{00000000-0005-0000-0000-0000431C0000}"/>
    <cellStyle name="Input 8 2 6 3 2 2" xfId="7670" xr:uid="{00000000-0005-0000-0000-0000441C0000}"/>
    <cellStyle name="Input 8 2 6 3 3" xfId="7671" xr:uid="{00000000-0005-0000-0000-0000451C0000}"/>
    <cellStyle name="Input 8 2 6 3 3 2" xfId="7672" xr:uid="{00000000-0005-0000-0000-0000461C0000}"/>
    <cellStyle name="Input 8 2 6 3 4" xfId="7673" xr:uid="{00000000-0005-0000-0000-0000471C0000}"/>
    <cellStyle name="Input 8 2 6 3 4 2" xfId="7674" xr:uid="{00000000-0005-0000-0000-0000481C0000}"/>
    <cellStyle name="Input 8 2 6 3 5" xfId="7675" xr:uid="{00000000-0005-0000-0000-0000491C0000}"/>
    <cellStyle name="Input 8 2 6 3 5 2" xfId="7676" xr:uid="{00000000-0005-0000-0000-00004A1C0000}"/>
    <cellStyle name="Input 8 2 6 3 6" xfId="7677" xr:uid="{00000000-0005-0000-0000-00004B1C0000}"/>
    <cellStyle name="Input 8 2 6 3 6 2" xfId="7678" xr:uid="{00000000-0005-0000-0000-00004C1C0000}"/>
    <cellStyle name="Input 8 2 6 3 7" xfId="7679" xr:uid="{00000000-0005-0000-0000-00004D1C0000}"/>
    <cellStyle name="Input 8 2 6 3 7 2" xfId="7680" xr:uid="{00000000-0005-0000-0000-00004E1C0000}"/>
    <cellStyle name="Input 8 2 6 3 8" xfId="7681" xr:uid="{00000000-0005-0000-0000-00004F1C0000}"/>
    <cellStyle name="Input 8 2 6 3 8 2" xfId="7682" xr:uid="{00000000-0005-0000-0000-0000501C0000}"/>
    <cellStyle name="Input 8 2 6 3 9" xfId="7683" xr:uid="{00000000-0005-0000-0000-0000511C0000}"/>
    <cellStyle name="Input 8 2 6 3 9 2" xfId="7684" xr:uid="{00000000-0005-0000-0000-0000521C0000}"/>
    <cellStyle name="Input 8 2 6 4" xfId="7685" xr:uid="{00000000-0005-0000-0000-0000531C0000}"/>
    <cellStyle name="Input 8 2 6 4 10" xfId="7686" xr:uid="{00000000-0005-0000-0000-0000541C0000}"/>
    <cellStyle name="Input 8 2 6 4 10 2" xfId="7687" xr:uid="{00000000-0005-0000-0000-0000551C0000}"/>
    <cellStyle name="Input 8 2 6 4 11" xfId="7688" xr:uid="{00000000-0005-0000-0000-0000561C0000}"/>
    <cellStyle name="Input 8 2 6 4 11 2" xfId="7689" xr:uid="{00000000-0005-0000-0000-0000571C0000}"/>
    <cellStyle name="Input 8 2 6 4 12" xfId="7690" xr:uid="{00000000-0005-0000-0000-0000581C0000}"/>
    <cellStyle name="Input 8 2 6 4 12 2" xfId="7691" xr:uid="{00000000-0005-0000-0000-0000591C0000}"/>
    <cellStyle name="Input 8 2 6 4 13" xfId="7692" xr:uid="{00000000-0005-0000-0000-00005A1C0000}"/>
    <cellStyle name="Input 8 2 6 4 13 2" xfId="7693" xr:uid="{00000000-0005-0000-0000-00005B1C0000}"/>
    <cellStyle name="Input 8 2 6 4 14" xfId="7694" xr:uid="{00000000-0005-0000-0000-00005C1C0000}"/>
    <cellStyle name="Input 8 2 6 4 14 2" xfId="7695" xr:uid="{00000000-0005-0000-0000-00005D1C0000}"/>
    <cellStyle name="Input 8 2 6 4 15" xfId="7696" xr:uid="{00000000-0005-0000-0000-00005E1C0000}"/>
    <cellStyle name="Input 8 2 6 4 15 2" xfId="7697" xr:uid="{00000000-0005-0000-0000-00005F1C0000}"/>
    <cellStyle name="Input 8 2 6 4 16" xfId="7698" xr:uid="{00000000-0005-0000-0000-0000601C0000}"/>
    <cellStyle name="Input 8 2 6 4 2" xfId="7699" xr:uid="{00000000-0005-0000-0000-0000611C0000}"/>
    <cellStyle name="Input 8 2 6 4 2 2" xfId="7700" xr:uid="{00000000-0005-0000-0000-0000621C0000}"/>
    <cellStyle name="Input 8 2 6 4 3" xfId="7701" xr:uid="{00000000-0005-0000-0000-0000631C0000}"/>
    <cellStyle name="Input 8 2 6 4 3 2" xfId="7702" xr:uid="{00000000-0005-0000-0000-0000641C0000}"/>
    <cellStyle name="Input 8 2 6 4 4" xfId="7703" xr:uid="{00000000-0005-0000-0000-0000651C0000}"/>
    <cellStyle name="Input 8 2 6 4 4 2" xfId="7704" xr:uid="{00000000-0005-0000-0000-0000661C0000}"/>
    <cellStyle name="Input 8 2 6 4 5" xfId="7705" xr:uid="{00000000-0005-0000-0000-0000671C0000}"/>
    <cellStyle name="Input 8 2 6 4 5 2" xfId="7706" xr:uid="{00000000-0005-0000-0000-0000681C0000}"/>
    <cellStyle name="Input 8 2 6 4 6" xfId="7707" xr:uid="{00000000-0005-0000-0000-0000691C0000}"/>
    <cellStyle name="Input 8 2 6 4 6 2" xfId="7708" xr:uid="{00000000-0005-0000-0000-00006A1C0000}"/>
    <cellStyle name="Input 8 2 6 4 7" xfId="7709" xr:uid="{00000000-0005-0000-0000-00006B1C0000}"/>
    <cellStyle name="Input 8 2 6 4 7 2" xfId="7710" xr:uid="{00000000-0005-0000-0000-00006C1C0000}"/>
    <cellStyle name="Input 8 2 6 4 8" xfId="7711" xr:uid="{00000000-0005-0000-0000-00006D1C0000}"/>
    <cellStyle name="Input 8 2 6 4 8 2" xfId="7712" xr:uid="{00000000-0005-0000-0000-00006E1C0000}"/>
    <cellStyle name="Input 8 2 6 4 9" xfId="7713" xr:uid="{00000000-0005-0000-0000-00006F1C0000}"/>
    <cellStyle name="Input 8 2 6 4 9 2" xfId="7714" xr:uid="{00000000-0005-0000-0000-0000701C0000}"/>
    <cellStyle name="Input 8 2 6 5" xfId="7715" xr:uid="{00000000-0005-0000-0000-0000711C0000}"/>
    <cellStyle name="Input 8 2 6 5 10" xfId="7716" xr:uid="{00000000-0005-0000-0000-0000721C0000}"/>
    <cellStyle name="Input 8 2 6 5 10 2" xfId="7717" xr:uid="{00000000-0005-0000-0000-0000731C0000}"/>
    <cellStyle name="Input 8 2 6 5 11" xfId="7718" xr:uid="{00000000-0005-0000-0000-0000741C0000}"/>
    <cellStyle name="Input 8 2 6 5 11 2" xfId="7719" xr:uid="{00000000-0005-0000-0000-0000751C0000}"/>
    <cellStyle name="Input 8 2 6 5 12" xfId="7720" xr:uid="{00000000-0005-0000-0000-0000761C0000}"/>
    <cellStyle name="Input 8 2 6 5 12 2" xfId="7721" xr:uid="{00000000-0005-0000-0000-0000771C0000}"/>
    <cellStyle name="Input 8 2 6 5 13" xfId="7722" xr:uid="{00000000-0005-0000-0000-0000781C0000}"/>
    <cellStyle name="Input 8 2 6 5 13 2" xfId="7723" xr:uid="{00000000-0005-0000-0000-0000791C0000}"/>
    <cellStyle name="Input 8 2 6 5 14" xfId="7724" xr:uid="{00000000-0005-0000-0000-00007A1C0000}"/>
    <cellStyle name="Input 8 2 6 5 14 2" xfId="7725" xr:uid="{00000000-0005-0000-0000-00007B1C0000}"/>
    <cellStyle name="Input 8 2 6 5 15" xfId="7726" xr:uid="{00000000-0005-0000-0000-00007C1C0000}"/>
    <cellStyle name="Input 8 2 6 5 2" xfId="7727" xr:uid="{00000000-0005-0000-0000-00007D1C0000}"/>
    <cellStyle name="Input 8 2 6 5 2 2" xfId="7728" xr:uid="{00000000-0005-0000-0000-00007E1C0000}"/>
    <cellStyle name="Input 8 2 6 5 3" xfId="7729" xr:uid="{00000000-0005-0000-0000-00007F1C0000}"/>
    <cellStyle name="Input 8 2 6 5 3 2" xfId="7730" xr:uid="{00000000-0005-0000-0000-0000801C0000}"/>
    <cellStyle name="Input 8 2 6 5 4" xfId="7731" xr:uid="{00000000-0005-0000-0000-0000811C0000}"/>
    <cellStyle name="Input 8 2 6 5 4 2" xfId="7732" xr:uid="{00000000-0005-0000-0000-0000821C0000}"/>
    <cellStyle name="Input 8 2 6 5 5" xfId="7733" xr:uid="{00000000-0005-0000-0000-0000831C0000}"/>
    <cellStyle name="Input 8 2 6 5 5 2" xfId="7734" xr:uid="{00000000-0005-0000-0000-0000841C0000}"/>
    <cellStyle name="Input 8 2 6 5 6" xfId="7735" xr:uid="{00000000-0005-0000-0000-0000851C0000}"/>
    <cellStyle name="Input 8 2 6 5 6 2" xfId="7736" xr:uid="{00000000-0005-0000-0000-0000861C0000}"/>
    <cellStyle name="Input 8 2 6 5 7" xfId="7737" xr:uid="{00000000-0005-0000-0000-0000871C0000}"/>
    <cellStyle name="Input 8 2 6 5 7 2" xfId="7738" xr:uid="{00000000-0005-0000-0000-0000881C0000}"/>
    <cellStyle name="Input 8 2 6 5 8" xfId="7739" xr:uid="{00000000-0005-0000-0000-0000891C0000}"/>
    <cellStyle name="Input 8 2 6 5 8 2" xfId="7740" xr:uid="{00000000-0005-0000-0000-00008A1C0000}"/>
    <cellStyle name="Input 8 2 6 5 9" xfId="7741" xr:uid="{00000000-0005-0000-0000-00008B1C0000}"/>
    <cellStyle name="Input 8 2 6 5 9 2" xfId="7742" xr:uid="{00000000-0005-0000-0000-00008C1C0000}"/>
    <cellStyle name="Input 8 2 6 6" xfId="7743" xr:uid="{00000000-0005-0000-0000-00008D1C0000}"/>
    <cellStyle name="Input 8 2 6 6 2" xfId="7744" xr:uid="{00000000-0005-0000-0000-00008E1C0000}"/>
    <cellStyle name="Input 8 2 6 7" xfId="7745" xr:uid="{00000000-0005-0000-0000-00008F1C0000}"/>
    <cellStyle name="Input 8 2 6 7 2" xfId="7746" xr:uid="{00000000-0005-0000-0000-0000901C0000}"/>
    <cellStyle name="Input 8 2 6 8" xfId="7747" xr:uid="{00000000-0005-0000-0000-0000911C0000}"/>
    <cellStyle name="Input 8 2 6 8 2" xfId="7748" xr:uid="{00000000-0005-0000-0000-0000921C0000}"/>
    <cellStyle name="Input 8 2 6 9" xfId="7749" xr:uid="{00000000-0005-0000-0000-0000931C0000}"/>
    <cellStyle name="Input 8 2 6 9 2" xfId="7750" xr:uid="{00000000-0005-0000-0000-0000941C0000}"/>
    <cellStyle name="Input 8 2 7" xfId="7751" xr:uid="{00000000-0005-0000-0000-0000951C0000}"/>
    <cellStyle name="Input 8 2 7 10" xfId="7752" xr:uid="{00000000-0005-0000-0000-0000961C0000}"/>
    <cellStyle name="Input 8 2 7 10 2" xfId="7753" xr:uid="{00000000-0005-0000-0000-0000971C0000}"/>
    <cellStyle name="Input 8 2 7 11" xfId="7754" xr:uid="{00000000-0005-0000-0000-0000981C0000}"/>
    <cellStyle name="Input 8 2 7 11 2" xfId="7755" xr:uid="{00000000-0005-0000-0000-0000991C0000}"/>
    <cellStyle name="Input 8 2 7 12" xfId="7756" xr:uid="{00000000-0005-0000-0000-00009A1C0000}"/>
    <cellStyle name="Input 8 2 7 12 2" xfId="7757" xr:uid="{00000000-0005-0000-0000-00009B1C0000}"/>
    <cellStyle name="Input 8 2 7 13" xfId="7758" xr:uid="{00000000-0005-0000-0000-00009C1C0000}"/>
    <cellStyle name="Input 8 2 7 13 2" xfId="7759" xr:uid="{00000000-0005-0000-0000-00009D1C0000}"/>
    <cellStyle name="Input 8 2 7 14" xfId="7760" xr:uid="{00000000-0005-0000-0000-00009E1C0000}"/>
    <cellStyle name="Input 8 2 7 14 2" xfId="7761" xr:uid="{00000000-0005-0000-0000-00009F1C0000}"/>
    <cellStyle name="Input 8 2 7 15" xfId="7762" xr:uid="{00000000-0005-0000-0000-0000A01C0000}"/>
    <cellStyle name="Input 8 2 7 15 2" xfId="7763" xr:uid="{00000000-0005-0000-0000-0000A11C0000}"/>
    <cellStyle name="Input 8 2 7 16" xfId="7764" xr:uid="{00000000-0005-0000-0000-0000A21C0000}"/>
    <cellStyle name="Input 8 2 7 16 2" xfId="7765" xr:uid="{00000000-0005-0000-0000-0000A31C0000}"/>
    <cellStyle name="Input 8 2 7 17" xfId="7766" xr:uid="{00000000-0005-0000-0000-0000A41C0000}"/>
    <cellStyle name="Input 8 2 7 17 2" xfId="7767" xr:uid="{00000000-0005-0000-0000-0000A51C0000}"/>
    <cellStyle name="Input 8 2 7 18" xfId="7768" xr:uid="{00000000-0005-0000-0000-0000A61C0000}"/>
    <cellStyle name="Input 8 2 7 2" xfId="7769" xr:uid="{00000000-0005-0000-0000-0000A71C0000}"/>
    <cellStyle name="Input 8 2 7 2 10" xfId="7770" xr:uid="{00000000-0005-0000-0000-0000A81C0000}"/>
    <cellStyle name="Input 8 2 7 2 10 2" xfId="7771" xr:uid="{00000000-0005-0000-0000-0000A91C0000}"/>
    <cellStyle name="Input 8 2 7 2 11" xfId="7772" xr:uid="{00000000-0005-0000-0000-0000AA1C0000}"/>
    <cellStyle name="Input 8 2 7 2 11 2" xfId="7773" xr:uid="{00000000-0005-0000-0000-0000AB1C0000}"/>
    <cellStyle name="Input 8 2 7 2 12" xfId="7774" xr:uid="{00000000-0005-0000-0000-0000AC1C0000}"/>
    <cellStyle name="Input 8 2 7 2 12 2" xfId="7775" xr:uid="{00000000-0005-0000-0000-0000AD1C0000}"/>
    <cellStyle name="Input 8 2 7 2 13" xfId="7776" xr:uid="{00000000-0005-0000-0000-0000AE1C0000}"/>
    <cellStyle name="Input 8 2 7 2 13 2" xfId="7777" xr:uid="{00000000-0005-0000-0000-0000AF1C0000}"/>
    <cellStyle name="Input 8 2 7 2 14" xfId="7778" xr:uid="{00000000-0005-0000-0000-0000B01C0000}"/>
    <cellStyle name="Input 8 2 7 2 14 2" xfId="7779" xr:uid="{00000000-0005-0000-0000-0000B11C0000}"/>
    <cellStyle name="Input 8 2 7 2 15" xfId="7780" xr:uid="{00000000-0005-0000-0000-0000B21C0000}"/>
    <cellStyle name="Input 8 2 7 2 15 2" xfId="7781" xr:uid="{00000000-0005-0000-0000-0000B31C0000}"/>
    <cellStyle name="Input 8 2 7 2 16" xfId="7782" xr:uid="{00000000-0005-0000-0000-0000B41C0000}"/>
    <cellStyle name="Input 8 2 7 2 16 2" xfId="7783" xr:uid="{00000000-0005-0000-0000-0000B51C0000}"/>
    <cellStyle name="Input 8 2 7 2 17" xfId="7784" xr:uid="{00000000-0005-0000-0000-0000B61C0000}"/>
    <cellStyle name="Input 8 2 7 2 17 2" xfId="7785" xr:uid="{00000000-0005-0000-0000-0000B71C0000}"/>
    <cellStyle name="Input 8 2 7 2 18" xfId="7786" xr:uid="{00000000-0005-0000-0000-0000B81C0000}"/>
    <cellStyle name="Input 8 2 7 2 2" xfId="7787" xr:uid="{00000000-0005-0000-0000-0000B91C0000}"/>
    <cellStyle name="Input 8 2 7 2 2 2" xfId="7788" xr:uid="{00000000-0005-0000-0000-0000BA1C0000}"/>
    <cellStyle name="Input 8 2 7 2 3" xfId="7789" xr:uid="{00000000-0005-0000-0000-0000BB1C0000}"/>
    <cellStyle name="Input 8 2 7 2 3 2" xfId="7790" xr:uid="{00000000-0005-0000-0000-0000BC1C0000}"/>
    <cellStyle name="Input 8 2 7 2 4" xfId="7791" xr:uid="{00000000-0005-0000-0000-0000BD1C0000}"/>
    <cellStyle name="Input 8 2 7 2 4 2" xfId="7792" xr:uid="{00000000-0005-0000-0000-0000BE1C0000}"/>
    <cellStyle name="Input 8 2 7 2 5" xfId="7793" xr:uid="{00000000-0005-0000-0000-0000BF1C0000}"/>
    <cellStyle name="Input 8 2 7 2 5 2" xfId="7794" xr:uid="{00000000-0005-0000-0000-0000C01C0000}"/>
    <cellStyle name="Input 8 2 7 2 6" xfId="7795" xr:uid="{00000000-0005-0000-0000-0000C11C0000}"/>
    <cellStyle name="Input 8 2 7 2 6 2" xfId="7796" xr:uid="{00000000-0005-0000-0000-0000C21C0000}"/>
    <cellStyle name="Input 8 2 7 2 7" xfId="7797" xr:uid="{00000000-0005-0000-0000-0000C31C0000}"/>
    <cellStyle name="Input 8 2 7 2 7 2" xfId="7798" xr:uid="{00000000-0005-0000-0000-0000C41C0000}"/>
    <cellStyle name="Input 8 2 7 2 8" xfId="7799" xr:uid="{00000000-0005-0000-0000-0000C51C0000}"/>
    <cellStyle name="Input 8 2 7 2 8 2" xfId="7800" xr:uid="{00000000-0005-0000-0000-0000C61C0000}"/>
    <cellStyle name="Input 8 2 7 2 9" xfId="7801" xr:uid="{00000000-0005-0000-0000-0000C71C0000}"/>
    <cellStyle name="Input 8 2 7 2 9 2" xfId="7802" xr:uid="{00000000-0005-0000-0000-0000C81C0000}"/>
    <cellStyle name="Input 8 2 7 3" xfId="7803" xr:uid="{00000000-0005-0000-0000-0000C91C0000}"/>
    <cellStyle name="Input 8 2 7 3 10" xfId="7804" xr:uid="{00000000-0005-0000-0000-0000CA1C0000}"/>
    <cellStyle name="Input 8 2 7 3 10 2" xfId="7805" xr:uid="{00000000-0005-0000-0000-0000CB1C0000}"/>
    <cellStyle name="Input 8 2 7 3 11" xfId="7806" xr:uid="{00000000-0005-0000-0000-0000CC1C0000}"/>
    <cellStyle name="Input 8 2 7 3 11 2" xfId="7807" xr:uid="{00000000-0005-0000-0000-0000CD1C0000}"/>
    <cellStyle name="Input 8 2 7 3 12" xfId="7808" xr:uid="{00000000-0005-0000-0000-0000CE1C0000}"/>
    <cellStyle name="Input 8 2 7 3 12 2" xfId="7809" xr:uid="{00000000-0005-0000-0000-0000CF1C0000}"/>
    <cellStyle name="Input 8 2 7 3 13" xfId="7810" xr:uid="{00000000-0005-0000-0000-0000D01C0000}"/>
    <cellStyle name="Input 8 2 7 3 13 2" xfId="7811" xr:uid="{00000000-0005-0000-0000-0000D11C0000}"/>
    <cellStyle name="Input 8 2 7 3 14" xfId="7812" xr:uid="{00000000-0005-0000-0000-0000D21C0000}"/>
    <cellStyle name="Input 8 2 7 3 14 2" xfId="7813" xr:uid="{00000000-0005-0000-0000-0000D31C0000}"/>
    <cellStyle name="Input 8 2 7 3 15" xfId="7814" xr:uid="{00000000-0005-0000-0000-0000D41C0000}"/>
    <cellStyle name="Input 8 2 7 3 15 2" xfId="7815" xr:uid="{00000000-0005-0000-0000-0000D51C0000}"/>
    <cellStyle name="Input 8 2 7 3 16" xfId="7816" xr:uid="{00000000-0005-0000-0000-0000D61C0000}"/>
    <cellStyle name="Input 8 2 7 3 2" xfId="7817" xr:uid="{00000000-0005-0000-0000-0000D71C0000}"/>
    <cellStyle name="Input 8 2 7 3 2 2" xfId="7818" xr:uid="{00000000-0005-0000-0000-0000D81C0000}"/>
    <cellStyle name="Input 8 2 7 3 3" xfId="7819" xr:uid="{00000000-0005-0000-0000-0000D91C0000}"/>
    <cellStyle name="Input 8 2 7 3 3 2" xfId="7820" xr:uid="{00000000-0005-0000-0000-0000DA1C0000}"/>
    <cellStyle name="Input 8 2 7 3 4" xfId="7821" xr:uid="{00000000-0005-0000-0000-0000DB1C0000}"/>
    <cellStyle name="Input 8 2 7 3 4 2" xfId="7822" xr:uid="{00000000-0005-0000-0000-0000DC1C0000}"/>
    <cellStyle name="Input 8 2 7 3 5" xfId="7823" xr:uid="{00000000-0005-0000-0000-0000DD1C0000}"/>
    <cellStyle name="Input 8 2 7 3 5 2" xfId="7824" xr:uid="{00000000-0005-0000-0000-0000DE1C0000}"/>
    <cellStyle name="Input 8 2 7 3 6" xfId="7825" xr:uid="{00000000-0005-0000-0000-0000DF1C0000}"/>
    <cellStyle name="Input 8 2 7 3 6 2" xfId="7826" xr:uid="{00000000-0005-0000-0000-0000E01C0000}"/>
    <cellStyle name="Input 8 2 7 3 7" xfId="7827" xr:uid="{00000000-0005-0000-0000-0000E11C0000}"/>
    <cellStyle name="Input 8 2 7 3 7 2" xfId="7828" xr:uid="{00000000-0005-0000-0000-0000E21C0000}"/>
    <cellStyle name="Input 8 2 7 3 8" xfId="7829" xr:uid="{00000000-0005-0000-0000-0000E31C0000}"/>
    <cellStyle name="Input 8 2 7 3 8 2" xfId="7830" xr:uid="{00000000-0005-0000-0000-0000E41C0000}"/>
    <cellStyle name="Input 8 2 7 3 9" xfId="7831" xr:uid="{00000000-0005-0000-0000-0000E51C0000}"/>
    <cellStyle name="Input 8 2 7 3 9 2" xfId="7832" xr:uid="{00000000-0005-0000-0000-0000E61C0000}"/>
    <cellStyle name="Input 8 2 7 4" xfId="7833" xr:uid="{00000000-0005-0000-0000-0000E71C0000}"/>
    <cellStyle name="Input 8 2 7 4 10" xfId="7834" xr:uid="{00000000-0005-0000-0000-0000E81C0000}"/>
    <cellStyle name="Input 8 2 7 4 10 2" xfId="7835" xr:uid="{00000000-0005-0000-0000-0000E91C0000}"/>
    <cellStyle name="Input 8 2 7 4 11" xfId="7836" xr:uid="{00000000-0005-0000-0000-0000EA1C0000}"/>
    <cellStyle name="Input 8 2 7 4 11 2" xfId="7837" xr:uid="{00000000-0005-0000-0000-0000EB1C0000}"/>
    <cellStyle name="Input 8 2 7 4 12" xfId="7838" xr:uid="{00000000-0005-0000-0000-0000EC1C0000}"/>
    <cellStyle name="Input 8 2 7 4 12 2" xfId="7839" xr:uid="{00000000-0005-0000-0000-0000ED1C0000}"/>
    <cellStyle name="Input 8 2 7 4 13" xfId="7840" xr:uid="{00000000-0005-0000-0000-0000EE1C0000}"/>
    <cellStyle name="Input 8 2 7 4 13 2" xfId="7841" xr:uid="{00000000-0005-0000-0000-0000EF1C0000}"/>
    <cellStyle name="Input 8 2 7 4 14" xfId="7842" xr:uid="{00000000-0005-0000-0000-0000F01C0000}"/>
    <cellStyle name="Input 8 2 7 4 14 2" xfId="7843" xr:uid="{00000000-0005-0000-0000-0000F11C0000}"/>
    <cellStyle name="Input 8 2 7 4 15" xfId="7844" xr:uid="{00000000-0005-0000-0000-0000F21C0000}"/>
    <cellStyle name="Input 8 2 7 4 15 2" xfId="7845" xr:uid="{00000000-0005-0000-0000-0000F31C0000}"/>
    <cellStyle name="Input 8 2 7 4 16" xfId="7846" xr:uid="{00000000-0005-0000-0000-0000F41C0000}"/>
    <cellStyle name="Input 8 2 7 4 2" xfId="7847" xr:uid="{00000000-0005-0000-0000-0000F51C0000}"/>
    <cellStyle name="Input 8 2 7 4 2 2" xfId="7848" xr:uid="{00000000-0005-0000-0000-0000F61C0000}"/>
    <cellStyle name="Input 8 2 7 4 3" xfId="7849" xr:uid="{00000000-0005-0000-0000-0000F71C0000}"/>
    <cellStyle name="Input 8 2 7 4 3 2" xfId="7850" xr:uid="{00000000-0005-0000-0000-0000F81C0000}"/>
    <cellStyle name="Input 8 2 7 4 4" xfId="7851" xr:uid="{00000000-0005-0000-0000-0000F91C0000}"/>
    <cellStyle name="Input 8 2 7 4 4 2" xfId="7852" xr:uid="{00000000-0005-0000-0000-0000FA1C0000}"/>
    <cellStyle name="Input 8 2 7 4 5" xfId="7853" xr:uid="{00000000-0005-0000-0000-0000FB1C0000}"/>
    <cellStyle name="Input 8 2 7 4 5 2" xfId="7854" xr:uid="{00000000-0005-0000-0000-0000FC1C0000}"/>
    <cellStyle name="Input 8 2 7 4 6" xfId="7855" xr:uid="{00000000-0005-0000-0000-0000FD1C0000}"/>
    <cellStyle name="Input 8 2 7 4 6 2" xfId="7856" xr:uid="{00000000-0005-0000-0000-0000FE1C0000}"/>
    <cellStyle name="Input 8 2 7 4 7" xfId="7857" xr:uid="{00000000-0005-0000-0000-0000FF1C0000}"/>
    <cellStyle name="Input 8 2 7 4 7 2" xfId="7858" xr:uid="{00000000-0005-0000-0000-0000001D0000}"/>
    <cellStyle name="Input 8 2 7 4 8" xfId="7859" xr:uid="{00000000-0005-0000-0000-0000011D0000}"/>
    <cellStyle name="Input 8 2 7 4 8 2" xfId="7860" xr:uid="{00000000-0005-0000-0000-0000021D0000}"/>
    <cellStyle name="Input 8 2 7 4 9" xfId="7861" xr:uid="{00000000-0005-0000-0000-0000031D0000}"/>
    <cellStyle name="Input 8 2 7 4 9 2" xfId="7862" xr:uid="{00000000-0005-0000-0000-0000041D0000}"/>
    <cellStyle name="Input 8 2 7 5" xfId="7863" xr:uid="{00000000-0005-0000-0000-0000051D0000}"/>
    <cellStyle name="Input 8 2 7 5 10" xfId="7864" xr:uid="{00000000-0005-0000-0000-0000061D0000}"/>
    <cellStyle name="Input 8 2 7 5 10 2" xfId="7865" xr:uid="{00000000-0005-0000-0000-0000071D0000}"/>
    <cellStyle name="Input 8 2 7 5 11" xfId="7866" xr:uid="{00000000-0005-0000-0000-0000081D0000}"/>
    <cellStyle name="Input 8 2 7 5 11 2" xfId="7867" xr:uid="{00000000-0005-0000-0000-0000091D0000}"/>
    <cellStyle name="Input 8 2 7 5 12" xfId="7868" xr:uid="{00000000-0005-0000-0000-00000A1D0000}"/>
    <cellStyle name="Input 8 2 7 5 12 2" xfId="7869" xr:uid="{00000000-0005-0000-0000-00000B1D0000}"/>
    <cellStyle name="Input 8 2 7 5 13" xfId="7870" xr:uid="{00000000-0005-0000-0000-00000C1D0000}"/>
    <cellStyle name="Input 8 2 7 5 13 2" xfId="7871" xr:uid="{00000000-0005-0000-0000-00000D1D0000}"/>
    <cellStyle name="Input 8 2 7 5 14" xfId="7872" xr:uid="{00000000-0005-0000-0000-00000E1D0000}"/>
    <cellStyle name="Input 8 2 7 5 2" xfId="7873" xr:uid="{00000000-0005-0000-0000-00000F1D0000}"/>
    <cellStyle name="Input 8 2 7 5 2 2" xfId="7874" xr:uid="{00000000-0005-0000-0000-0000101D0000}"/>
    <cellStyle name="Input 8 2 7 5 3" xfId="7875" xr:uid="{00000000-0005-0000-0000-0000111D0000}"/>
    <cellStyle name="Input 8 2 7 5 3 2" xfId="7876" xr:uid="{00000000-0005-0000-0000-0000121D0000}"/>
    <cellStyle name="Input 8 2 7 5 4" xfId="7877" xr:uid="{00000000-0005-0000-0000-0000131D0000}"/>
    <cellStyle name="Input 8 2 7 5 4 2" xfId="7878" xr:uid="{00000000-0005-0000-0000-0000141D0000}"/>
    <cellStyle name="Input 8 2 7 5 5" xfId="7879" xr:uid="{00000000-0005-0000-0000-0000151D0000}"/>
    <cellStyle name="Input 8 2 7 5 5 2" xfId="7880" xr:uid="{00000000-0005-0000-0000-0000161D0000}"/>
    <cellStyle name="Input 8 2 7 5 6" xfId="7881" xr:uid="{00000000-0005-0000-0000-0000171D0000}"/>
    <cellStyle name="Input 8 2 7 5 6 2" xfId="7882" xr:uid="{00000000-0005-0000-0000-0000181D0000}"/>
    <cellStyle name="Input 8 2 7 5 7" xfId="7883" xr:uid="{00000000-0005-0000-0000-0000191D0000}"/>
    <cellStyle name="Input 8 2 7 5 7 2" xfId="7884" xr:uid="{00000000-0005-0000-0000-00001A1D0000}"/>
    <cellStyle name="Input 8 2 7 5 8" xfId="7885" xr:uid="{00000000-0005-0000-0000-00001B1D0000}"/>
    <cellStyle name="Input 8 2 7 5 8 2" xfId="7886" xr:uid="{00000000-0005-0000-0000-00001C1D0000}"/>
    <cellStyle name="Input 8 2 7 5 9" xfId="7887" xr:uid="{00000000-0005-0000-0000-00001D1D0000}"/>
    <cellStyle name="Input 8 2 7 5 9 2" xfId="7888" xr:uid="{00000000-0005-0000-0000-00001E1D0000}"/>
    <cellStyle name="Input 8 2 7 6" xfId="7889" xr:uid="{00000000-0005-0000-0000-00001F1D0000}"/>
    <cellStyle name="Input 8 2 7 6 2" xfId="7890" xr:uid="{00000000-0005-0000-0000-0000201D0000}"/>
    <cellStyle name="Input 8 2 7 7" xfId="7891" xr:uid="{00000000-0005-0000-0000-0000211D0000}"/>
    <cellStyle name="Input 8 2 7 7 2" xfId="7892" xr:uid="{00000000-0005-0000-0000-0000221D0000}"/>
    <cellStyle name="Input 8 2 7 8" xfId="7893" xr:uid="{00000000-0005-0000-0000-0000231D0000}"/>
    <cellStyle name="Input 8 2 7 8 2" xfId="7894" xr:uid="{00000000-0005-0000-0000-0000241D0000}"/>
    <cellStyle name="Input 8 2 7 9" xfId="7895" xr:uid="{00000000-0005-0000-0000-0000251D0000}"/>
    <cellStyle name="Input 8 2 7 9 2" xfId="7896" xr:uid="{00000000-0005-0000-0000-0000261D0000}"/>
    <cellStyle name="Input 8 2 8" xfId="7897" xr:uid="{00000000-0005-0000-0000-0000271D0000}"/>
    <cellStyle name="Input 8 2 8 10" xfId="7898" xr:uid="{00000000-0005-0000-0000-0000281D0000}"/>
    <cellStyle name="Input 8 2 8 10 2" xfId="7899" xr:uid="{00000000-0005-0000-0000-0000291D0000}"/>
    <cellStyle name="Input 8 2 8 11" xfId="7900" xr:uid="{00000000-0005-0000-0000-00002A1D0000}"/>
    <cellStyle name="Input 8 2 8 11 2" xfId="7901" xr:uid="{00000000-0005-0000-0000-00002B1D0000}"/>
    <cellStyle name="Input 8 2 8 12" xfId="7902" xr:uid="{00000000-0005-0000-0000-00002C1D0000}"/>
    <cellStyle name="Input 8 2 8 12 2" xfId="7903" xr:uid="{00000000-0005-0000-0000-00002D1D0000}"/>
    <cellStyle name="Input 8 2 8 13" xfId="7904" xr:uid="{00000000-0005-0000-0000-00002E1D0000}"/>
    <cellStyle name="Input 8 2 8 13 2" xfId="7905" xr:uid="{00000000-0005-0000-0000-00002F1D0000}"/>
    <cellStyle name="Input 8 2 8 14" xfId="7906" xr:uid="{00000000-0005-0000-0000-0000301D0000}"/>
    <cellStyle name="Input 8 2 8 14 2" xfId="7907" xr:uid="{00000000-0005-0000-0000-0000311D0000}"/>
    <cellStyle name="Input 8 2 8 15" xfId="7908" xr:uid="{00000000-0005-0000-0000-0000321D0000}"/>
    <cellStyle name="Input 8 2 8 15 2" xfId="7909" xr:uid="{00000000-0005-0000-0000-0000331D0000}"/>
    <cellStyle name="Input 8 2 8 16" xfId="7910" xr:uid="{00000000-0005-0000-0000-0000341D0000}"/>
    <cellStyle name="Input 8 2 8 16 2" xfId="7911" xr:uid="{00000000-0005-0000-0000-0000351D0000}"/>
    <cellStyle name="Input 8 2 8 17" xfId="7912" xr:uid="{00000000-0005-0000-0000-0000361D0000}"/>
    <cellStyle name="Input 8 2 8 17 2" xfId="7913" xr:uid="{00000000-0005-0000-0000-0000371D0000}"/>
    <cellStyle name="Input 8 2 8 18" xfId="7914" xr:uid="{00000000-0005-0000-0000-0000381D0000}"/>
    <cellStyle name="Input 8 2 8 2" xfId="7915" xr:uid="{00000000-0005-0000-0000-0000391D0000}"/>
    <cellStyle name="Input 8 2 8 2 10" xfId="7916" xr:uid="{00000000-0005-0000-0000-00003A1D0000}"/>
    <cellStyle name="Input 8 2 8 2 10 2" xfId="7917" xr:uid="{00000000-0005-0000-0000-00003B1D0000}"/>
    <cellStyle name="Input 8 2 8 2 11" xfId="7918" xr:uid="{00000000-0005-0000-0000-00003C1D0000}"/>
    <cellStyle name="Input 8 2 8 2 11 2" xfId="7919" xr:uid="{00000000-0005-0000-0000-00003D1D0000}"/>
    <cellStyle name="Input 8 2 8 2 12" xfId="7920" xr:uid="{00000000-0005-0000-0000-00003E1D0000}"/>
    <cellStyle name="Input 8 2 8 2 12 2" xfId="7921" xr:uid="{00000000-0005-0000-0000-00003F1D0000}"/>
    <cellStyle name="Input 8 2 8 2 13" xfId="7922" xr:uid="{00000000-0005-0000-0000-0000401D0000}"/>
    <cellStyle name="Input 8 2 8 2 13 2" xfId="7923" xr:uid="{00000000-0005-0000-0000-0000411D0000}"/>
    <cellStyle name="Input 8 2 8 2 14" xfId="7924" xr:uid="{00000000-0005-0000-0000-0000421D0000}"/>
    <cellStyle name="Input 8 2 8 2 14 2" xfId="7925" xr:uid="{00000000-0005-0000-0000-0000431D0000}"/>
    <cellStyle name="Input 8 2 8 2 15" xfId="7926" xr:uid="{00000000-0005-0000-0000-0000441D0000}"/>
    <cellStyle name="Input 8 2 8 2 15 2" xfId="7927" xr:uid="{00000000-0005-0000-0000-0000451D0000}"/>
    <cellStyle name="Input 8 2 8 2 16" xfId="7928" xr:uid="{00000000-0005-0000-0000-0000461D0000}"/>
    <cellStyle name="Input 8 2 8 2 16 2" xfId="7929" xr:uid="{00000000-0005-0000-0000-0000471D0000}"/>
    <cellStyle name="Input 8 2 8 2 17" xfId="7930" xr:uid="{00000000-0005-0000-0000-0000481D0000}"/>
    <cellStyle name="Input 8 2 8 2 17 2" xfId="7931" xr:uid="{00000000-0005-0000-0000-0000491D0000}"/>
    <cellStyle name="Input 8 2 8 2 18" xfId="7932" xr:uid="{00000000-0005-0000-0000-00004A1D0000}"/>
    <cellStyle name="Input 8 2 8 2 2" xfId="7933" xr:uid="{00000000-0005-0000-0000-00004B1D0000}"/>
    <cellStyle name="Input 8 2 8 2 2 2" xfId="7934" xr:uid="{00000000-0005-0000-0000-00004C1D0000}"/>
    <cellStyle name="Input 8 2 8 2 3" xfId="7935" xr:uid="{00000000-0005-0000-0000-00004D1D0000}"/>
    <cellStyle name="Input 8 2 8 2 3 2" xfId="7936" xr:uid="{00000000-0005-0000-0000-00004E1D0000}"/>
    <cellStyle name="Input 8 2 8 2 4" xfId="7937" xr:uid="{00000000-0005-0000-0000-00004F1D0000}"/>
    <cellStyle name="Input 8 2 8 2 4 2" xfId="7938" xr:uid="{00000000-0005-0000-0000-0000501D0000}"/>
    <cellStyle name="Input 8 2 8 2 5" xfId="7939" xr:uid="{00000000-0005-0000-0000-0000511D0000}"/>
    <cellStyle name="Input 8 2 8 2 5 2" xfId="7940" xr:uid="{00000000-0005-0000-0000-0000521D0000}"/>
    <cellStyle name="Input 8 2 8 2 6" xfId="7941" xr:uid="{00000000-0005-0000-0000-0000531D0000}"/>
    <cellStyle name="Input 8 2 8 2 6 2" xfId="7942" xr:uid="{00000000-0005-0000-0000-0000541D0000}"/>
    <cellStyle name="Input 8 2 8 2 7" xfId="7943" xr:uid="{00000000-0005-0000-0000-0000551D0000}"/>
    <cellStyle name="Input 8 2 8 2 7 2" xfId="7944" xr:uid="{00000000-0005-0000-0000-0000561D0000}"/>
    <cellStyle name="Input 8 2 8 2 8" xfId="7945" xr:uid="{00000000-0005-0000-0000-0000571D0000}"/>
    <cellStyle name="Input 8 2 8 2 8 2" xfId="7946" xr:uid="{00000000-0005-0000-0000-0000581D0000}"/>
    <cellStyle name="Input 8 2 8 2 9" xfId="7947" xr:uid="{00000000-0005-0000-0000-0000591D0000}"/>
    <cellStyle name="Input 8 2 8 2 9 2" xfId="7948" xr:uid="{00000000-0005-0000-0000-00005A1D0000}"/>
    <cellStyle name="Input 8 2 8 3" xfId="7949" xr:uid="{00000000-0005-0000-0000-00005B1D0000}"/>
    <cellStyle name="Input 8 2 8 3 10" xfId="7950" xr:uid="{00000000-0005-0000-0000-00005C1D0000}"/>
    <cellStyle name="Input 8 2 8 3 10 2" xfId="7951" xr:uid="{00000000-0005-0000-0000-00005D1D0000}"/>
    <cellStyle name="Input 8 2 8 3 11" xfId="7952" xr:uid="{00000000-0005-0000-0000-00005E1D0000}"/>
    <cellStyle name="Input 8 2 8 3 11 2" xfId="7953" xr:uid="{00000000-0005-0000-0000-00005F1D0000}"/>
    <cellStyle name="Input 8 2 8 3 12" xfId="7954" xr:uid="{00000000-0005-0000-0000-0000601D0000}"/>
    <cellStyle name="Input 8 2 8 3 12 2" xfId="7955" xr:uid="{00000000-0005-0000-0000-0000611D0000}"/>
    <cellStyle name="Input 8 2 8 3 13" xfId="7956" xr:uid="{00000000-0005-0000-0000-0000621D0000}"/>
    <cellStyle name="Input 8 2 8 3 13 2" xfId="7957" xr:uid="{00000000-0005-0000-0000-0000631D0000}"/>
    <cellStyle name="Input 8 2 8 3 14" xfId="7958" xr:uid="{00000000-0005-0000-0000-0000641D0000}"/>
    <cellStyle name="Input 8 2 8 3 14 2" xfId="7959" xr:uid="{00000000-0005-0000-0000-0000651D0000}"/>
    <cellStyle name="Input 8 2 8 3 15" xfId="7960" xr:uid="{00000000-0005-0000-0000-0000661D0000}"/>
    <cellStyle name="Input 8 2 8 3 15 2" xfId="7961" xr:uid="{00000000-0005-0000-0000-0000671D0000}"/>
    <cellStyle name="Input 8 2 8 3 16" xfId="7962" xr:uid="{00000000-0005-0000-0000-0000681D0000}"/>
    <cellStyle name="Input 8 2 8 3 2" xfId="7963" xr:uid="{00000000-0005-0000-0000-0000691D0000}"/>
    <cellStyle name="Input 8 2 8 3 2 2" xfId="7964" xr:uid="{00000000-0005-0000-0000-00006A1D0000}"/>
    <cellStyle name="Input 8 2 8 3 3" xfId="7965" xr:uid="{00000000-0005-0000-0000-00006B1D0000}"/>
    <cellStyle name="Input 8 2 8 3 3 2" xfId="7966" xr:uid="{00000000-0005-0000-0000-00006C1D0000}"/>
    <cellStyle name="Input 8 2 8 3 4" xfId="7967" xr:uid="{00000000-0005-0000-0000-00006D1D0000}"/>
    <cellStyle name="Input 8 2 8 3 4 2" xfId="7968" xr:uid="{00000000-0005-0000-0000-00006E1D0000}"/>
    <cellStyle name="Input 8 2 8 3 5" xfId="7969" xr:uid="{00000000-0005-0000-0000-00006F1D0000}"/>
    <cellStyle name="Input 8 2 8 3 5 2" xfId="7970" xr:uid="{00000000-0005-0000-0000-0000701D0000}"/>
    <cellStyle name="Input 8 2 8 3 6" xfId="7971" xr:uid="{00000000-0005-0000-0000-0000711D0000}"/>
    <cellStyle name="Input 8 2 8 3 6 2" xfId="7972" xr:uid="{00000000-0005-0000-0000-0000721D0000}"/>
    <cellStyle name="Input 8 2 8 3 7" xfId="7973" xr:uid="{00000000-0005-0000-0000-0000731D0000}"/>
    <cellStyle name="Input 8 2 8 3 7 2" xfId="7974" xr:uid="{00000000-0005-0000-0000-0000741D0000}"/>
    <cellStyle name="Input 8 2 8 3 8" xfId="7975" xr:uid="{00000000-0005-0000-0000-0000751D0000}"/>
    <cellStyle name="Input 8 2 8 3 8 2" xfId="7976" xr:uid="{00000000-0005-0000-0000-0000761D0000}"/>
    <cellStyle name="Input 8 2 8 3 9" xfId="7977" xr:uid="{00000000-0005-0000-0000-0000771D0000}"/>
    <cellStyle name="Input 8 2 8 3 9 2" xfId="7978" xr:uid="{00000000-0005-0000-0000-0000781D0000}"/>
    <cellStyle name="Input 8 2 8 4" xfId="7979" xr:uid="{00000000-0005-0000-0000-0000791D0000}"/>
    <cellStyle name="Input 8 2 8 4 10" xfId="7980" xr:uid="{00000000-0005-0000-0000-00007A1D0000}"/>
    <cellStyle name="Input 8 2 8 4 10 2" xfId="7981" xr:uid="{00000000-0005-0000-0000-00007B1D0000}"/>
    <cellStyle name="Input 8 2 8 4 11" xfId="7982" xr:uid="{00000000-0005-0000-0000-00007C1D0000}"/>
    <cellStyle name="Input 8 2 8 4 11 2" xfId="7983" xr:uid="{00000000-0005-0000-0000-00007D1D0000}"/>
    <cellStyle name="Input 8 2 8 4 12" xfId="7984" xr:uid="{00000000-0005-0000-0000-00007E1D0000}"/>
    <cellStyle name="Input 8 2 8 4 12 2" xfId="7985" xr:uid="{00000000-0005-0000-0000-00007F1D0000}"/>
    <cellStyle name="Input 8 2 8 4 13" xfId="7986" xr:uid="{00000000-0005-0000-0000-0000801D0000}"/>
    <cellStyle name="Input 8 2 8 4 13 2" xfId="7987" xr:uid="{00000000-0005-0000-0000-0000811D0000}"/>
    <cellStyle name="Input 8 2 8 4 14" xfId="7988" xr:uid="{00000000-0005-0000-0000-0000821D0000}"/>
    <cellStyle name="Input 8 2 8 4 14 2" xfId="7989" xr:uid="{00000000-0005-0000-0000-0000831D0000}"/>
    <cellStyle name="Input 8 2 8 4 15" xfId="7990" xr:uid="{00000000-0005-0000-0000-0000841D0000}"/>
    <cellStyle name="Input 8 2 8 4 15 2" xfId="7991" xr:uid="{00000000-0005-0000-0000-0000851D0000}"/>
    <cellStyle name="Input 8 2 8 4 16" xfId="7992" xr:uid="{00000000-0005-0000-0000-0000861D0000}"/>
    <cellStyle name="Input 8 2 8 4 2" xfId="7993" xr:uid="{00000000-0005-0000-0000-0000871D0000}"/>
    <cellStyle name="Input 8 2 8 4 2 2" xfId="7994" xr:uid="{00000000-0005-0000-0000-0000881D0000}"/>
    <cellStyle name="Input 8 2 8 4 3" xfId="7995" xr:uid="{00000000-0005-0000-0000-0000891D0000}"/>
    <cellStyle name="Input 8 2 8 4 3 2" xfId="7996" xr:uid="{00000000-0005-0000-0000-00008A1D0000}"/>
    <cellStyle name="Input 8 2 8 4 4" xfId="7997" xr:uid="{00000000-0005-0000-0000-00008B1D0000}"/>
    <cellStyle name="Input 8 2 8 4 4 2" xfId="7998" xr:uid="{00000000-0005-0000-0000-00008C1D0000}"/>
    <cellStyle name="Input 8 2 8 4 5" xfId="7999" xr:uid="{00000000-0005-0000-0000-00008D1D0000}"/>
    <cellStyle name="Input 8 2 8 4 5 2" xfId="8000" xr:uid="{00000000-0005-0000-0000-00008E1D0000}"/>
    <cellStyle name="Input 8 2 8 4 6" xfId="8001" xr:uid="{00000000-0005-0000-0000-00008F1D0000}"/>
    <cellStyle name="Input 8 2 8 4 6 2" xfId="8002" xr:uid="{00000000-0005-0000-0000-0000901D0000}"/>
    <cellStyle name="Input 8 2 8 4 7" xfId="8003" xr:uid="{00000000-0005-0000-0000-0000911D0000}"/>
    <cellStyle name="Input 8 2 8 4 7 2" xfId="8004" xr:uid="{00000000-0005-0000-0000-0000921D0000}"/>
    <cellStyle name="Input 8 2 8 4 8" xfId="8005" xr:uid="{00000000-0005-0000-0000-0000931D0000}"/>
    <cellStyle name="Input 8 2 8 4 8 2" xfId="8006" xr:uid="{00000000-0005-0000-0000-0000941D0000}"/>
    <cellStyle name="Input 8 2 8 4 9" xfId="8007" xr:uid="{00000000-0005-0000-0000-0000951D0000}"/>
    <cellStyle name="Input 8 2 8 4 9 2" xfId="8008" xr:uid="{00000000-0005-0000-0000-0000961D0000}"/>
    <cellStyle name="Input 8 2 8 5" xfId="8009" xr:uid="{00000000-0005-0000-0000-0000971D0000}"/>
    <cellStyle name="Input 8 2 8 5 10" xfId="8010" xr:uid="{00000000-0005-0000-0000-0000981D0000}"/>
    <cellStyle name="Input 8 2 8 5 10 2" xfId="8011" xr:uid="{00000000-0005-0000-0000-0000991D0000}"/>
    <cellStyle name="Input 8 2 8 5 11" xfId="8012" xr:uid="{00000000-0005-0000-0000-00009A1D0000}"/>
    <cellStyle name="Input 8 2 8 5 11 2" xfId="8013" xr:uid="{00000000-0005-0000-0000-00009B1D0000}"/>
    <cellStyle name="Input 8 2 8 5 12" xfId="8014" xr:uid="{00000000-0005-0000-0000-00009C1D0000}"/>
    <cellStyle name="Input 8 2 8 5 12 2" xfId="8015" xr:uid="{00000000-0005-0000-0000-00009D1D0000}"/>
    <cellStyle name="Input 8 2 8 5 13" xfId="8016" xr:uid="{00000000-0005-0000-0000-00009E1D0000}"/>
    <cellStyle name="Input 8 2 8 5 13 2" xfId="8017" xr:uid="{00000000-0005-0000-0000-00009F1D0000}"/>
    <cellStyle name="Input 8 2 8 5 14" xfId="8018" xr:uid="{00000000-0005-0000-0000-0000A01D0000}"/>
    <cellStyle name="Input 8 2 8 5 2" xfId="8019" xr:uid="{00000000-0005-0000-0000-0000A11D0000}"/>
    <cellStyle name="Input 8 2 8 5 2 2" xfId="8020" xr:uid="{00000000-0005-0000-0000-0000A21D0000}"/>
    <cellStyle name="Input 8 2 8 5 3" xfId="8021" xr:uid="{00000000-0005-0000-0000-0000A31D0000}"/>
    <cellStyle name="Input 8 2 8 5 3 2" xfId="8022" xr:uid="{00000000-0005-0000-0000-0000A41D0000}"/>
    <cellStyle name="Input 8 2 8 5 4" xfId="8023" xr:uid="{00000000-0005-0000-0000-0000A51D0000}"/>
    <cellStyle name="Input 8 2 8 5 4 2" xfId="8024" xr:uid="{00000000-0005-0000-0000-0000A61D0000}"/>
    <cellStyle name="Input 8 2 8 5 5" xfId="8025" xr:uid="{00000000-0005-0000-0000-0000A71D0000}"/>
    <cellStyle name="Input 8 2 8 5 5 2" xfId="8026" xr:uid="{00000000-0005-0000-0000-0000A81D0000}"/>
    <cellStyle name="Input 8 2 8 5 6" xfId="8027" xr:uid="{00000000-0005-0000-0000-0000A91D0000}"/>
    <cellStyle name="Input 8 2 8 5 6 2" xfId="8028" xr:uid="{00000000-0005-0000-0000-0000AA1D0000}"/>
    <cellStyle name="Input 8 2 8 5 7" xfId="8029" xr:uid="{00000000-0005-0000-0000-0000AB1D0000}"/>
    <cellStyle name="Input 8 2 8 5 7 2" xfId="8030" xr:uid="{00000000-0005-0000-0000-0000AC1D0000}"/>
    <cellStyle name="Input 8 2 8 5 8" xfId="8031" xr:uid="{00000000-0005-0000-0000-0000AD1D0000}"/>
    <cellStyle name="Input 8 2 8 5 8 2" xfId="8032" xr:uid="{00000000-0005-0000-0000-0000AE1D0000}"/>
    <cellStyle name="Input 8 2 8 5 9" xfId="8033" xr:uid="{00000000-0005-0000-0000-0000AF1D0000}"/>
    <cellStyle name="Input 8 2 8 5 9 2" xfId="8034" xr:uid="{00000000-0005-0000-0000-0000B01D0000}"/>
    <cellStyle name="Input 8 2 8 6" xfId="8035" xr:uid="{00000000-0005-0000-0000-0000B11D0000}"/>
    <cellStyle name="Input 8 2 8 6 2" xfId="8036" xr:uid="{00000000-0005-0000-0000-0000B21D0000}"/>
    <cellStyle name="Input 8 2 8 7" xfId="8037" xr:uid="{00000000-0005-0000-0000-0000B31D0000}"/>
    <cellStyle name="Input 8 2 8 7 2" xfId="8038" xr:uid="{00000000-0005-0000-0000-0000B41D0000}"/>
    <cellStyle name="Input 8 2 8 8" xfId="8039" xr:uid="{00000000-0005-0000-0000-0000B51D0000}"/>
    <cellStyle name="Input 8 2 8 8 2" xfId="8040" xr:uid="{00000000-0005-0000-0000-0000B61D0000}"/>
    <cellStyle name="Input 8 2 8 9" xfId="8041" xr:uid="{00000000-0005-0000-0000-0000B71D0000}"/>
    <cellStyle name="Input 8 2 8 9 2" xfId="8042" xr:uid="{00000000-0005-0000-0000-0000B81D0000}"/>
    <cellStyle name="Input 8 2 9" xfId="8043" xr:uid="{00000000-0005-0000-0000-0000B91D0000}"/>
    <cellStyle name="Input 8 2 9 10" xfId="8044" xr:uid="{00000000-0005-0000-0000-0000BA1D0000}"/>
    <cellStyle name="Input 8 2 9 10 2" xfId="8045" xr:uid="{00000000-0005-0000-0000-0000BB1D0000}"/>
    <cellStyle name="Input 8 2 9 11" xfId="8046" xr:uid="{00000000-0005-0000-0000-0000BC1D0000}"/>
    <cellStyle name="Input 8 2 9 11 2" xfId="8047" xr:uid="{00000000-0005-0000-0000-0000BD1D0000}"/>
    <cellStyle name="Input 8 2 9 12" xfId="8048" xr:uid="{00000000-0005-0000-0000-0000BE1D0000}"/>
    <cellStyle name="Input 8 2 9 12 2" xfId="8049" xr:uid="{00000000-0005-0000-0000-0000BF1D0000}"/>
    <cellStyle name="Input 8 2 9 13" xfId="8050" xr:uid="{00000000-0005-0000-0000-0000C01D0000}"/>
    <cellStyle name="Input 8 2 9 13 2" xfId="8051" xr:uid="{00000000-0005-0000-0000-0000C11D0000}"/>
    <cellStyle name="Input 8 2 9 14" xfId="8052" xr:uid="{00000000-0005-0000-0000-0000C21D0000}"/>
    <cellStyle name="Input 8 2 9 14 2" xfId="8053" xr:uid="{00000000-0005-0000-0000-0000C31D0000}"/>
    <cellStyle name="Input 8 2 9 15" xfId="8054" xr:uid="{00000000-0005-0000-0000-0000C41D0000}"/>
    <cellStyle name="Input 8 2 9 15 2" xfId="8055" xr:uid="{00000000-0005-0000-0000-0000C51D0000}"/>
    <cellStyle name="Input 8 2 9 16" xfId="8056" xr:uid="{00000000-0005-0000-0000-0000C61D0000}"/>
    <cellStyle name="Input 8 2 9 16 2" xfId="8057" xr:uid="{00000000-0005-0000-0000-0000C71D0000}"/>
    <cellStyle name="Input 8 2 9 17" xfId="8058" xr:uid="{00000000-0005-0000-0000-0000C81D0000}"/>
    <cellStyle name="Input 8 2 9 17 2" xfId="8059" xr:uid="{00000000-0005-0000-0000-0000C91D0000}"/>
    <cellStyle name="Input 8 2 9 18" xfId="8060" xr:uid="{00000000-0005-0000-0000-0000CA1D0000}"/>
    <cellStyle name="Input 8 2 9 2" xfId="8061" xr:uid="{00000000-0005-0000-0000-0000CB1D0000}"/>
    <cellStyle name="Input 8 2 9 2 2" xfId="8062" xr:uid="{00000000-0005-0000-0000-0000CC1D0000}"/>
    <cellStyle name="Input 8 2 9 3" xfId="8063" xr:uid="{00000000-0005-0000-0000-0000CD1D0000}"/>
    <cellStyle name="Input 8 2 9 3 2" xfId="8064" xr:uid="{00000000-0005-0000-0000-0000CE1D0000}"/>
    <cellStyle name="Input 8 2 9 4" xfId="8065" xr:uid="{00000000-0005-0000-0000-0000CF1D0000}"/>
    <cellStyle name="Input 8 2 9 4 2" xfId="8066" xr:uid="{00000000-0005-0000-0000-0000D01D0000}"/>
    <cellStyle name="Input 8 2 9 5" xfId="8067" xr:uid="{00000000-0005-0000-0000-0000D11D0000}"/>
    <cellStyle name="Input 8 2 9 5 2" xfId="8068" xr:uid="{00000000-0005-0000-0000-0000D21D0000}"/>
    <cellStyle name="Input 8 2 9 6" xfId="8069" xr:uid="{00000000-0005-0000-0000-0000D31D0000}"/>
    <cellStyle name="Input 8 2 9 6 2" xfId="8070" xr:uid="{00000000-0005-0000-0000-0000D41D0000}"/>
    <cellStyle name="Input 8 2 9 7" xfId="8071" xr:uid="{00000000-0005-0000-0000-0000D51D0000}"/>
    <cellStyle name="Input 8 2 9 7 2" xfId="8072" xr:uid="{00000000-0005-0000-0000-0000D61D0000}"/>
    <cellStyle name="Input 8 2 9 8" xfId="8073" xr:uid="{00000000-0005-0000-0000-0000D71D0000}"/>
    <cellStyle name="Input 8 2 9 8 2" xfId="8074" xr:uid="{00000000-0005-0000-0000-0000D81D0000}"/>
    <cellStyle name="Input 8 2 9 9" xfId="8075" xr:uid="{00000000-0005-0000-0000-0000D91D0000}"/>
    <cellStyle name="Input 8 2 9 9 2" xfId="8076" xr:uid="{00000000-0005-0000-0000-0000DA1D0000}"/>
    <cellStyle name="Input 8 20" xfId="8077" xr:uid="{00000000-0005-0000-0000-0000DB1D0000}"/>
    <cellStyle name="Input 8 20 2" xfId="8078" xr:uid="{00000000-0005-0000-0000-0000DC1D0000}"/>
    <cellStyle name="Input 8 21" xfId="8079" xr:uid="{00000000-0005-0000-0000-0000DD1D0000}"/>
    <cellStyle name="Input 8 21 2" xfId="8080" xr:uid="{00000000-0005-0000-0000-0000DE1D0000}"/>
    <cellStyle name="Input 8 22" xfId="8081" xr:uid="{00000000-0005-0000-0000-0000DF1D0000}"/>
    <cellStyle name="Input 8 22 2" xfId="8082" xr:uid="{00000000-0005-0000-0000-0000E01D0000}"/>
    <cellStyle name="Input 8 23" xfId="8083" xr:uid="{00000000-0005-0000-0000-0000E11D0000}"/>
    <cellStyle name="Input 8 23 2" xfId="8084" xr:uid="{00000000-0005-0000-0000-0000E21D0000}"/>
    <cellStyle name="Input 8 24" xfId="8085" xr:uid="{00000000-0005-0000-0000-0000E31D0000}"/>
    <cellStyle name="Input 8 24 2" xfId="8086" xr:uid="{00000000-0005-0000-0000-0000E41D0000}"/>
    <cellStyle name="Input 8 25" xfId="8087" xr:uid="{00000000-0005-0000-0000-0000E51D0000}"/>
    <cellStyle name="Input 8 25 2" xfId="8088" xr:uid="{00000000-0005-0000-0000-0000E61D0000}"/>
    <cellStyle name="Input 8 26" xfId="8089" xr:uid="{00000000-0005-0000-0000-0000E71D0000}"/>
    <cellStyle name="Input 8 26 2" xfId="8090" xr:uid="{00000000-0005-0000-0000-0000E81D0000}"/>
    <cellStyle name="Input 8 27" xfId="8091" xr:uid="{00000000-0005-0000-0000-0000E91D0000}"/>
    <cellStyle name="Input 8 27 2" xfId="8092" xr:uid="{00000000-0005-0000-0000-0000EA1D0000}"/>
    <cellStyle name="Input 8 28" xfId="8093" xr:uid="{00000000-0005-0000-0000-0000EB1D0000}"/>
    <cellStyle name="Input 8 3" xfId="8094" xr:uid="{00000000-0005-0000-0000-0000EC1D0000}"/>
    <cellStyle name="Input 8 3 10" xfId="8095" xr:uid="{00000000-0005-0000-0000-0000ED1D0000}"/>
    <cellStyle name="Input 8 3 10 2" xfId="8096" xr:uid="{00000000-0005-0000-0000-0000EE1D0000}"/>
    <cellStyle name="Input 8 3 11" xfId="8097" xr:uid="{00000000-0005-0000-0000-0000EF1D0000}"/>
    <cellStyle name="Input 8 3 11 2" xfId="8098" xr:uid="{00000000-0005-0000-0000-0000F01D0000}"/>
    <cellStyle name="Input 8 3 12" xfId="8099" xr:uid="{00000000-0005-0000-0000-0000F11D0000}"/>
    <cellStyle name="Input 8 3 12 2" xfId="8100" xr:uid="{00000000-0005-0000-0000-0000F21D0000}"/>
    <cellStyle name="Input 8 3 13" xfId="8101" xr:uid="{00000000-0005-0000-0000-0000F31D0000}"/>
    <cellStyle name="Input 8 3 13 2" xfId="8102" xr:uid="{00000000-0005-0000-0000-0000F41D0000}"/>
    <cellStyle name="Input 8 3 14" xfId="8103" xr:uid="{00000000-0005-0000-0000-0000F51D0000}"/>
    <cellStyle name="Input 8 3 14 2" xfId="8104" xr:uid="{00000000-0005-0000-0000-0000F61D0000}"/>
    <cellStyle name="Input 8 3 15" xfId="8105" xr:uid="{00000000-0005-0000-0000-0000F71D0000}"/>
    <cellStyle name="Input 8 3 15 2" xfId="8106" xr:uid="{00000000-0005-0000-0000-0000F81D0000}"/>
    <cellStyle name="Input 8 3 16" xfId="8107" xr:uid="{00000000-0005-0000-0000-0000F91D0000}"/>
    <cellStyle name="Input 8 3 16 2" xfId="8108" xr:uid="{00000000-0005-0000-0000-0000FA1D0000}"/>
    <cellStyle name="Input 8 3 17" xfId="8109" xr:uid="{00000000-0005-0000-0000-0000FB1D0000}"/>
    <cellStyle name="Input 8 3 17 2" xfId="8110" xr:uid="{00000000-0005-0000-0000-0000FC1D0000}"/>
    <cellStyle name="Input 8 3 18" xfId="8111" xr:uid="{00000000-0005-0000-0000-0000FD1D0000}"/>
    <cellStyle name="Input 8 3 18 2" xfId="8112" xr:uid="{00000000-0005-0000-0000-0000FE1D0000}"/>
    <cellStyle name="Input 8 3 19" xfId="8113" xr:uid="{00000000-0005-0000-0000-0000FF1D0000}"/>
    <cellStyle name="Input 8 3 19 2" xfId="8114" xr:uid="{00000000-0005-0000-0000-0000001E0000}"/>
    <cellStyle name="Input 8 3 2" xfId="8115" xr:uid="{00000000-0005-0000-0000-0000011E0000}"/>
    <cellStyle name="Input 8 3 2 10" xfId="8116" xr:uid="{00000000-0005-0000-0000-0000021E0000}"/>
    <cellStyle name="Input 8 3 2 10 2" xfId="8117" xr:uid="{00000000-0005-0000-0000-0000031E0000}"/>
    <cellStyle name="Input 8 3 2 11" xfId="8118" xr:uid="{00000000-0005-0000-0000-0000041E0000}"/>
    <cellStyle name="Input 8 3 2 11 2" xfId="8119" xr:uid="{00000000-0005-0000-0000-0000051E0000}"/>
    <cellStyle name="Input 8 3 2 12" xfId="8120" xr:uid="{00000000-0005-0000-0000-0000061E0000}"/>
    <cellStyle name="Input 8 3 2 12 2" xfId="8121" xr:uid="{00000000-0005-0000-0000-0000071E0000}"/>
    <cellStyle name="Input 8 3 2 13" xfId="8122" xr:uid="{00000000-0005-0000-0000-0000081E0000}"/>
    <cellStyle name="Input 8 3 2 13 2" xfId="8123" xr:uid="{00000000-0005-0000-0000-0000091E0000}"/>
    <cellStyle name="Input 8 3 2 14" xfId="8124" xr:uid="{00000000-0005-0000-0000-00000A1E0000}"/>
    <cellStyle name="Input 8 3 2 14 2" xfId="8125" xr:uid="{00000000-0005-0000-0000-00000B1E0000}"/>
    <cellStyle name="Input 8 3 2 15" xfId="8126" xr:uid="{00000000-0005-0000-0000-00000C1E0000}"/>
    <cellStyle name="Input 8 3 2 15 2" xfId="8127" xr:uid="{00000000-0005-0000-0000-00000D1E0000}"/>
    <cellStyle name="Input 8 3 2 16" xfId="8128" xr:uid="{00000000-0005-0000-0000-00000E1E0000}"/>
    <cellStyle name="Input 8 3 2 16 2" xfId="8129" xr:uid="{00000000-0005-0000-0000-00000F1E0000}"/>
    <cellStyle name="Input 8 3 2 17" xfId="8130" xr:uid="{00000000-0005-0000-0000-0000101E0000}"/>
    <cellStyle name="Input 8 3 2 17 2" xfId="8131" xr:uid="{00000000-0005-0000-0000-0000111E0000}"/>
    <cellStyle name="Input 8 3 2 18" xfId="8132" xr:uid="{00000000-0005-0000-0000-0000121E0000}"/>
    <cellStyle name="Input 8 3 2 18 2" xfId="8133" xr:uid="{00000000-0005-0000-0000-0000131E0000}"/>
    <cellStyle name="Input 8 3 2 19" xfId="8134" xr:uid="{00000000-0005-0000-0000-0000141E0000}"/>
    <cellStyle name="Input 8 3 2 2" xfId="8135" xr:uid="{00000000-0005-0000-0000-0000151E0000}"/>
    <cellStyle name="Input 8 3 2 2 2" xfId="8136" xr:uid="{00000000-0005-0000-0000-0000161E0000}"/>
    <cellStyle name="Input 8 3 2 3" xfId="8137" xr:uid="{00000000-0005-0000-0000-0000171E0000}"/>
    <cellStyle name="Input 8 3 2 3 2" xfId="8138" xr:uid="{00000000-0005-0000-0000-0000181E0000}"/>
    <cellStyle name="Input 8 3 2 4" xfId="8139" xr:uid="{00000000-0005-0000-0000-0000191E0000}"/>
    <cellStyle name="Input 8 3 2 4 2" xfId="8140" xr:uid="{00000000-0005-0000-0000-00001A1E0000}"/>
    <cellStyle name="Input 8 3 2 5" xfId="8141" xr:uid="{00000000-0005-0000-0000-00001B1E0000}"/>
    <cellStyle name="Input 8 3 2 5 2" xfId="8142" xr:uid="{00000000-0005-0000-0000-00001C1E0000}"/>
    <cellStyle name="Input 8 3 2 6" xfId="8143" xr:uid="{00000000-0005-0000-0000-00001D1E0000}"/>
    <cellStyle name="Input 8 3 2 6 2" xfId="8144" xr:uid="{00000000-0005-0000-0000-00001E1E0000}"/>
    <cellStyle name="Input 8 3 2 7" xfId="8145" xr:uid="{00000000-0005-0000-0000-00001F1E0000}"/>
    <cellStyle name="Input 8 3 2 7 2" xfId="8146" xr:uid="{00000000-0005-0000-0000-0000201E0000}"/>
    <cellStyle name="Input 8 3 2 8" xfId="8147" xr:uid="{00000000-0005-0000-0000-0000211E0000}"/>
    <cellStyle name="Input 8 3 2 8 2" xfId="8148" xr:uid="{00000000-0005-0000-0000-0000221E0000}"/>
    <cellStyle name="Input 8 3 2 9" xfId="8149" xr:uid="{00000000-0005-0000-0000-0000231E0000}"/>
    <cellStyle name="Input 8 3 2 9 2" xfId="8150" xr:uid="{00000000-0005-0000-0000-0000241E0000}"/>
    <cellStyle name="Input 8 3 20" xfId="8151" xr:uid="{00000000-0005-0000-0000-0000251E0000}"/>
    <cellStyle name="Input 8 3 3" xfId="8152" xr:uid="{00000000-0005-0000-0000-0000261E0000}"/>
    <cellStyle name="Input 8 3 3 10" xfId="8153" xr:uid="{00000000-0005-0000-0000-0000271E0000}"/>
    <cellStyle name="Input 8 3 3 10 2" xfId="8154" xr:uid="{00000000-0005-0000-0000-0000281E0000}"/>
    <cellStyle name="Input 8 3 3 11" xfId="8155" xr:uid="{00000000-0005-0000-0000-0000291E0000}"/>
    <cellStyle name="Input 8 3 3 11 2" xfId="8156" xr:uid="{00000000-0005-0000-0000-00002A1E0000}"/>
    <cellStyle name="Input 8 3 3 12" xfId="8157" xr:uid="{00000000-0005-0000-0000-00002B1E0000}"/>
    <cellStyle name="Input 8 3 3 12 2" xfId="8158" xr:uid="{00000000-0005-0000-0000-00002C1E0000}"/>
    <cellStyle name="Input 8 3 3 13" xfId="8159" xr:uid="{00000000-0005-0000-0000-00002D1E0000}"/>
    <cellStyle name="Input 8 3 3 13 2" xfId="8160" xr:uid="{00000000-0005-0000-0000-00002E1E0000}"/>
    <cellStyle name="Input 8 3 3 14" xfId="8161" xr:uid="{00000000-0005-0000-0000-00002F1E0000}"/>
    <cellStyle name="Input 8 3 3 14 2" xfId="8162" xr:uid="{00000000-0005-0000-0000-0000301E0000}"/>
    <cellStyle name="Input 8 3 3 15" xfId="8163" xr:uid="{00000000-0005-0000-0000-0000311E0000}"/>
    <cellStyle name="Input 8 3 3 15 2" xfId="8164" xr:uid="{00000000-0005-0000-0000-0000321E0000}"/>
    <cellStyle name="Input 8 3 3 16" xfId="8165" xr:uid="{00000000-0005-0000-0000-0000331E0000}"/>
    <cellStyle name="Input 8 3 3 16 2" xfId="8166" xr:uid="{00000000-0005-0000-0000-0000341E0000}"/>
    <cellStyle name="Input 8 3 3 17" xfId="8167" xr:uid="{00000000-0005-0000-0000-0000351E0000}"/>
    <cellStyle name="Input 8 3 3 17 2" xfId="8168" xr:uid="{00000000-0005-0000-0000-0000361E0000}"/>
    <cellStyle name="Input 8 3 3 18" xfId="8169" xr:uid="{00000000-0005-0000-0000-0000371E0000}"/>
    <cellStyle name="Input 8 3 3 18 2" xfId="8170" xr:uid="{00000000-0005-0000-0000-0000381E0000}"/>
    <cellStyle name="Input 8 3 3 19" xfId="8171" xr:uid="{00000000-0005-0000-0000-0000391E0000}"/>
    <cellStyle name="Input 8 3 3 2" xfId="8172" xr:uid="{00000000-0005-0000-0000-00003A1E0000}"/>
    <cellStyle name="Input 8 3 3 2 2" xfId="8173" xr:uid="{00000000-0005-0000-0000-00003B1E0000}"/>
    <cellStyle name="Input 8 3 3 3" xfId="8174" xr:uid="{00000000-0005-0000-0000-00003C1E0000}"/>
    <cellStyle name="Input 8 3 3 3 2" xfId="8175" xr:uid="{00000000-0005-0000-0000-00003D1E0000}"/>
    <cellStyle name="Input 8 3 3 4" xfId="8176" xr:uid="{00000000-0005-0000-0000-00003E1E0000}"/>
    <cellStyle name="Input 8 3 3 4 2" xfId="8177" xr:uid="{00000000-0005-0000-0000-00003F1E0000}"/>
    <cellStyle name="Input 8 3 3 5" xfId="8178" xr:uid="{00000000-0005-0000-0000-0000401E0000}"/>
    <cellStyle name="Input 8 3 3 5 2" xfId="8179" xr:uid="{00000000-0005-0000-0000-0000411E0000}"/>
    <cellStyle name="Input 8 3 3 6" xfId="8180" xr:uid="{00000000-0005-0000-0000-0000421E0000}"/>
    <cellStyle name="Input 8 3 3 6 2" xfId="8181" xr:uid="{00000000-0005-0000-0000-0000431E0000}"/>
    <cellStyle name="Input 8 3 3 7" xfId="8182" xr:uid="{00000000-0005-0000-0000-0000441E0000}"/>
    <cellStyle name="Input 8 3 3 7 2" xfId="8183" xr:uid="{00000000-0005-0000-0000-0000451E0000}"/>
    <cellStyle name="Input 8 3 3 8" xfId="8184" xr:uid="{00000000-0005-0000-0000-0000461E0000}"/>
    <cellStyle name="Input 8 3 3 8 2" xfId="8185" xr:uid="{00000000-0005-0000-0000-0000471E0000}"/>
    <cellStyle name="Input 8 3 3 9" xfId="8186" xr:uid="{00000000-0005-0000-0000-0000481E0000}"/>
    <cellStyle name="Input 8 3 3 9 2" xfId="8187" xr:uid="{00000000-0005-0000-0000-0000491E0000}"/>
    <cellStyle name="Input 8 3 4" xfId="8188" xr:uid="{00000000-0005-0000-0000-00004A1E0000}"/>
    <cellStyle name="Input 8 3 4 10" xfId="8189" xr:uid="{00000000-0005-0000-0000-00004B1E0000}"/>
    <cellStyle name="Input 8 3 4 10 2" xfId="8190" xr:uid="{00000000-0005-0000-0000-00004C1E0000}"/>
    <cellStyle name="Input 8 3 4 11" xfId="8191" xr:uid="{00000000-0005-0000-0000-00004D1E0000}"/>
    <cellStyle name="Input 8 3 4 11 2" xfId="8192" xr:uid="{00000000-0005-0000-0000-00004E1E0000}"/>
    <cellStyle name="Input 8 3 4 12" xfId="8193" xr:uid="{00000000-0005-0000-0000-00004F1E0000}"/>
    <cellStyle name="Input 8 3 4 12 2" xfId="8194" xr:uid="{00000000-0005-0000-0000-0000501E0000}"/>
    <cellStyle name="Input 8 3 4 13" xfId="8195" xr:uid="{00000000-0005-0000-0000-0000511E0000}"/>
    <cellStyle name="Input 8 3 4 13 2" xfId="8196" xr:uid="{00000000-0005-0000-0000-0000521E0000}"/>
    <cellStyle name="Input 8 3 4 14" xfId="8197" xr:uid="{00000000-0005-0000-0000-0000531E0000}"/>
    <cellStyle name="Input 8 3 4 14 2" xfId="8198" xr:uid="{00000000-0005-0000-0000-0000541E0000}"/>
    <cellStyle name="Input 8 3 4 15" xfId="8199" xr:uid="{00000000-0005-0000-0000-0000551E0000}"/>
    <cellStyle name="Input 8 3 4 15 2" xfId="8200" xr:uid="{00000000-0005-0000-0000-0000561E0000}"/>
    <cellStyle name="Input 8 3 4 16" xfId="8201" xr:uid="{00000000-0005-0000-0000-0000571E0000}"/>
    <cellStyle name="Input 8 3 4 2" xfId="8202" xr:uid="{00000000-0005-0000-0000-0000581E0000}"/>
    <cellStyle name="Input 8 3 4 2 2" xfId="8203" xr:uid="{00000000-0005-0000-0000-0000591E0000}"/>
    <cellStyle name="Input 8 3 4 3" xfId="8204" xr:uid="{00000000-0005-0000-0000-00005A1E0000}"/>
    <cellStyle name="Input 8 3 4 3 2" xfId="8205" xr:uid="{00000000-0005-0000-0000-00005B1E0000}"/>
    <cellStyle name="Input 8 3 4 4" xfId="8206" xr:uid="{00000000-0005-0000-0000-00005C1E0000}"/>
    <cellStyle name="Input 8 3 4 4 2" xfId="8207" xr:uid="{00000000-0005-0000-0000-00005D1E0000}"/>
    <cellStyle name="Input 8 3 4 5" xfId="8208" xr:uid="{00000000-0005-0000-0000-00005E1E0000}"/>
    <cellStyle name="Input 8 3 4 5 2" xfId="8209" xr:uid="{00000000-0005-0000-0000-00005F1E0000}"/>
    <cellStyle name="Input 8 3 4 6" xfId="8210" xr:uid="{00000000-0005-0000-0000-0000601E0000}"/>
    <cellStyle name="Input 8 3 4 6 2" xfId="8211" xr:uid="{00000000-0005-0000-0000-0000611E0000}"/>
    <cellStyle name="Input 8 3 4 7" xfId="8212" xr:uid="{00000000-0005-0000-0000-0000621E0000}"/>
    <cellStyle name="Input 8 3 4 7 2" xfId="8213" xr:uid="{00000000-0005-0000-0000-0000631E0000}"/>
    <cellStyle name="Input 8 3 4 8" xfId="8214" xr:uid="{00000000-0005-0000-0000-0000641E0000}"/>
    <cellStyle name="Input 8 3 4 8 2" xfId="8215" xr:uid="{00000000-0005-0000-0000-0000651E0000}"/>
    <cellStyle name="Input 8 3 4 9" xfId="8216" xr:uid="{00000000-0005-0000-0000-0000661E0000}"/>
    <cellStyle name="Input 8 3 4 9 2" xfId="8217" xr:uid="{00000000-0005-0000-0000-0000671E0000}"/>
    <cellStyle name="Input 8 3 5" xfId="8218" xr:uid="{00000000-0005-0000-0000-0000681E0000}"/>
    <cellStyle name="Input 8 3 5 10" xfId="8219" xr:uid="{00000000-0005-0000-0000-0000691E0000}"/>
    <cellStyle name="Input 8 3 5 10 2" xfId="8220" xr:uid="{00000000-0005-0000-0000-00006A1E0000}"/>
    <cellStyle name="Input 8 3 5 11" xfId="8221" xr:uid="{00000000-0005-0000-0000-00006B1E0000}"/>
    <cellStyle name="Input 8 3 5 11 2" xfId="8222" xr:uid="{00000000-0005-0000-0000-00006C1E0000}"/>
    <cellStyle name="Input 8 3 5 12" xfId="8223" xr:uid="{00000000-0005-0000-0000-00006D1E0000}"/>
    <cellStyle name="Input 8 3 5 12 2" xfId="8224" xr:uid="{00000000-0005-0000-0000-00006E1E0000}"/>
    <cellStyle name="Input 8 3 5 13" xfId="8225" xr:uid="{00000000-0005-0000-0000-00006F1E0000}"/>
    <cellStyle name="Input 8 3 5 13 2" xfId="8226" xr:uid="{00000000-0005-0000-0000-0000701E0000}"/>
    <cellStyle name="Input 8 3 5 14" xfId="8227" xr:uid="{00000000-0005-0000-0000-0000711E0000}"/>
    <cellStyle name="Input 8 3 5 14 2" xfId="8228" xr:uid="{00000000-0005-0000-0000-0000721E0000}"/>
    <cellStyle name="Input 8 3 5 15" xfId="8229" xr:uid="{00000000-0005-0000-0000-0000731E0000}"/>
    <cellStyle name="Input 8 3 5 15 2" xfId="8230" xr:uid="{00000000-0005-0000-0000-0000741E0000}"/>
    <cellStyle name="Input 8 3 5 16" xfId="8231" xr:uid="{00000000-0005-0000-0000-0000751E0000}"/>
    <cellStyle name="Input 8 3 5 2" xfId="8232" xr:uid="{00000000-0005-0000-0000-0000761E0000}"/>
    <cellStyle name="Input 8 3 5 2 2" xfId="8233" xr:uid="{00000000-0005-0000-0000-0000771E0000}"/>
    <cellStyle name="Input 8 3 5 3" xfId="8234" xr:uid="{00000000-0005-0000-0000-0000781E0000}"/>
    <cellStyle name="Input 8 3 5 3 2" xfId="8235" xr:uid="{00000000-0005-0000-0000-0000791E0000}"/>
    <cellStyle name="Input 8 3 5 4" xfId="8236" xr:uid="{00000000-0005-0000-0000-00007A1E0000}"/>
    <cellStyle name="Input 8 3 5 4 2" xfId="8237" xr:uid="{00000000-0005-0000-0000-00007B1E0000}"/>
    <cellStyle name="Input 8 3 5 5" xfId="8238" xr:uid="{00000000-0005-0000-0000-00007C1E0000}"/>
    <cellStyle name="Input 8 3 5 5 2" xfId="8239" xr:uid="{00000000-0005-0000-0000-00007D1E0000}"/>
    <cellStyle name="Input 8 3 5 6" xfId="8240" xr:uid="{00000000-0005-0000-0000-00007E1E0000}"/>
    <cellStyle name="Input 8 3 5 6 2" xfId="8241" xr:uid="{00000000-0005-0000-0000-00007F1E0000}"/>
    <cellStyle name="Input 8 3 5 7" xfId="8242" xr:uid="{00000000-0005-0000-0000-0000801E0000}"/>
    <cellStyle name="Input 8 3 5 7 2" xfId="8243" xr:uid="{00000000-0005-0000-0000-0000811E0000}"/>
    <cellStyle name="Input 8 3 5 8" xfId="8244" xr:uid="{00000000-0005-0000-0000-0000821E0000}"/>
    <cellStyle name="Input 8 3 5 8 2" xfId="8245" xr:uid="{00000000-0005-0000-0000-0000831E0000}"/>
    <cellStyle name="Input 8 3 5 9" xfId="8246" xr:uid="{00000000-0005-0000-0000-0000841E0000}"/>
    <cellStyle name="Input 8 3 5 9 2" xfId="8247" xr:uid="{00000000-0005-0000-0000-0000851E0000}"/>
    <cellStyle name="Input 8 3 6" xfId="8248" xr:uid="{00000000-0005-0000-0000-0000861E0000}"/>
    <cellStyle name="Input 8 3 6 10" xfId="8249" xr:uid="{00000000-0005-0000-0000-0000871E0000}"/>
    <cellStyle name="Input 8 3 6 10 2" xfId="8250" xr:uid="{00000000-0005-0000-0000-0000881E0000}"/>
    <cellStyle name="Input 8 3 6 11" xfId="8251" xr:uid="{00000000-0005-0000-0000-0000891E0000}"/>
    <cellStyle name="Input 8 3 6 11 2" xfId="8252" xr:uid="{00000000-0005-0000-0000-00008A1E0000}"/>
    <cellStyle name="Input 8 3 6 12" xfId="8253" xr:uid="{00000000-0005-0000-0000-00008B1E0000}"/>
    <cellStyle name="Input 8 3 6 12 2" xfId="8254" xr:uid="{00000000-0005-0000-0000-00008C1E0000}"/>
    <cellStyle name="Input 8 3 6 13" xfId="8255" xr:uid="{00000000-0005-0000-0000-00008D1E0000}"/>
    <cellStyle name="Input 8 3 6 13 2" xfId="8256" xr:uid="{00000000-0005-0000-0000-00008E1E0000}"/>
    <cellStyle name="Input 8 3 6 14" xfId="8257" xr:uid="{00000000-0005-0000-0000-00008F1E0000}"/>
    <cellStyle name="Input 8 3 6 14 2" xfId="8258" xr:uid="{00000000-0005-0000-0000-0000901E0000}"/>
    <cellStyle name="Input 8 3 6 15" xfId="8259" xr:uid="{00000000-0005-0000-0000-0000911E0000}"/>
    <cellStyle name="Input 8 3 6 2" xfId="8260" xr:uid="{00000000-0005-0000-0000-0000921E0000}"/>
    <cellStyle name="Input 8 3 6 2 2" xfId="8261" xr:uid="{00000000-0005-0000-0000-0000931E0000}"/>
    <cellStyle name="Input 8 3 6 3" xfId="8262" xr:uid="{00000000-0005-0000-0000-0000941E0000}"/>
    <cellStyle name="Input 8 3 6 3 2" xfId="8263" xr:uid="{00000000-0005-0000-0000-0000951E0000}"/>
    <cellStyle name="Input 8 3 6 4" xfId="8264" xr:uid="{00000000-0005-0000-0000-0000961E0000}"/>
    <cellStyle name="Input 8 3 6 4 2" xfId="8265" xr:uid="{00000000-0005-0000-0000-0000971E0000}"/>
    <cellStyle name="Input 8 3 6 5" xfId="8266" xr:uid="{00000000-0005-0000-0000-0000981E0000}"/>
    <cellStyle name="Input 8 3 6 5 2" xfId="8267" xr:uid="{00000000-0005-0000-0000-0000991E0000}"/>
    <cellStyle name="Input 8 3 6 6" xfId="8268" xr:uid="{00000000-0005-0000-0000-00009A1E0000}"/>
    <cellStyle name="Input 8 3 6 6 2" xfId="8269" xr:uid="{00000000-0005-0000-0000-00009B1E0000}"/>
    <cellStyle name="Input 8 3 6 7" xfId="8270" xr:uid="{00000000-0005-0000-0000-00009C1E0000}"/>
    <cellStyle name="Input 8 3 6 7 2" xfId="8271" xr:uid="{00000000-0005-0000-0000-00009D1E0000}"/>
    <cellStyle name="Input 8 3 6 8" xfId="8272" xr:uid="{00000000-0005-0000-0000-00009E1E0000}"/>
    <cellStyle name="Input 8 3 6 8 2" xfId="8273" xr:uid="{00000000-0005-0000-0000-00009F1E0000}"/>
    <cellStyle name="Input 8 3 6 9" xfId="8274" xr:uid="{00000000-0005-0000-0000-0000A01E0000}"/>
    <cellStyle name="Input 8 3 6 9 2" xfId="8275" xr:uid="{00000000-0005-0000-0000-0000A11E0000}"/>
    <cellStyle name="Input 8 3 7" xfId="8276" xr:uid="{00000000-0005-0000-0000-0000A21E0000}"/>
    <cellStyle name="Input 8 3 7 2" xfId="8277" xr:uid="{00000000-0005-0000-0000-0000A31E0000}"/>
    <cellStyle name="Input 8 3 8" xfId="8278" xr:uid="{00000000-0005-0000-0000-0000A41E0000}"/>
    <cellStyle name="Input 8 3 8 2" xfId="8279" xr:uid="{00000000-0005-0000-0000-0000A51E0000}"/>
    <cellStyle name="Input 8 3 9" xfId="8280" xr:uid="{00000000-0005-0000-0000-0000A61E0000}"/>
    <cellStyle name="Input 8 3 9 2" xfId="8281" xr:uid="{00000000-0005-0000-0000-0000A71E0000}"/>
    <cellStyle name="Input 8 4" xfId="8282" xr:uid="{00000000-0005-0000-0000-0000A81E0000}"/>
    <cellStyle name="Input 8 4 10" xfId="8283" xr:uid="{00000000-0005-0000-0000-0000A91E0000}"/>
    <cellStyle name="Input 8 4 10 2" xfId="8284" xr:uid="{00000000-0005-0000-0000-0000AA1E0000}"/>
    <cellStyle name="Input 8 4 11" xfId="8285" xr:uid="{00000000-0005-0000-0000-0000AB1E0000}"/>
    <cellStyle name="Input 8 4 11 2" xfId="8286" xr:uid="{00000000-0005-0000-0000-0000AC1E0000}"/>
    <cellStyle name="Input 8 4 12" xfId="8287" xr:uid="{00000000-0005-0000-0000-0000AD1E0000}"/>
    <cellStyle name="Input 8 4 12 2" xfId="8288" xr:uid="{00000000-0005-0000-0000-0000AE1E0000}"/>
    <cellStyle name="Input 8 4 13" xfId="8289" xr:uid="{00000000-0005-0000-0000-0000AF1E0000}"/>
    <cellStyle name="Input 8 4 13 2" xfId="8290" xr:uid="{00000000-0005-0000-0000-0000B01E0000}"/>
    <cellStyle name="Input 8 4 14" xfId="8291" xr:uid="{00000000-0005-0000-0000-0000B11E0000}"/>
    <cellStyle name="Input 8 4 14 2" xfId="8292" xr:uid="{00000000-0005-0000-0000-0000B21E0000}"/>
    <cellStyle name="Input 8 4 15" xfId="8293" xr:uid="{00000000-0005-0000-0000-0000B31E0000}"/>
    <cellStyle name="Input 8 4 15 2" xfId="8294" xr:uid="{00000000-0005-0000-0000-0000B41E0000}"/>
    <cellStyle name="Input 8 4 16" xfId="8295" xr:uid="{00000000-0005-0000-0000-0000B51E0000}"/>
    <cellStyle name="Input 8 4 16 2" xfId="8296" xr:uid="{00000000-0005-0000-0000-0000B61E0000}"/>
    <cellStyle name="Input 8 4 17" xfId="8297" xr:uid="{00000000-0005-0000-0000-0000B71E0000}"/>
    <cellStyle name="Input 8 4 17 2" xfId="8298" xr:uid="{00000000-0005-0000-0000-0000B81E0000}"/>
    <cellStyle name="Input 8 4 18" xfId="8299" xr:uid="{00000000-0005-0000-0000-0000B91E0000}"/>
    <cellStyle name="Input 8 4 18 2" xfId="8300" xr:uid="{00000000-0005-0000-0000-0000BA1E0000}"/>
    <cellStyle name="Input 8 4 19" xfId="8301" xr:uid="{00000000-0005-0000-0000-0000BB1E0000}"/>
    <cellStyle name="Input 8 4 19 2" xfId="8302" xr:uid="{00000000-0005-0000-0000-0000BC1E0000}"/>
    <cellStyle name="Input 8 4 2" xfId="8303" xr:uid="{00000000-0005-0000-0000-0000BD1E0000}"/>
    <cellStyle name="Input 8 4 2 10" xfId="8304" xr:uid="{00000000-0005-0000-0000-0000BE1E0000}"/>
    <cellStyle name="Input 8 4 2 10 2" xfId="8305" xr:uid="{00000000-0005-0000-0000-0000BF1E0000}"/>
    <cellStyle name="Input 8 4 2 11" xfId="8306" xr:uid="{00000000-0005-0000-0000-0000C01E0000}"/>
    <cellStyle name="Input 8 4 2 11 2" xfId="8307" xr:uid="{00000000-0005-0000-0000-0000C11E0000}"/>
    <cellStyle name="Input 8 4 2 12" xfId="8308" xr:uid="{00000000-0005-0000-0000-0000C21E0000}"/>
    <cellStyle name="Input 8 4 2 12 2" xfId="8309" xr:uid="{00000000-0005-0000-0000-0000C31E0000}"/>
    <cellStyle name="Input 8 4 2 13" xfId="8310" xr:uid="{00000000-0005-0000-0000-0000C41E0000}"/>
    <cellStyle name="Input 8 4 2 13 2" xfId="8311" xr:uid="{00000000-0005-0000-0000-0000C51E0000}"/>
    <cellStyle name="Input 8 4 2 14" xfId="8312" xr:uid="{00000000-0005-0000-0000-0000C61E0000}"/>
    <cellStyle name="Input 8 4 2 14 2" xfId="8313" xr:uid="{00000000-0005-0000-0000-0000C71E0000}"/>
    <cellStyle name="Input 8 4 2 15" xfId="8314" xr:uid="{00000000-0005-0000-0000-0000C81E0000}"/>
    <cellStyle name="Input 8 4 2 15 2" xfId="8315" xr:uid="{00000000-0005-0000-0000-0000C91E0000}"/>
    <cellStyle name="Input 8 4 2 16" xfId="8316" xr:uid="{00000000-0005-0000-0000-0000CA1E0000}"/>
    <cellStyle name="Input 8 4 2 16 2" xfId="8317" xr:uid="{00000000-0005-0000-0000-0000CB1E0000}"/>
    <cellStyle name="Input 8 4 2 17" xfId="8318" xr:uid="{00000000-0005-0000-0000-0000CC1E0000}"/>
    <cellStyle name="Input 8 4 2 17 2" xfId="8319" xr:uid="{00000000-0005-0000-0000-0000CD1E0000}"/>
    <cellStyle name="Input 8 4 2 18" xfId="8320" xr:uid="{00000000-0005-0000-0000-0000CE1E0000}"/>
    <cellStyle name="Input 8 4 2 18 2" xfId="8321" xr:uid="{00000000-0005-0000-0000-0000CF1E0000}"/>
    <cellStyle name="Input 8 4 2 19" xfId="8322" xr:uid="{00000000-0005-0000-0000-0000D01E0000}"/>
    <cellStyle name="Input 8 4 2 2" xfId="8323" xr:uid="{00000000-0005-0000-0000-0000D11E0000}"/>
    <cellStyle name="Input 8 4 2 2 2" xfId="8324" xr:uid="{00000000-0005-0000-0000-0000D21E0000}"/>
    <cellStyle name="Input 8 4 2 3" xfId="8325" xr:uid="{00000000-0005-0000-0000-0000D31E0000}"/>
    <cellStyle name="Input 8 4 2 3 2" xfId="8326" xr:uid="{00000000-0005-0000-0000-0000D41E0000}"/>
    <cellStyle name="Input 8 4 2 4" xfId="8327" xr:uid="{00000000-0005-0000-0000-0000D51E0000}"/>
    <cellStyle name="Input 8 4 2 4 2" xfId="8328" xr:uid="{00000000-0005-0000-0000-0000D61E0000}"/>
    <cellStyle name="Input 8 4 2 5" xfId="8329" xr:uid="{00000000-0005-0000-0000-0000D71E0000}"/>
    <cellStyle name="Input 8 4 2 5 2" xfId="8330" xr:uid="{00000000-0005-0000-0000-0000D81E0000}"/>
    <cellStyle name="Input 8 4 2 6" xfId="8331" xr:uid="{00000000-0005-0000-0000-0000D91E0000}"/>
    <cellStyle name="Input 8 4 2 6 2" xfId="8332" xr:uid="{00000000-0005-0000-0000-0000DA1E0000}"/>
    <cellStyle name="Input 8 4 2 7" xfId="8333" xr:uid="{00000000-0005-0000-0000-0000DB1E0000}"/>
    <cellStyle name="Input 8 4 2 7 2" xfId="8334" xr:uid="{00000000-0005-0000-0000-0000DC1E0000}"/>
    <cellStyle name="Input 8 4 2 8" xfId="8335" xr:uid="{00000000-0005-0000-0000-0000DD1E0000}"/>
    <cellStyle name="Input 8 4 2 8 2" xfId="8336" xr:uid="{00000000-0005-0000-0000-0000DE1E0000}"/>
    <cellStyle name="Input 8 4 2 9" xfId="8337" xr:uid="{00000000-0005-0000-0000-0000DF1E0000}"/>
    <cellStyle name="Input 8 4 2 9 2" xfId="8338" xr:uid="{00000000-0005-0000-0000-0000E01E0000}"/>
    <cellStyle name="Input 8 4 20" xfId="8339" xr:uid="{00000000-0005-0000-0000-0000E11E0000}"/>
    <cellStyle name="Input 8 4 3" xfId="8340" xr:uid="{00000000-0005-0000-0000-0000E21E0000}"/>
    <cellStyle name="Input 8 4 3 10" xfId="8341" xr:uid="{00000000-0005-0000-0000-0000E31E0000}"/>
    <cellStyle name="Input 8 4 3 10 2" xfId="8342" xr:uid="{00000000-0005-0000-0000-0000E41E0000}"/>
    <cellStyle name="Input 8 4 3 11" xfId="8343" xr:uid="{00000000-0005-0000-0000-0000E51E0000}"/>
    <cellStyle name="Input 8 4 3 11 2" xfId="8344" xr:uid="{00000000-0005-0000-0000-0000E61E0000}"/>
    <cellStyle name="Input 8 4 3 12" xfId="8345" xr:uid="{00000000-0005-0000-0000-0000E71E0000}"/>
    <cellStyle name="Input 8 4 3 12 2" xfId="8346" xr:uid="{00000000-0005-0000-0000-0000E81E0000}"/>
    <cellStyle name="Input 8 4 3 13" xfId="8347" xr:uid="{00000000-0005-0000-0000-0000E91E0000}"/>
    <cellStyle name="Input 8 4 3 13 2" xfId="8348" xr:uid="{00000000-0005-0000-0000-0000EA1E0000}"/>
    <cellStyle name="Input 8 4 3 14" xfId="8349" xr:uid="{00000000-0005-0000-0000-0000EB1E0000}"/>
    <cellStyle name="Input 8 4 3 14 2" xfId="8350" xr:uid="{00000000-0005-0000-0000-0000EC1E0000}"/>
    <cellStyle name="Input 8 4 3 15" xfId="8351" xr:uid="{00000000-0005-0000-0000-0000ED1E0000}"/>
    <cellStyle name="Input 8 4 3 15 2" xfId="8352" xr:uid="{00000000-0005-0000-0000-0000EE1E0000}"/>
    <cellStyle name="Input 8 4 3 16" xfId="8353" xr:uid="{00000000-0005-0000-0000-0000EF1E0000}"/>
    <cellStyle name="Input 8 4 3 16 2" xfId="8354" xr:uid="{00000000-0005-0000-0000-0000F01E0000}"/>
    <cellStyle name="Input 8 4 3 17" xfId="8355" xr:uid="{00000000-0005-0000-0000-0000F11E0000}"/>
    <cellStyle name="Input 8 4 3 17 2" xfId="8356" xr:uid="{00000000-0005-0000-0000-0000F21E0000}"/>
    <cellStyle name="Input 8 4 3 18" xfId="8357" xr:uid="{00000000-0005-0000-0000-0000F31E0000}"/>
    <cellStyle name="Input 8 4 3 18 2" xfId="8358" xr:uid="{00000000-0005-0000-0000-0000F41E0000}"/>
    <cellStyle name="Input 8 4 3 19" xfId="8359" xr:uid="{00000000-0005-0000-0000-0000F51E0000}"/>
    <cellStyle name="Input 8 4 3 2" xfId="8360" xr:uid="{00000000-0005-0000-0000-0000F61E0000}"/>
    <cellStyle name="Input 8 4 3 2 2" xfId="8361" xr:uid="{00000000-0005-0000-0000-0000F71E0000}"/>
    <cellStyle name="Input 8 4 3 3" xfId="8362" xr:uid="{00000000-0005-0000-0000-0000F81E0000}"/>
    <cellStyle name="Input 8 4 3 3 2" xfId="8363" xr:uid="{00000000-0005-0000-0000-0000F91E0000}"/>
    <cellStyle name="Input 8 4 3 4" xfId="8364" xr:uid="{00000000-0005-0000-0000-0000FA1E0000}"/>
    <cellStyle name="Input 8 4 3 4 2" xfId="8365" xr:uid="{00000000-0005-0000-0000-0000FB1E0000}"/>
    <cellStyle name="Input 8 4 3 5" xfId="8366" xr:uid="{00000000-0005-0000-0000-0000FC1E0000}"/>
    <cellStyle name="Input 8 4 3 5 2" xfId="8367" xr:uid="{00000000-0005-0000-0000-0000FD1E0000}"/>
    <cellStyle name="Input 8 4 3 6" xfId="8368" xr:uid="{00000000-0005-0000-0000-0000FE1E0000}"/>
    <cellStyle name="Input 8 4 3 6 2" xfId="8369" xr:uid="{00000000-0005-0000-0000-0000FF1E0000}"/>
    <cellStyle name="Input 8 4 3 7" xfId="8370" xr:uid="{00000000-0005-0000-0000-0000001F0000}"/>
    <cellStyle name="Input 8 4 3 7 2" xfId="8371" xr:uid="{00000000-0005-0000-0000-0000011F0000}"/>
    <cellStyle name="Input 8 4 3 8" xfId="8372" xr:uid="{00000000-0005-0000-0000-0000021F0000}"/>
    <cellStyle name="Input 8 4 3 8 2" xfId="8373" xr:uid="{00000000-0005-0000-0000-0000031F0000}"/>
    <cellStyle name="Input 8 4 3 9" xfId="8374" xr:uid="{00000000-0005-0000-0000-0000041F0000}"/>
    <cellStyle name="Input 8 4 3 9 2" xfId="8375" xr:uid="{00000000-0005-0000-0000-0000051F0000}"/>
    <cellStyle name="Input 8 4 4" xfId="8376" xr:uid="{00000000-0005-0000-0000-0000061F0000}"/>
    <cellStyle name="Input 8 4 4 10" xfId="8377" xr:uid="{00000000-0005-0000-0000-0000071F0000}"/>
    <cellStyle name="Input 8 4 4 10 2" xfId="8378" xr:uid="{00000000-0005-0000-0000-0000081F0000}"/>
    <cellStyle name="Input 8 4 4 11" xfId="8379" xr:uid="{00000000-0005-0000-0000-0000091F0000}"/>
    <cellStyle name="Input 8 4 4 11 2" xfId="8380" xr:uid="{00000000-0005-0000-0000-00000A1F0000}"/>
    <cellStyle name="Input 8 4 4 12" xfId="8381" xr:uid="{00000000-0005-0000-0000-00000B1F0000}"/>
    <cellStyle name="Input 8 4 4 12 2" xfId="8382" xr:uid="{00000000-0005-0000-0000-00000C1F0000}"/>
    <cellStyle name="Input 8 4 4 13" xfId="8383" xr:uid="{00000000-0005-0000-0000-00000D1F0000}"/>
    <cellStyle name="Input 8 4 4 13 2" xfId="8384" xr:uid="{00000000-0005-0000-0000-00000E1F0000}"/>
    <cellStyle name="Input 8 4 4 14" xfId="8385" xr:uid="{00000000-0005-0000-0000-00000F1F0000}"/>
    <cellStyle name="Input 8 4 4 14 2" xfId="8386" xr:uid="{00000000-0005-0000-0000-0000101F0000}"/>
    <cellStyle name="Input 8 4 4 15" xfId="8387" xr:uid="{00000000-0005-0000-0000-0000111F0000}"/>
    <cellStyle name="Input 8 4 4 15 2" xfId="8388" xr:uid="{00000000-0005-0000-0000-0000121F0000}"/>
    <cellStyle name="Input 8 4 4 16" xfId="8389" xr:uid="{00000000-0005-0000-0000-0000131F0000}"/>
    <cellStyle name="Input 8 4 4 2" xfId="8390" xr:uid="{00000000-0005-0000-0000-0000141F0000}"/>
    <cellStyle name="Input 8 4 4 2 2" xfId="8391" xr:uid="{00000000-0005-0000-0000-0000151F0000}"/>
    <cellStyle name="Input 8 4 4 3" xfId="8392" xr:uid="{00000000-0005-0000-0000-0000161F0000}"/>
    <cellStyle name="Input 8 4 4 3 2" xfId="8393" xr:uid="{00000000-0005-0000-0000-0000171F0000}"/>
    <cellStyle name="Input 8 4 4 4" xfId="8394" xr:uid="{00000000-0005-0000-0000-0000181F0000}"/>
    <cellStyle name="Input 8 4 4 4 2" xfId="8395" xr:uid="{00000000-0005-0000-0000-0000191F0000}"/>
    <cellStyle name="Input 8 4 4 5" xfId="8396" xr:uid="{00000000-0005-0000-0000-00001A1F0000}"/>
    <cellStyle name="Input 8 4 4 5 2" xfId="8397" xr:uid="{00000000-0005-0000-0000-00001B1F0000}"/>
    <cellStyle name="Input 8 4 4 6" xfId="8398" xr:uid="{00000000-0005-0000-0000-00001C1F0000}"/>
    <cellStyle name="Input 8 4 4 6 2" xfId="8399" xr:uid="{00000000-0005-0000-0000-00001D1F0000}"/>
    <cellStyle name="Input 8 4 4 7" xfId="8400" xr:uid="{00000000-0005-0000-0000-00001E1F0000}"/>
    <cellStyle name="Input 8 4 4 7 2" xfId="8401" xr:uid="{00000000-0005-0000-0000-00001F1F0000}"/>
    <cellStyle name="Input 8 4 4 8" xfId="8402" xr:uid="{00000000-0005-0000-0000-0000201F0000}"/>
    <cellStyle name="Input 8 4 4 8 2" xfId="8403" xr:uid="{00000000-0005-0000-0000-0000211F0000}"/>
    <cellStyle name="Input 8 4 4 9" xfId="8404" xr:uid="{00000000-0005-0000-0000-0000221F0000}"/>
    <cellStyle name="Input 8 4 4 9 2" xfId="8405" xr:uid="{00000000-0005-0000-0000-0000231F0000}"/>
    <cellStyle name="Input 8 4 5" xfId="8406" xr:uid="{00000000-0005-0000-0000-0000241F0000}"/>
    <cellStyle name="Input 8 4 5 10" xfId="8407" xr:uid="{00000000-0005-0000-0000-0000251F0000}"/>
    <cellStyle name="Input 8 4 5 10 2" xfId="8408" xr:uid="{00000000-0005-0000-0000-0000261F0000}"/>
    <cellStyle name="Input 8 4 5 11" xfId="8409" xr:uid="{00000000-0005-0000-0000-0000271F0000}"/>
    <cellStyle name="Input 8 4 5 11 2" xfId="8410" xr:uid="{00000000-0005-0000-0000-0000281F0000}"/>
    <cellStyle name="Input 8 4 5 12" xfId="8411" xr:uid="{00000000-0005-0000-0000-0000291F0000}"/>
    <cellStyle name="Input 8 4 5 12 2" xfId="8412" xr:uid="{00000000-0005-0000-0000-00002A1F0000}"/>
    <cellStyle name="Input 8 4 5 13" xfId="8413" xr:uid="{00000000-0005-0000-0000-00002B1F0000}"/>
    <cellStyle name="Input 8 4 5 13 2" xfId="8414" xr:uid="{00000000-0005-0000-0000-00002C1F0000}"/>
    <cellStyle name="Input 8 4 5 14" xfId="8415" xr:uid="{00000000-0005-0000-0000-00002D1F0000}"/>
    <cellStyle name="Input 8 4 5 14 2" xfId="8416" xr:uid="{00000000-0005-0000-0000-00002E1F0000}"/>
    <cellStyle name="Input 8 4 5 15" xfId="8417" xr:uid="{00000000-0005-0000-0000-00002F1F0000}"/>
    <cellStyle name="Input 8 4 5 15 2" xfId="8418" xr:uid="{00000000-0005-0000-0000-0000301F0000}"/>
    <cellStyle name="Input 8 4 5 16" xfId="8419" xr:uid="{00000000-0005-0000-0000-0000311F0000}"/>
    <cellStyle name="Input 8 4 5 2" xfId="8420" xr:uid="{00000000-0005-0000-0000-0000321F0000}"/>
    <cellStyle name="Input 8 4 5 2 2" xfId="8421" xr:uid="{00000000-0005-0000-0000-0000331F0000}"/>
    <cellStyle name="Input 8 4 5 3" xfId="8422" xr:uid="{00000000-0005-0000-0000-0000341F0000}"/>
    <cellStyle name="Input 8 4 5 3 2" xfId="8423" xr:uid="{00000000-0005-0000-0000-0000351F0000}"/>
    <cellStyle name="Input 8 4 5 4" xfId="8424" xr:uid="{00000000-0005-0000-0000-0000361F0000}"/>
    <cellStyle name="Input 8 4 5 4 2" xfId="8425" xr:uid="{00000000-0005-0000-0000-0000371F0000}"/>
    <cellStyle name="Input 8 4 5 5" xfId="8426" xr:uid="{00000000-0005-0000-0000-0000381F0000}"/>
    <cellStyle name="Input 8 4 5 5 2" xfId="8427" xr:uid="{00000000-0005-0000-0000-0000391F0000}"/>
    <cellStyle name="Input 8 4 5 6" xfId="8428" xr:uid="{00000000-0005-0000-0000-00003A1F0000}"/>
    <cellStyle name="Input 8 4 5 6 2" xfId="8429" xr:uid="{00000000-0005-0000-0000-00003B1F0000}"/>
    <cellStyle name="Input 8 4 5 7" xfId="8430" xr:uid="{00000000-0005-0000-0000-00003C1F0000}"/>
    <cellStyle name="Input 8 4 5 7 2" xfId="8431" xr:uid="{00000000-0005-0000-0000-00003D1F0000}"/>
    <cellStyle name="Input 8 4 5 8" xfId="8432" xr:uid="{00000000-0005-0000-0000-00003E1F0000}"/>
    <cellStyle name="Input 8 4 5 8 2" xfId="8433" xr:uid="{00000000-0005-0000-0000-00003F1F0000}"/>
    <cellStyle name="Input 8 4 5 9" xfId="8434" xr:uid="{00000000-0005-0000-0000-0000401F0000}"/>
    <cellStyle name="Input 8 4 5 9 2" xfId="8435" xr:uid="{00000000-0005-0000-0000-0000411F0000}"/>
    <cellStyle name="Input 8 4 6" xfId="8436" xr:uid="{00000000-0005-0000-0000-0000421F0000}"/>
    <cellStyle name="Input 8 4 6 10" xfId="8437" xr:uid="{00000000-0005-0000-0000-0000431F0000}"/>
    <cellStyle name="Input 8 4 6 10 2" xfId="8438" xr:uid="{00000000-0005-0000-0000-0000441F0000}"/>
    <cellStyle name="Input 8 4 6 11" xfId="8439" xr:uid="{00000000-0005-0000-0000-0000451F0000}"/>
    <cellStyle name="Input 8 4 6 11 2" xfId="8440" xr:uid="{00000000-0005-0000-0000-0000461F0000}"/>
    <cellStyle name="Input 8 4 6 12" xfId="8441" xr:uid="{00000000-0005-0000-0000-0000471F0000}"/>
    <cellStyle name="Input 8 4 6 12 2" xfId="8442" xr:uid="{00000000-0005-0000-0000-0000481F0000}"/>
    <cellStyle name="Input 8 4 6 13" xfId="8443" xr:uid="{00000000-0005-0000-0000-0000491F0000}"/>
    <cellStyle name="Input 8 4 6 13 2" xfId="8444" xr:uid="{00000000-0005-0000-0000-00004A1F0000}"/>
    <cellStyle name="Input 8 4 6 14" xfId="8445" xr:uid="{00000000-0005-0000-0000-00004B1F0000}"/>
    <cellStyle name="Input 8 4 6 14 2" xfId="8446" xr:uid="{00000000-0005-0000-0000-00004C1F0000}"/>
    <cellStyle name="Input 8 4 6 15" xfId="8447" xr:uid="{00000000-0005-0000-0000-00004D1F0000}"/>
    <cellStyle name="Input 8 4 6 2" xfId="8448" xr:uid="{00000000-0005-0000-0000-00004E1F0000}"/>
    <cellStyle name="Input 8 4 6 2 2" xfId="8449" xr:uid="{00000000-0005-0000-0000-00004F1F0000}"/>
    <cellStyle name="Input 8 4 6 3" xfId="8450" xr:uid="{00000000-0005-0000-0000-0000501F0000}"/>
    <cellStyle name="Input 8 4 6 3 2" xfId="8451" xr:uid="{00000000-0005-0000-0000-0000511F0000}"/>
    <cellStyle name="Input 8 4 6 4" xfId="8452" xr:uid="{00000000-0005-0000-0000-0000521F0000}"/>
    <cellStyle name="Input 8 4 6 4 2" xfId="8453" xr:uid="{00000000-0005-0000-0000-0000531F0000}"/>
    <cellStyle name="Input 8 4 6 5" xfId="8454" xr:uid="{00000000-0005-0000-0000-0000541F0000}"/>
    <cellStyle name="Input 8 4 6 5 2" xfId="8455" xr:uid="{00000000-0005-0000-0000-0000551F0000}"/>
    <cellStyle name="Input 8 4 6 6" xfId="8456" xr:uid="{00000000-0005-0000-0000-0000561F0000}"/>
    <cellStyle name="Input 8 4 6 6 2" xfId="8457" xr:uid="{00000000-0005-0000-0000-0000571F0000}"/>
    <cellStyle name="Input 8 4 6 7" xfId="8458" xr:uid="{00000000-0005-0000-0000-0000581F0000}"/>
    <cellStyle name="Input 8 4 6 7 2" xfId="8459" xr:uid="{00000000-0005-0000-0000-0000591F0000}"/>
    <cellStyle name="Input 8 4 6 8" xfId="8460" xr:uid="{00000000-0005-0000-0000-00005A1F0000}"/>
    <cellStyle name="Input 8 4 6 8 2" xfId="8461" xr:uid="{00000000-0005-0000-0000-00005B1F0000}"/>
    <cellStyle name="Input 8 4 6 9" xfId="8462" xr:uid="{00000000-0005-0000-0000-00005C1F0000}"/>
    <cellStyle name="Input 8 4 6 9 2" xfId="8463" xr:uid="{00000000-0005-0000-0000-00005D1F0000}"/>
    <cellStyle name="Input 8 4 7" xfId="8464" xr:uid="{00000000-0005-0000-0000-00005E1F0000}"/>
    <cellStyle name="Input 8 4 7 2" xfId="8465" xr:uid="{00000000-0005-0000-0000-00005F1F0000}"/>
    <cellStyle name="Input 8 4 8" xfId="8466" xr:uid="{00000000-0005-0000-0000-0000601F0000}"/>
    <cellStyle name="Input 8 4 8 2" xfId="8467" xr:uid="{00000000-0005-0000-0000-0000611F0000}"/>
    <cellStyle name="Input 8 4 9" xfId="8468" xr:uid="{00000000-0005-0000-0000-0000621F0000}"/>
    <cellStyle name="Input 8 4 9 2" xfId="8469" xr:uid="{00000000-0005-0000-0000-0000631F0000}"/>
    <cellStyle name="Input 8 5" xfId="8470" xr:uid="{00000000-0005-0000-0000-0000641F0000}"/>
    <cellStyle name="Input 8 5 10" xfId="8471" xr:uid="{00000000-0005-0000-0000-0000651F0000}"/>
    <cellStyle name="Input 8 5 10 2" xfId="8472" xr:uid="{00000000-0005-0000-0000-0000661F0000}"/>
    <cellStyle name="Input 8 5 11" xfId="8473" xr:uid="{00000000-0005-0000-0000-0000671F0000}"/>
    <cellStyle name="Input 8 5 11 2" xfId="8474" xr:uid="{00000000-0005-0000-0000-0000681F0000}"/>
    <cellStyle name="Input 8 5 12" xfId="8475" xr:uid="{00000000-0005-0000-0000-0000691F0000}"/>
    <cellStyle name="Input 8 5 12 2" xfId="8476" xr:uid="{00000000-0005-0000-0000-00006A1F0000}"/>
    <cellStyle name="Input 8 5 13" xfId="8477" xr:uid="{00000000-0005-0000-0000-00006B1F0000}"/>
    <cellStyle name="Input 8 5 13 2" xfId="8478" xr:uid="{00000000-0005-0000-0000-00006C1F0000}"/>
    <cellStyle name="Input 8 5 14" xfId="8479" xr:uid="{00000000-0005-0000-0000-00006D1F0000}"/>
    <cellStyle name="Input 8 5 14 2" xfId="8480" xr:uid="{00000000-0005-0000-0000-00006E1F0000}"/>
    <cellStyle name="Input 8 5 15" xfId="8481" xr:uid="{00000000-0005-0000-0000-00006F1F0000}"/>
    <cellStyle name="Input 8 5 15 2" xfId="8482" xr:uid="{00000000-0005-0000-0000-0000701F0000}"/>
    <cellStyle name="Input 8 5 16" xfId="8483" xr:uid="{00000000-0005-0000-0000-0000711F0000}"/>
    <cellStyle name="Input 8 5 16 2" xfId="8484" xr:uid="{00000000-0005-0000-0000-0000721F0000}"/>
    <cellStyle name="Input 8 5 17" xfId="8485" xr:uid="{00000000-0005-0000-0000-0000731F0000}"/>
    <cellStyle name="Input 8 5 17 2" xfId="8486" xr:uid="{00000000-0005-0000-0000-0000741F0000}"/>
    <cellStyle name="Input 8 5 18" xfId="8487" xr:uid="{00000000-0005-0000-0000-0000751F0000}"/>
    <cellStyle name="Input 8 5 18 2" xfId="8488" xr:uid="{00000000-0005-0000-0000-0000761F0000}"/>
    <cellStyle name="Input 8 5 19" xfId="8489" xr:uid="{00000000-0005-0000-0000-0000771F0000}"/>
    <cellStyle name="Input 8 5 19 2" xfId="8490" xr:uid="{00000000-0005-0000-0000-0000781F0000}"/>
    <cellStyle name="Input 8 5 2" xfId="8491" xr:uid="{00000000-0005-0000-0000-0000791F0000}"/>
    <cellStyle name="Input 8 5 2 10" xfId="8492" xr:uid="{00000000-0005-0000-0000-00007A1F0000}"/>
    <cellStyle name="Input 8 5 2 10 2" xfId="8493" xr:uid="{00000000-0005-0000-0000-00007B1F0000}"/>
    <cellStyle name="Input 8 5 2 11" xfId="8494" xr:uid="{00000000-0005-0000-0000-00007C1F0000}"/>
    <cellStyle name="Input 8 5 2 11 2" xfId="8495" xr:uid="{00000000-0005-0000-0000-00007D1F0000}"/>
    <cellStyle name="Input 8 5 2 12" xfId="8496" xr:uid="{00000000-0005-0000-0000-00007E1F0000}"/>
    <cellStyle name="Input 8 5 2 12 2" xfId="8497" xr:uid="{00000000-0005-0000-0000-00007F1F0000}"/>
    <cellStyle name="Input 8 5 2 13" xfId="8498" xr:uid="{00000000-0005-0000-0000-0000801F0000}"/>
    <cellStyle name="Input 8 5 2 13 2" xfId="8499" xr:uid="{00000000-0005-0000-0000-0000811F0000}"/>
    <cellStyle name="Input 8 5 2 14" xfId="8500" xr:uid="{00000000-0005-0000-0000-0000821F0000}"/>
    <cellStyle name="Input 8 5 2 14 2" xfId="8501" xr:uid="{00000000-0005-0000-0000-0000831F0000}"/>
    <cellStyle name="Input 8 5 2 15" xfId="8502" xr:uid="{00000000-0005-0000-0000-0000841F0000}"/>
    <cellStyle name="Input 8 5 2 15 2" xfId="8503" xr:uid="{00000000-0005-0000-0000-0000851F0000}"/>
    <cellStyle name="Input 8 5 2 16" xfId="8504" xr:uid="{00000000-0005-0000-0000-0000861F0000}"/>
    <cellStyle name="Input 8 5 2 16 2" xfId="8505" xr:uid="{00000000-0005-0000-0000-0000871F0000}"/>
    <cellStyle name="Input 8 5 2 17" xfId="8506" xr:uid="{00000000-0005-0000-0000-0000881F0000}"/>
    <cellStyle name="Input 8 5 2 17 2" xfId="8507" xr:uid="{00000000-0005-0000-0000-0000891F0000}"/>
    <cellStyle name="Input 8 5 2 18" xfId="8508" xr:uid="{00000000-0005-0000-0000-00008A1F0000}"/>
    <cellStyle name="Input 8 5 2 18 2" xfId="8509" xr:uid="{00000000-0005-0000-0000-00008B1F0000}"/>
    <cellStyle name="Input 8 5 2 19" xfId="8510" xr:uid="{00000000-0005-0000-0000-00008C1F0000}"/>
    <cellStyle name="Input 8 5 2 2" xfId="8511" xr:uid="{00000000-0005-0000-0000-00008D1F0000}"/>
    <cellStyle name="Input 8 5 2 2 2" xfId="8512" xr:uid="{00000000-0005-0000-0000-00008E1F0000}"/>
    <cellStyle name="Input 8 5 2 3" xfId="8513" xr:uid="{00000000-0005-0000-0000-00008F1F0000}"/>
    <cellStyle name="Input 8 5 2 3 2" xfId="8514" xr:uid="{00000000-0005-0000-0000-0000901F0000}"/>
    <cellStyle name="Input 8 5 2 4" xfId="8515" xr:uid="{00000000-0005-0000-0000-0000911F0000}"/>
    <cellStyle name="Input 8 5 2 4 2" xfId="8516" xr:uid="{00000000-0005-0000-0000-0000921F0000}"/>
    <cellStyle name="Input 8 5 2 5" xfId="8517" xr:uid="{00000000-0005-0000-0000-0000931F0000}"/>
    <cellStyle name="Input 8 5 2 5 2" xfId="8518" xr:uid="{00000000-0005-0000-0000-0000941F0000}"/>
    <cellStyle name="Input 8 5 2 6" xfId="8519" xr:uid="{00000000-0005-0000-0000-0000951F0000}"/>
    <cellStyle name="Input 8 5 2 6 2" xfId="8520" xr:uid="{00000000-0005-0000-0000-0000961F0000}"/>
    <cellStyle name="Input 8 5 2 7" xfId="8521" xr:uid="{00000000-0005-0000-0000-0000971F0000}"/>
    <cellStyle name="Input 8 5 2 7 2" xfId="8522" xr:uid="{00000000-0005-0000-0000-0000981F0000}"/>
    <cellStyle name="Input 8 5 2 8" xfId="8523" xr:uid="{00000000-0005-0000-0000-0000991F0000}"/>
    <cellStyle name="Input 8 5 2 8 2" xfId="8524" xr:uid="{00000000-0005-0000-0000-00009A1F0000}"/>
    <cellStyle name="Input 8 5 2 9" xfId="8525" xr:uid="{00000000-0005-0000-0000-00009B1F0000}"/>
    <cellStyle name="Input 8 5 2 9 2" xfId="8526" xr:uid="{00000000-0005-0000-0000-00009C1F0000}"/>
    <cellStyle name="Input 8 5 20" xfId="8527" xr:uid="{00000000-0005-0000-0000-00009D1F0000}"/>
    <cellStyle name="Input 8 5 3" xfId="8528" xr:uid="{00000000-0005-0000-0000-00009E1F0000}"/>
    <cellStyle name="Input 8 5 3 10" xfId="8529" xr:uid="{00000000-0005-0000-0000-00009F1F0000}"/>
    <cellStyle name="Input 8 5 3 10 2" xfId="8530" xr:uid="{00000000-0005-0000-0000-0000A01F0000}"/>
    <cellStyle name="Input 8 5 3 11" xfId="8531" xr:uid="{00000000-0005-0000-0000-0000A11F0000}"/>
    <cellStyle name="Input 8 5 3 11 2" xfId="8532" xr:uid="{00000000-0005-0000-0000-0000A21F0000}"/>
    <cellStyle name="Input 8 5 3 12" xfId="8533" xr:uid="{00000000-0005-0000-0000-0000A31F0000}"/>
    <cellStyle name="Input 8 5 3 12 2" xfId="8534" xr:uid="{00000000-0005-0000-0000-0000A41F0000}"/>
    <cellStyle name="Input 8 5 3 13" xfId="8535" xr:uid="{00000000-0005-0000-0000-0000A51F0000}"/>
    <cellStyle name="Input 8 5 3 13 2" xfId="8536" xr:uid="{00000000-0005-0000-0000-0000A61F0000}"/>
    <cellStyle name="Input 8 5 3 14" xfId="8537" xr:uid="{00000000-0005-0000-0000-0000A71F0000}"/>
    <cellStyle name="Input 8 5 3 14 2" xfId="8538" xr:uid="{00000000-0005-0000-0000-0000A81F0000}"/>
    <cellStyle name="Input 8 5 3 15" xfId="8539" xr:uid="{00000000-0005-0000-0000-0000A91F0000}"/>
    <cellStyle name="Input 8 5 3 15 2" xfId="8540" xr:uid="{00000000-0005-0000-0000-0000AA1F0000}"/>
    <cellStyle name="Input 8 5 3 16" xfId="8541" xr:uid="{00000000-0005-0000-0000-0000AB1F0000}"/>
    <cellStyle name="Input 8 5 3 16 2" xfId="8542" xr:uid="{00000000-0005-0000-0000-0000AC1F0000}"/>
    <cellStyle name="Input 8 5 3 17" xfId="8543" xr:uid="{00000000-0005-0000-0000-0000AD1F0000}"/>
    <cellStyle name="Input 8 5 3 17 2" xfId="8544" xr:uid="{00000000-0005-0000-0000-0000AE1F0000}"/>
    <cellStyle name="Input 8 5 3 18" xfId="8545" xr:uid="{00000000-0005-0000-0000-0000AF1F0000}"/>
    <cellStyle name="Input 8 5 3 2" xfId="8546" xr:uid="{00000000-0005-0000-0000-0000B01F0000}"/>
    <cellStyle name="Input 8 5 3 2 2" xfId="8547" xr:uid="{00000000-0005-0000-0000-0000B11F0000}"/>
    <cellStyle name="Input 8 5 3 3" xfId="8548" xr:uid="{00000000-0005-0000-0000-0000B21F0000}"/>
    <cellStyle name="Input 8 5 3 3 2" xfId="8549" xr:uid="{00000000-0005-0000-0000-0000B31F0000}"/>
    <cellStyle name="Input 8 5 3 4" xfId="8550" xr:uid="{00000000-0005-0000-0000-0000B41F0000}"/>
    <cellStyle name="Input 8 5 3 4 2" xfId="8551" xr:uid="{00000000-0005-0000-0000-0000B51F0000}"/>
    <cellStyle name="Input 8 5 3 5" xfId="8552" xr:uid="{00000000-0005-0000-0000-0000B61F0000}"/>
    <cellStyle name="Input 8 5 3 5 2" xfId="8553" xr:uid="{00000000-0005-0000-0000-0000B71F0000}"/>
    <cellStyle name="Input 8 5 3 6" xfId="8554" xr:uid="{00000000-0005-0000-0000-0000B81F0000}"/>
    <cellStyle name="Input 8 5 3 6 2" xfId="8555" xr:uid="{00000000-0005-0000-0000-0000B91F0000}"/>
    <cellStyle name="Input 8 5 3 7" xfId="8556" xr:uid="{00000000-0005-0000-0000-0000BA1F0000}"/>
    <cellStyle name="Input 8 5 3 7 2" xfId="8557" xr:uid="{00000000-0005-0000-0000-0000BB1F0000}"/>
    <cellStyle name="Input 8 5 3 8" xfId="8558" xr:uid="{00000000-0005-0000-0000-0000BC1F0000}"/>
    <cellStyle name="Input 8 5 3 8 2" xfId="8559" xr:uid="{00000000-0005-0000-0000-0000BD1F0000}"/>
    <cellStyle name="Input 8 5 3 9" xfId="8560" xr:uid="{00000000-0005-0000-0000-0000BE1F0000}"/>
    <cellStyle name="Input 8 5 3 9 2" xfId="8561" xr:uid="{00000000-0005-0000-0000-0000BF1F0000}"/>
    <cellStyle name="Input 8 5 4" xfId="8562" xr:uid="{00000000-0005-0000-0000-0000C01F0000}"/>
    <cellStyle name="Input 8 5 4 10" xfId="8563" xr:uid="{00000000-0005-0000-0000-0000C11F0000}"/>
    <cellStyle name="Input 8 5 4 10 2" xfId="8564" xr:uid="{00000000-0005-0000-0000-0000C21F0000}"/>
    <cellStyle name="Input 8 5 4 11" xfId="8565" xr:uid="{00000000-0005-0000-0000-0000C31F0000}"/>
    <cellStyle name="Input 8 5 4 11 2" xfId="8566" xr:uid="{00000000-0005-0000-0000-0000C41F0000}"/>
    <cellStyle name="Input 8 5 4 12" xfId="8567" xr:uid="{00000000-0005-0000-0000-0000C51F0000}"/>
    <cellStyle name="Input 8 5 4 12 2" xfId="8568" xr:uid="{00000000-0005-0000-0000-0000C61F0000}"/>
    <cellStyle name="Input 8 5 4 13" xfId="8569" xr:uid="{00000000-0005-0000-0000-0000C71F0000}"/>
    <cellStyle name="Input 8 5 4 13 2" xfId="8570" xr:uid="{00000000-0005-0000-0000-0000C81F0000}"/>
    <cellStyle name="Input 8 5 4 14" xfId="8571" xr:uid="{00000000-0005-0000-0000-0000C91F0000}"/>
    <cellStyle name="Input 8 5 4 14 2" xfId="8572" xr:uid="{00000000-0005-0000-0000-0000CA1F0000}"/>
    <cellStyle name="Input 8 5 4 15" xfId="8573" xr:uid="{00000000-0005-0000-0000-0000CB1F0000}"/>
    <cellStyle name="Input 8 5 4 15 2" xfId="8574" xr:uid="{00000000-0005-0000-0000-0000CC1F0000}"/>
    <cellStyle name="Input 8 5 4 16" xfId="8575" xr:uid="{00000000-0005-0000-0000-0000CD1F0000}"/>
    <cellStyle name="Input 8 5 4 2" xfId="8576" xr:uid="{00000000-0005-0000-0000-0000CE1F0000}"/>
    <cellStyle name="Input 8 5 4 2 2" xfId="8577" xr:uid="{00000000-0005-0000-0000-0000CF1F0000}"/>
    <cellStyle name="Input 8 5 4 3" xfId="8578" xr:uid="{00000000-0005-0000-0000-0000D01F0000}"/>
    <cellStyle name="Input 8 5 4 3 2" xfId="8579" xr:uid="{00000000-0005-0000-0000-0000D11F0000}"/>
    <cellStyle name="Input 8 5 4 4" xfId="8580" xr:uid="{00000000-0005-0000-0000-0000D21F0000}"/>
    <cellStyle name="Input 8 5 4 4 2" xfId="8581" xr:uid="{00000000-0005-0000-0000-0000D31F0000}"/>
    <cellStyle name="Input 8 5 4 5" xfId="8582" xr:uid="{00000000-0005-0000-0000-0000D41F0000}"/>
    <cellStyle name="Input 8 5 4 5 2" xfId="8583" xr:uid="{00000000-0005-0000-0000-0000D51F0000}"/>
    <cellStyle name="Input 8 5 4 6" xfId="8584" xr:uid="{00000000-0005-0000-0000-0000D61F0000}"/>
    <cellStyle name="Input 8 5 4 6 2" xfId="8585" xr:uid="{00000000-0005-0000-0000-0000D71F0000}"/>
    <cellStyle name="Input 8 5 4 7" xfId="8586" xr:uid="{00000000-0005-0000-0000-0000D81F0000}"/>
    <cellStyle name="Input 8 5 4 7 2" xfId="8587" xr:uid="{00000000-0005-0000-0000-0000D91F0000}"/>
    <cellStyle name="Input 8 5 4 8" xfId="8588" xr:uid="{00000000-0005-0000-0000-0000DA1F0000}"/>
    <cellStyle name="Input 8 5 4 8 2" xfId="8589" xr:uid="{00000000-0005-0000-0000-0000DB1F0000}"/>
    <cellStyle name="Input 8 5 4 9" xfId="8590" xr:uid="{00000000-0005-0000-0000-0000DC1F0000}"/>
    <cellStyle name="Input 8 5 4 9 2" xfId="8591" xr:uid="{00000000-0005-0000-0000-0000DD1F0000}"/>
    <cellStyle name="Input 8 5 5" xfId="8592" xr:uid="{00000000-0005-0000-0000-0000DE1F0000}"/>
    <cellStyle name="Input 8 5 5 10" xfId="8593" xr:uid="{00000000-0005-0000-0000-0000DF1F0000}"/>
    <cellStyle name="Input 8 5 5 10 2" xfId="8594" xr:uid="{00000000-0005-0000-0000-0000E01F0000}"/>
    <cellStyle name="Input 8 5 5 11" xfId="8595" xr:uid="{00000000-0005-0000-0000-0000E11F0000}"/>
    <cellStyle name="Input 8 5 5 11 2" xfId="8596" xr:uid="{00000000-0005-0000-0000-0000E21F0000}"/>
    <cellStyle name="Input 8 5 5 12" xfId="8597" xr:uid="{00000000-0005-0000-0000-0000E31F0000}"/>
    <cellStyle name="Input 8 5 5 12 2" xfId="8598" xr:uid="{00000000-0005-0000-0000-0000E41F0000}"/>
    <cellStyle name="Input 8 5 5 13" xfId="8599" xr:uid="{00000000-0005-0000-0000-0000E51F0000}"/>
    <cellStyle name="Input 8 5 5 13 2" xfId="8600" xr:uid="{00000000-0005-0000-0000-0000E61F0000}"/>
    <cellStyle name="Input 8 5 5 14" xfId="8601" xr:uid="{00000000-0005-0000-0000-0000E71F0000}"/>
    <cellStyle name="Input 8 5 5 14 2" xfId="8602" xr:uid="{00000000-0005-0000-0000-0000E81F0000}"/>
    <cellStyle name="Input 8 5 5 15" xfId="8603" xr:uid="{00000000-0005-0000-0000-0000E91F0000}"/>
    <cellStyle name="Input 8 5 5 15 2" xfId="8604" xr:uid="{00000000-0005-0000-0000-0000EA1F0000}"/>
    <cellStyle name="Input 8 5 5 16" xfId="8605" xr:uid="{00000000-0005-0000-0000-0000EB1F0000}"/>
    <cellStyle name="Input 8 5 5 2" xfId="8606" xr:uid="{00000000-0005-0000-0000-0000EC1F0000}"/>
    <cellStyle name="Input 8 5 5 2 2" xfId="8607" xr:uid="{00000000-0005-0000-0000-0000ED1F0000}"/>
    <cellStyle name="Input 8 5 5 3" xfId="8608" xr:uid="{00000000-0005-0000-0000-0000EE1F0000}"/>
    <cellStyle name="Input 8 5 5 3 2" xfId="8609" xr:uid="{00000000-0005-0000-0000-0000EF1F0000}"/>
    <cellStyle name="Input 8 5 5 4" xfId="8610" xr:uid="{00000000-0005-0000-0000-0000F01F0000}"/>
    <cellStyle name="Input 8 5 5 4 2" xfId="8611" xr:uid="{00000000-0005-0000-0000-0000F11F0000}"/>
    <cellStyle name="Input 8 5 5 5" xfId="8612" xr:uid="{00000000-0005-0000-0000-0000F21F0000}"/>
    <cellStyle name="Input 8 5 5 5 2" xfId="8613" xr:uid="{00000000-0005-0000-0000-0000F31F0000}"/>
    <cellStyle name="Input 8 5 5 6" xfId="8614" xr:uid="{00000000-0005-0000-0000-0000F41F0000}"/>
    <cellStyle name="Input 8 5 5 6 2" xfId="8615" xr:uid="{00000000-0005-0000-0000-0000F51F0000}"/>
    <cellStyle name="Input 8 5 5 7" xfId="8616" xr:uid="{00000000-0005-0000-0000-0000F61F0000}"/>
    <cellStyle name="Input 8 5 5 7 2" xfId="8617" xr:uid="{00000000-0005-0000-0000-0000F71F0000}"/>
    <cellStyle name="Input 8 5 5 8" xfId="8618" xr:uid="{00000000-0005-0000-0000-0000F81F0000}"/>
    <cellStyle name="Input 8 5 5 8 2" xfId="8619" xr:uid="{00000000-0005-0000-0000-0000F91F0000}"/>
    <cellStyle name="Input 8 5 5 9" xfId="8620" xr:uid="{00000000-0005-0000-0000-0000FA1F0000}"/>
    <cellStyle name="Input 8 5 5 9 2" xfId="8621" xr:uid="{00000000-0005-0000-0000-0000FB1F0000}"/>
    <cellStyle name="Input 8 5 6" xfId="8622" xr:uid="{00000000-0005-0000-0000-0000FC1F0000}"/>
    <cellStyle name="Input 8 5 6 10" xfId="8623" xr:uid="{00000000-0005-0000-0000-0000FD1F0000}"/>
    <cellStyle name="Input 8 5 6 10 2" xfId="8624" xr:uid="{00000000-0005-0000-0000-0000FE1F0000}"/>
    <cellStyle name="Input 8 5 6 11" xfId="8625" xr:uid="{00000000-0005-0000-0000-0000FF1F0000}"/>
    <cellStyle name="Input 8 5 6 11 2" xfId="8626" xr:uid="{00000000-0005-0000-0000-000000200000}"/>
    <cellStyle name="Input 8 5 6 12" xfId="8627" xr:uid="{00000000-0005-0000-0000-000001200000}"/>
    <cellStyle name="Input 8 5 6 12 2" xfId="8628" xr:uid="{00000000-0005-0000-0000-000002200000}"/>
    <cellStyle name="Input 8 5 6 13" xfId="8629" xr:uid="{00000000-0005-0000-0000-000003200000}"/>
    <cellStyle name="Input 8 5 6 13 2" xfId="8630" xr:uid="{00000000-0005-0000-0000-000004200000}"/>
    <cellStyle name="Input 8 5 6 14" xfId="8631" xr:uid="{00000000-0005-0000-0000-000005200000}"/>
    <cellStyle name="Input 8 5 6 14 2" xfId="8632" xr:uid="{00000000-0005-0000-0000-000006200000}"/>
    <cellStyle name="Input 8 5 6 15" xfId="8633" xr:uid="{00000000-0005-0000-0000-000007200000}"/>
    <cellStyle name="Input 8 5 6 2" xfId="8634" xr:uid="{00000000-0005-0000-0000-000008200000}"/>
    <cellStyle name="Input 8 5 6 2 2" xfId="8635" xr:uid="{00000000-0005-0000-0000-000009200000}"/>
    <cellStyle name="Input 8 5 6 3" xfId="8636" xr:uid="{00000000-0005-0000-0000-00000A200000}"/>
    <cellStyle name="Input 8 5 6 3 2" xfId="8637" xr:uid="{00000000-0005-0000-0000-00000B200000}"/>
    <cellStyle name="Input 8 5 6 4" xfId="8638" xr:uid="{00000000-0005-0000-0000-00000C200000}"/>
    <cellStyle name="Input 8 5 6 4 2" xfId="8639" xr:uid="{00000000-0005-0000-0000-00000D200000}"/>
    <cellStyle name="Input 8 5 6 5" xfId="8640" xr:uid="{00000000-0005-0000-0000-00000E200000}"/>
    <cellStyle name="Input 8 5 6 5 2" xfId="8641" xr:uid="{00000000-0005-0000-0000-00000F200000}"/>
    <cellStyle name="Input 8 5 6 6" xfId="8642" xr:uid="{00000000-0005-0000-0000-000010200000}"/>
    <cellStyle name="Input 8 5 6 6 2" xfId="8643" xr:uid="{00000000-0005-0000-0000-000011200000}"/>
    <cellStyle name="Input 8 5 6 7" xfId="8644" xr:uid="{00000000-0005-0000-0000-000012200000}"/>
    <cellStyle name="Input 8 5 6 7 2" xfId="8645" xr:uid="{00000000-0005-0000-0000-000013200000}"/>
    <cellStyle name="Input 8 5 6 8" xfId="8646" xr:uid="{00000000-0005-0000-0000-000014200000}"/>
    <cellStyle name="Input 8 5 6 8 2" xfId="8647" xr:uid="{00000000-0005-0000-0000-000015200000}"/>
    <cellStyle name="Input 8 5 6 9" xfId="8648" xr:uid="{00000000-0005-0000-0000-000016200000}"/>
    <cellStyle name="Input 8 5 6 9 2" xfId="8649" xr:uid="{00000000-0005-0000-0000-000017200000}"/>
    <cellStyle name="Input 8 5 7" xfId="8650" xr:uid="{00000000-0005-0000-0000-000018200000}"/>
    <cellStyle name="Input 8 5 7 2" xfId="8651" xr:uid="{00000000-0005-0000-0000-000019200000}"/>
    <cellStyle name="Input 8 5 8" xfId="8652" xr:uid="{00000000-0005-0000-0000-00001A200000}"/>
    <cellStyle name="Input 8 5 8 2" xfId="8653" xr:uid="{00000000-0005-0000-0000-00001B200000}"/>
    <cellStyle name="Input 8 5 9" xfId="8654" xr:uid="{00000000-0005-0000-0000-00001C200000}"/>
    <cellStyle name="Input 8 5 9 2" xfId="8655" xr:uid="{00000000-0005-0000-0000-00001D200000}"/>
    <cellStyle name="Input 8 6" xfId="8656" xr:uid="{00000000-0005-0000-0000-00001E200000}"/>
    <cellStyle name="Input 8 6 10" xfId="8657" xr:uid="{00000000-0005-0000-0000-00001F200000}"/>
    <cellStyle name="Input 8 6 10 2" xfId="8658" xr:uid="{00000000-0005-0000-0000-000020200000}"/>
    <cellStyle name="Input 8 6 11" xfId="8659" xr:uid="{00000000-0005-0000-0000-000021200000}"/>
    <cellStyle name="Input 8 6 11 2" xfId="8660" xr:uid="{00000000-0005-0000-0000-000022200000}"/>
    <cellStyle name="Input 8 6 12" xfId="8661" xr:uid="{00000000-0005-0000-0000-000023200000}"/>
    <cellStyle name="Input 8 6 12 2" xfId="8662" xr:uid="{00000000-0005-0000-0000-000024200000}"/>
    <cellStyle name="Input 8 6 13" xfId="8663" xr:uid="{00000000-0005-0000-0000-000025200000}"/>
    <cellStyle name="Input 8 6 13 2" xfId="8664" xr:uid="{00000000-0005-0000-0000-000026200000}"/>
    <cellStyle name="Input 8 6 14" xfId="8665" xr:uid="{00000000-0005-0000-0000-000027200000}"/>
    <cellStyle name="Input 8 6 14 2" xfId="8666" xr:uid="{00000000-0005-0000-0000-000028200000}"/>
    <cellStyle name="Input 8 6 15" xfId="8667" xr:uid="{00000000-0005-0000-0000-000029200000}"/>
    <cellStyle name="Input 8 6 15 2" xfId="8668" xr:uid="{00000000-0005-0000-0000-00002A200000}"/>
    <cellStyle name="Input 8 6 16" xfId="8669" xr:uid="{00000000-0005-0000-0000-00002B200000}"/>
    <cellStyle name="Input 8 6 16 2" xfId="8670" xr:uid="{00000000-0005-0000-0000-00002C200000}"/>
    <cellStyle name="Input 8 6 17" xfId="8671" xr:uid="{00000000-0005-0000-0000-00002D200000}"/>
    <cellStyle name="Input 8 6 17 2" xfId="8672" xr:uid="{00000000-0005-0000-0000-00002E200000}"/>
    <cellStyle name="Input 8 6 18" xfId="8673" xr:uid="{00000000-0005-0000-0000-00002F200000}"/>
    <cellStyle name="Input 8 6 18 2" xfId="8674" xr:uid="{00000000-0005-0000-0000-000030200000}"/>
    <cellStyle name="Input 8 6 19" xfId="8675" xr:uid="{00000000-0005-0000-0000-000031200000}"/>
    <cellStyle name="Input 8 6 2" xfId="8676" xr:uid="{00000000-0005-0000-0000-000032200000}"/>
    <cellStyle name="Input 8 6 2 10" xfId="8677" xr:uid="{00000000-0005-0000-0000-000033200000}"/>
    <cellStyle name="Input 8 6 2 10 2" xfId="8678" xr:uid="{00000000-0005-0000-0000-000034200000}"/>
    <cellStyle name="Input 8 6 2 11" xfId="8679" xr:uid="{00000000-0005-0000-0000-000035200000}"/>
    <cellStyle name="Input 8 6 2 11 2" xfId="8680" xr:uid="{00000000-0005-0000-0000-000036200000}"/>
    <cellStyle name="Input 8 6 2 12" xfId="8681" xr:uid="{00000000-0005-0000-0000-000037200000}"/>
    <cellStyle name="Input 8 6 2 12 2" xfId="8682" xr:uid="{00000000-0005-0000-0000-000038200000}"/>
    <cellStyle name="Input 8 6 2 13" xfId="8683" xr:uid="{00000000-0005-0000-0000-000039200000}"/>
    <cellStyle name="Input 8 6 2 13 2" xfId="8684" xr:uid="{00000000-0005-0000-0000-00003A200000}"/>
    <cellStyle name="Input 8 6 2 14" xfId="8685" xr:uid="{00000000-0005-0000-0000-00003B200000}"/>
    <cellStyle name="Input 8 6 2 14 2" xfId="8686" xr:uid="{00000000-0005-0000-0000-00003C200000}"/>
    <cellStyle name="Input 8 6 2 15" xfId="8687" xr:uid="{00000000-0005-0000-0000-00003D200000}"/>
    <cellStyle name="Input 8 6 2 15 2" xfId="8688" xr:uid="{00000000-0005-0000-0000-00003E200000}"/>
    <cellStyle name="Input 8 6 2 16" xfId="8689" xr:uid="{00000000-0005-0000-0000-00003F200000}"/>
    <cellStyle name="Input 8 6 2 16 2" xfId="8690" xr:uid="{00000000-0005-0000-0000-000040200000}"/>
    <cellStyle name="Input 8 6 2 17" xfId="8691" xr:uid="{00000000-0005-0000-0000-000041200000}"/>
    <cellStyle name="Input 8 6 2 17 2" xfId="8692" xr:uid="{00000000-0005-0000-0000-000042200000}"/>
    <cellStyle name="Input 8 6 2 18" xfId="8693" xr:uid="{00000000-0005-0000-0000-000043200000}"/>
    <cellStyle name="Input 8 6 2 2" xfId="8694" xr:uid="{00000000-0005-0000-0000-000044200000}"/>
    <cellStyle name="Input 8 6 2 2 2" xfId="8695" xr:uid="{00000000-0005-0000-0000-000045200000}"/>
    <cellStyle name="Input 8 6 2 3" xfId="8696" xr:uid="{00000000-0005-0000-0000-000046200000}"/>
    <cellStyle name="Input 8 6 2 3 2" xfId="8697" xr:uid="{00000000-0005-0000-0000-000047200000}"/>
    <cellStyle name="Input 8 6 2 4" xfId="8698" xr:uid="{00000000-0005-0000-0000-000048200000}"/>
    <cellStyle name="Input 8 6 2 4 2" xfId="8699" xr:uid="{00000000-0005-0000-0000-000049200000}"/>
    <cellStyle name="Input 8 6 2 5" xfId="8700" xr:uid="{00000000-0005-0000-0000-00004A200000}"/>
    <cellStyle name="Input 8 6 2 5 2" xfId="8701" xr:uid="{00000000-0005-0000-0000-00004B200000}"/>
    <cellStyle name="Input 8 6 2 6" xfId="8702" xr:uid="{00000000-0005-0000-0000-00004C200000}"/>
    <cellStyle name="Input 8 6 2 6 2" xfId="8703" xr:uid="{00000000-0005-0000-0000-00004D200000}"/>
    <cellStyle name="Input 8 6 2 7" xfId="8704" xr:uid="{00000000-0005-0000-0000-00004E200000}"/>
    <cellStyle name="Input 8 6 2 7 2" xfId="8705" xr:uid="{00000000-0005-0000-0000-00004F200000}"/>
    <cellStyle name="Input 8 6 2 8" xfId="8706" xr:uid="{00000000-0005-0000-0000-000050200000}"/>
    <cellStyle name="Input 8 6 2 8 2" xfId="8707" xr:uid="{00000000-0005-0000-0000-000051200000}"/>
    <cellStyle name="Input 8 6 2 9" xfId="8708" xr:uid="{00000000-0005-0000-0000-000052200000}"/>
    <cellStyle name="Input 8 6 2 9 2" xfId="8709" xr:uid="{00000000-0005-0000-0000-000053200000}"/>
    <cellStyle name="Input 8 6 3" xfId="8710" xr:uid="{00000000-0005-0000-0000-000054200000}"/>
    <cellStyle name="Input 8 6 3 10" xfId="8711" xr:uid="{00000000-0005-0000-0000-000055200000}"/>
    <cellStyle name="Input 8 6 3 10 2" xfId="8712" xr:uid="{00000000-0005-0000-0000-000056200000}"/>
    <cellStyle name="Input 8 6 3 11" xfId="8713" xr:uid="{00000000-0005-0000-0000-000057200000}"/>
    <cellStyle name="Input 8 6 3 11 2" xfId="8714" xr:uid="{00000000-0005-0000-0000-000058200000}"/>
    <cellStyle name="Input 8 6 3 12" xfId="8715" xr:uid="{00000000-0005-0000-0000-000059200000}"/>
    <cellStyle name="Input 8 6 3 12 2" xfId="8716" xr:uid="{00000000-0005-0000-0000-00005A200000}"/>
    <cellStyle name="Input 8 6 3 13" xfId="8717" xr:uid="{00000000-0005-0000-0000-00005B200000}"/>
    <cellStyle name="Input 8 6 3 13 2" xfId="8718" xr:uid="{00000000-0005-0000-0000-00005C200000}"/>
    <cellStyle name="Input 8 6 3 14" xfId="8719" xr:uid="{00000000-0005-0000-0000-00005D200000}"/>
    <cellStyle name="Input 8 6 3 14 2" xfId="8720" xr:uid="{00000000-0005-0000-0000-00005E200000}"/>
    <cellStyle name="Input 8 6 3 15" xfId="8721" xr:uid="{00000000-0005-0000-0000-00005F200000}"/>
    <cellStyle name="Input 8 6 3 15 2" xfId="8722" xr:uid="{00000000-0005-0000-0000-000060200000}"/>
    <cellStyle name="Input 8 6 3 16" xfId="8723" xr:uid="{00000000-0005-0000-0000-000061200000}"/>
    <cellStyle name="Input 8 6 3 2" xfId="8724" xr:uid="{00000000-0005-0000-0000-000062200000}"/>
    <cellStyle name="Input 8 6 3 2 2" xfId="8725" xr:uid="{00000000-0005-0000-0000-000063200000}"/>
    <cellStyle name="Input 8 6 3 3" xfId="8726" xr:uid="{00000000-0005-0000-0000-000064200000}"/>
    <cellStyle name="Input 8 6 3 3 2" xfId="8727" xr:uid="{00000000-0005-0000-0000-000065200000}"/>
    <cellStyle name="Input 8 6 3 4" xfId="8728" xr:uid="{00000000-0005-0000-0000-000066200000}"/>
    <cellStyle name="Input 8 6 3 4 2" xfId="8729" xr:uid="{00000000-0005-0000-0000-000067200000}"/>
    <cellStyle name="Input 8 6 3 5" xfId="8730" xr:uid="{00000000-0005-0000-0000-000068200000}"/>
    <cellStyle name="Input 8 6 3 5 2" xfId="8731" xr:uid="{00000000-0005-0000-0000-000069200000}"/>
    <cellStyle name="Input 8 6 3 6" xfId="8732" xr:uid="{00000000-0005-0000-0000-00006A200000}"/>
    <cellStyle name="Input 8 6 3 6 2" xfId="8733" xr:uid="{00000000-0005-0000-0000-00006B200000}"/>
    <cellStyle name="Input 8 6 3 7" xfId="8734" xr:uid="{00000000-0005-0000-0000-00006C200000}"/>
    <cellStyle name="Input 8 6 3 7 2" xfId="8735" xr:uid="{00000000-0005-0000-0000-00006D200000}"/>
    <cellStyle name="Input 8 6 3 8" xfId="8736" xr:uid="{00000000-0005-0000-0000-00006E200000}"/>
    <cellStyle name="Input 8 6 3 8 2" xfId="8737" xr:uid="{00000000-0005-0000-0000-00006F200000}"/>
    <cellStyle name="Input 8 6 3 9" xfId="8738" xr:uid="{00000000-0005-0000-0000-000070200000}"/>
    <cellStyle name="Input 8 6 3 9 2" xfId="8739" xr:uid="{00000000-0005-0000-0000-000071200000}"/>
    <cellStyle name="Input 8 6 4" xfId="8740" xr:uid="{00000000-0005-0000-0000-000072200000}"/>
    <cellStyle name="Input 8 6 4 10" xfId="8741" xr:uid="{00000000-0005-0000-0000-000073200000}"/>
    <cellStyle name="Input 8 6 4 10 2" xfId="8742" xr:uid="{00000000-0005-0000-0000-000074200000}"/>
    <cellStyle name="Input 8 6 4 11" xfId="8743" xr:uid="{00000000-0005-0000-0000-000075200000}"/>
    <cellStyle name="Input 8 6 4 11 2" xfId="8744" xr:uid="{00000000-0005-0000-0000-000076200000}"/>
    <cellStyle name="Input 8 6 4 12" xfId="8745" xr:uid="{00000000-0005-0000-0000-000077200000}"/>
    <cellStyle name="Input 8 6 4 12 2" xfId="8746" xr:uid="{00000000-0005-0000-0000-000078200000}"/>
    <cellStyle name="Input 8 6 4 13" xfId="8747" xr:uid="{00000000-0005-0000-0000-000079200000}"/>
    <cellStyle name="Input 8 6 4 13 2" xfId="8748" xr:uid="{00000000-0005-0000-0000-00007A200000}"/>
    <cellStyle name="Input 8 6 4 14" xfId="8749" xr:uid="{00000000-0005-0000-0000-00007B200000}"/>
    <cellStyle name="Input 8 6 4 14 2" xfId="8750" xr:uid="{00000000-0005-0000-0000-00007C200000}"/>
    <cellStyle name="Input 8 6 4 15" xfId="8751" xr:uid="{00000000-0005-0000-0000-00007D200000}"/>
    <cellStyle name="Input 8 6 4 15 2" xfId="8752" xr:uid="{00000000-0005-0000-0000-00007E200000}"/>
    <cellStyle name="Input 8 6 4 16" xfId="8753" xr:uid="{00000000-0005-0000-0000-00007F200000}"/>
    <cellStyle name="Input 8 6 4 2" xfId="8754" xr:uid="{00000000-0005-0000-0000-000080200000}"/>
    <cellStyle name="Input 8 6 4 2 2" xfId="8755" xr:uid="{00000000-0005-0000-0000-000081200000}"/>
    <cellStyle name="Input 8 6 4 3" xfId="8756" xr:uid="{00000000-0005-0000-0000-000082200000}"/>
    <cellStyle name="Input 8 6 4 3 2" xfId="8757" xr:uid="{00000000-0005-0000-0000-000083200000}"/>
    <cellStyle name="Input 8 6 4 4" xfId="8758" xr:uid="{00000000-0005-0000-0000-000084200000}"/>
    <cellStyle name="Input 8 6 4 4 2" xfId="8759" xr:uid="{00000000-0005-0000-0000-000085200000}"/>
    <cellStyle name="Input 8 6 4 5" xfId="8760" xr:uid="{00000000-0005-0000-0000-000086200000}"/>
    <cellStyle name="Input 8 6 4 5 2" xfId="8761" xr:uid="{00000000-0005-0000-0000-000087200000}"/>
    <cellStyle name="Input 8 6 4 6" xfId="8762" xr:uid="{00000000-0005-0000-0000-000088200000}"/>
    <cellStyle name="Input 8 6 4 6 2" xfId="8763" xr:uid="{00000000-0005-0000-0000-000089200000}"/>
    <cellStyle name="Input 8 6 4 7" xfId="8764" xr:uid="{00000000-0005-0000-0000-00008A200000}"/>
    <cellStyle name="Input 8 6 4 7 2" xfId="8765" xr:uid="{00000000-0005-0000-0000-00008B200000}"/>
    <cellStyle name="Input 8 6 4 8" xfId="8766" xr:uid="{00000000-0005-0000-0000-00008C200000}"/>
    <cellStyle name="Input 8 6 4 8 2" xfId="8767" xr:uid="{00000000-0005-0000-0000-00008D200000}"/>
    <cellStyle name="Input 8 6 4 9" xfId="8768" xr:uid="{00000000-0005-0000-0000-00008E200000}"/>
    <cellStyle name="Input 8 6 4 9 2" xfId="8769" xr:uid="{00000000-0005-0000-0000-00008F200000}"/>
    <cellStyle name="Input 8 6 5" xfId="8770" xr:uid="{00000000-0005-0000-0000-000090200000}"/>
    <cellStyle name="Input 8 6 5 10" xfId="8771" xr:uid="{00000000-0005-0000-0000-000091200000}"/>
    <cellStyle name="Input 8 6 5 10 2" xfId="8772" xr:uid="{00000000-0005-0000-0000-000092200000}"/>
    <cellStyle name="Input 8 6 5 11" xfId="8773" xr:uid="{00000000-0005-0000-0000-000093200000}"/>
    <cellStyle name="Input 8 6 5 11 2" xfId="8774" xr:uid="{00000000-0005-0000-0000-000094200000}"/>
    <cellStyle name="Input 8 6 5 12" xfId="8775" xr:uid="{00000000-0005-0000-0000-000095200000}"/>
    <cellStyle name="Input 8 6 5 12 2" xfId="8776" xr:uid="{00000000-0005-0000-0000-000096200000}"/>
    <cellStyle name="Input 8 6 5 13" xfId="8777" xr:uid="{00000000-0005-0000-0000-000097200000}"/>
    <cellStyle name="Input 8 6 5 13 2" xfId="8778" xr:uid="{00000000-0005-0000-0000-000098200000}"/>
    <cellStyle name="Input 8 6 5 14" xfId="8779" xr:uid="{00000000-0005-0000-0000-000099200000}"/>
    <cellStyle name="Input 8 6 5 14 2" xfId="8780" xr:uid="{00000000-0005-0000-0000-00009A200000}"/>
    <cellStyle name="Input 8 6 5 15" xfId="8781" xr:uid="{00000000-0005-0000-0000-00009B200000}"/>
    <cellStyle name="Input 8 6 5 2" xfId="8782" xr:uid="{00000000-0005-0000-0000-00009C200000}"/>
    <cellStyle name="Input 8 6 5 2 2" xfId="8783" xr:uid="{00000000-0005-0000-0000-00009D200000}"/>
    <cellStyle name="Input 8 6 5 3" xfId="8784" xr:uid="{00000000-0005-0000-0000-00009E200000}"/>
    <cellStyle name="Input 8 6 5 3 2" xfId="8785" xr:uid="{00000000-0005-0000-0000-00009F200000}"/>
    <cellStyle name="Input 8 6 5 4" xfId="8786" xr:uid="{00000000-0005-0000-0000-0000A0200000}"/>
    <cellStyle name="Input 8 6 5 4 2" xfId="8787" xr:uid="{00000000-0005-0000-0000-0000A1200000}"/>
    <cellStyle name="Input 8 6 5 5" xfId="8788" xr:uid="{00000000-0005-0000-0000-0000A2200000}"/>
    <cellStyle name="Input 8 6 5 5 2" xfId="8789" xr:uid="{00000000-0005-0000-0000-0000A3200000}"/>
    <cellStyle name="Input 8 6 5 6" xfId="8790" xr:uid="{00000000-0005-0000-0000-0000A4200000}"/>
    <cellStyle name="Input 8 6 5 6 2" xfId="8791" xr:uid="{00000000-0005-0000-0000-0000A5200000}"/>
    <cellStyle name="Input 8 6 5 7" xfId="8792" xr:uid="{00000000-0005-0000-0000-0000A6200000}"/>
    <cellStyle name="Input 8 6 5 7 2" xfId="8793" xr:uid="{00000000-0005-0000-0000-0000A7200000}"/>
    <cellStyle name="Input 8 6 5 8" xfId="8794" xr:uid="{00000000-0005-0000-0000-0000A8200000}"/>
    <cellStyle name="Input 8 6 5 8 2" xfId="8795" xr:uid="{00000000-0005-0000-0000-0000A9200000}"/>
    <cellStyle name="Input 8 6 5 9" xfId="8796" xr:uid="{00000000-0005-0000-0000-0000AA200000}"/>
    <cellStyle name="Input 8 6 5 9 2" xfId="8797" xr:uid="{00000000-0005-0000-0000-0000AB200000}"/>
    <cellStyle name="Input 8 6 6" xfId="8798" xr:uid="{00000000-0005-0000-0000-0000AC200000}"/>
    <cellStyle name="Input 8 6 6 2" xfId="8799" xr:uid="{00000000-0005-0000-0000-0000AD200000}"/>
    <cellStyle name="Input 8 6 7" xfId="8800" xr:uid="{00000000-0005-0000-0000-0000AE200000}"/>
    <cellStyle name="Input 8 6 7 2" xfId="8801" xr:uid="{00000000-0005-0000-0000-0000AF200000}"/>
    <cellStyle name="Input 8 6 8" xfId="8802" xr:uid="{00000000-0005-0000-0000-0000B0200000}"/>
    <cellStyle name="Input 8 6 8 2" xfId="8803" xr:uid="{00000000-0005-0000-0000-0000B1200000}"/>
    <cellStyle name="Input 8 6 9" xfId="8804" xr:uid="{00000000-0005-0000-0000-0000B2200000}"/>
    <cellStyle name="Input 8 6 9 2" xfId="8805" xr:uid="{00000000-0005-0000-0000-0000B3200000}"/>
    <cellStyle name="Input 8 7" xfId="8806" xr:uid="{00000000-0005-0000-0000-0000B4200000}"/>
    <cellStyle name="Input 8 7 10" xfId="8807" xr:uid="{00000000-0005-0000-0000-0000B5200000}"/>
    <cellStyle name="Input 8 7 10 2" xfId="8808" xr:uid="{00000000-0005-0000-0000-0000B6200000}"/>
    <cellStyle name="Input 8 7 11" xfId="8809" xr:uid="{00000000-0005-0000-0000-0000B7200000}"/>
    <cellStyle name="Input 8 7 11 2" xfId="8810" xr:uid="{00000000-0005-0000-0000-0000B8200000}"/>
    <cellStyle name="Input 8 7 12" xfId="8811" xr:uid="{00000000-0005-0000-0000-0000B9200000}"/>
    <cellStyle name="Input 8 7 12 2" xfId="8812" xr:uid="{00000000-0005-0000-0000-0000BA200000}"/>
    <cellStyle name="Input 8 7 13" xfId="8813" xr:uid="{00000000-0005-0000-0000-0000BB200000}"/>
    <cellStyle name="Input 8 7 13 2" xfId="8814" xr:uid="{00000000-0005-0000-0000-0000BC200000}"/>
    <cellStyle name="Input 8 7 14" xfId="8815" xr:uid="{00000000-0005-0000-0000-0000BD200000}"/>
    <cellStyle name="Input 8 7 14 2" xfId="8816" xr:uid="{00000000-0005-0000-0000-0000BE200000}"/>
    <cellStyle name="Input 8 7 15" xfId="8817" xr:uid="{00000000-0005-0000-0000-0000BF200000}"/>
    <cellStyle name="Input 8 7 15 2" xfId="8818" xr:uid="{00000000-0005-0000-0000-0000C0200000}"/>
    <cellStyle name="Input 8 7 16" xfId="8819" xr:uid="{00000000-0005-0000-0000-0000C1200000}"/>
    <cellStyle name="Input 8 7 16 2" xfId="8820" xr:uid="{00000000-0005-0000-0000-0000C2200000}"/>
    <cellStyle name="Input 8 7 17" xfId="8821" xr:uid="{00000000-0005-0000-0000-0000C3200000}"/>
    <cellStyle name="Input 8 7 17 2" xfId="8822" xr:uid="{00000000-0005-0000-0000-0000C4200000}"/>
    <cellStyle name="Input 8 7 18" xfId="8823" xr:uid="{00000000-0005-0000-0000-0000C5200000}"/>
    <cellStyle name="Input 8 7 18 2" xfId="8824" xr:uid="{00000000-0005-0000-0000-0000C6200000}"/>
    <cellStyle name="Input 8 7 19" xfId="8825" xr:uid="{00000000-0005-0000-0000-0000C7200000}"/>
    <cellStyle name="Input 8 7 2" xfId="8826" xr:uid="{00000000-0005-0000-0000-0000C8200000}"/>
    <cellStyle name="Input 8 7 2 10" xfId="8827" xr:uid="{00000000-0005-0000-0000-0000C9200000}"/>
    <cellStyle name="Input 8 7 2 10 2" xfId="8828" xr:uid="{00000000-0005-0000-0000-0000CA200000}"/>
    <cellStyle name="Input 8 7 2 11" xfId="8829" xr:uid="{00000000-0005-0000-0000-0000CB200000}"/>
    <cellStyle name="Input 8 7 2 11 2" xfId="8830" xr:uid="{00000000-0005-0000-0000-0000CC200000}"/>
    <cellStyle name="Input 8 7 2 12" xfId="8831" xr:uid="{00000000-0005-0000-0000-0000CD200000}"/>
    <cellStyle name="Input 8 7 2 12 2" xfId="8832" xr:uid="{00000000-0005-0000-0000-0000CE200000}"/>
    <cellStyle name="Input 8 7 2 13" xfId="8833" xr:uid="{00000000-0005-0000-0000-0000CF200000}"/>
    <cellStyle name="Input 8 7 2 13 2" xfId="8834" xr:uid="{00000000-0005-0000-0000-0000D0200000}"/>
    <cellStyle name="Input 8 7 2 14" xfId="8835" xr:uid="{00000000-0005-0000-0000-0000D1200000}"/>
    <cellStyle name="Input 8 7 2 14 2" xfId="8836" xr:uid="{00000000-0005-0000-0000-0000D2200000}"/>
    <cellStyle name="Input 8 7 2 15" xfId="8837" xr:uid="{00000000-0005-0000-0000-0000D3200000}"/>
    <cellStyle name="Input 8 7 2 15 2" xfId="8838" xr:uid="{00000000-0005-0000-0000-0000D4200000}"/>
    <cellStyle name="Input 8 7 2 16" xfId="8839" xr:uid="{00000000-0005-0000-0000-0000D5200000}"/>
    <cellStyle name="Input 8 7 2 16 2" xfId="8840" xr:uid="{00000000-0005-0000-0000-0000D6200000}"/>
    <cellStyle name="Input 8 7 2 17" xfId="8841" xr:uid="{00000000-0005-0000-0000-0000D7200000}"/>
    <cellStyle name="Input 8 7 2 17 2" xfId="8842" xr:uid="{00000000-0005-0000-0000-0000D8200000}"/>
    <cellStyle name="Input 8 7 2 18" xfId="8843" xr:uid="{00000000-0005-0000-0000-0000D9200000}"/>
    <cellStyle name="Input 8 7 2 2" xfId="8844" xr:uid="{00000000-0005-0000-0000-0000DA200000}"/>
    <cellStyle name="Input 8 7 2 2 2" xfId="8845" xr:uid="{00000000-0005-0000-0000-0000DB200000}"/>
    <cellStyle name="Input 8 7 2 3" xfId="8846" xr:uid="{00000000-0005-0000-0000-0000DC200000}"/>
    <cellStyle name="Input 8 7 2 3 2" xfId="8847" xr:uid="{00000000-0005-0000-0000-0000DD200000}"/>
    <cellStyle name="Input 8 7 2 4" xfId="8848" xr:uid="{00000000-0005-0000-0000-0000DE200000}"/>
    <cellStyle name="Input 8 7 2 4 2" xfId="8849" xr:uid="{00000000-0005-0000-0000-0000DF200000}"/>
    <cellStyle name="Input 8 7 2 5" xfId="8850" xr:uid="{00000000-0005-0000-0000-0000E0200000}"/>
    <cellStyle name="Input 8 7 2 5 2" xfId="8851" xr:uid="{00000000-0005-0000-0000-0000E1200000}"/>
    <cellStyle name="Input 8 7 2 6" xfId="8852" xr:uid="{00000000-0005-0000-0000-0000E2200000}"/>
    <cellStyle name="Input 8 7 2 6 2" xfId="8853" xr:uid="{00000000-0005-0000-0000-0000E3200000}"/>
    <cellStyle name="Input 8 7 2 7" xfId="8854" xr:uid="{00000000-0005-0000-0000-0000E4200000}"/>
    <cellStyle name="Input 8 7 2 7 2" xfId="8855" xr:uid="{00000000-0005-0000-0000-0000E5200000}"/>
    <cellStyle name="Input 8 7 2 8" xfId="8856" xr:uid="{00000000-0005-0000-0000-0000E6200000}"/>
    <cellStyle name="Input 8 7 2 8 2" xfId="8857" xr:uid="{00000000-0005-0000-0000-0000E7200000}"/>
    <cellStyle name="Input 8 7 2 9" xfId="8858" xr:uid="{00000000-0005-0000-0000-0000E8200000}"/>
    <cellStyle name="Input 8 7 2 9 2" xfId="8859" xr:uid="{00000000-0005-0000-0000-0000E9200000}"/>
    <cellStyle name="Input 8 7 3" xfId="8860" xr:uid="{00000000-0005-0000-0000-0000EA200000}"/>
    <cellStyle name="Input 8 7 3 10" xfId="8861" xr:uid="{00000000-0005-0000-0000-0000EB200000}"/>
    <cellStyle name="Input 8 7 3 10 2" xfId="8862" xr:uid="{00000000-0005-0000-0000-0000EC200000}"/>
    <cellStyle name="Input 8 7 3 11" xfId="8863" xr:uid="{00000000-0005-0000-0000-0000ED200000}"/>
    <cellStyle name="Input 8 7 3 11 2" xfId="8864" xr:uid="{00000000-0005-0000-0000-0000EE200000}"/>
    <cellStyle name="Input 8 7 3 12" xfId="8865" xr:uid="{00000000-0005-0000-0000-0000EF200000}"/>
    <cellStyle name="Input 8 7 3 12 2" xfId="8866" xr:uid="{00000000-0005-0000-0000-0000F0200000}"/>
    <cellStyle name="Input 8 7 3 13" xfId="8867" xr:uid="{00000000-0005-0000-0000-0000F1200000}"/>
    <cellStyle name="Input 8 7 3 13 2" xfId="8868" xr:uid="{00000000-0005-0000-0000-0000F2200000}"/>
    <cellStyle name="Input 8 7 3 14" xfId="8869" xr:uid="{00000000-0005-0000-0000-0000F3200000}"/>
    <cellStyle name="Input 8 7 3 14 2" xfId="8870" xr:uid="{00000000-0005-0000-0000-0000F4200000}"/>
    <cellStyle name="Input 8 7 3 15" xfId="8871" xr:uid="{00000000-0005-0000-0000-0000F5200000}"/>
    <cellStyle name="Input 8 7 3 15 2" xfId="8872" xr:uid="{00000000-0005-0000-0000-0000F6200000}"/>
    <cellStyle name="Input 8 7 3 16" xfId="8873" xr:uid="{00000000-0005-0000-0000-0000F7200000}"/>
    <cellStyle name="Input 8 7 3 2" xfId="8874" xr:uid="{00000000-0005-0000-0000-0000F8200000}"/>
    <cellStyle name="Input 8 7 3 2 2" xfId="8875" xr:uid="{00000000-0005-0000-0000-0000F9200000}"/>
    <cellStyle name="Input 8 7 3 3" xfId="8876" xr:uid="{00000000-0005-0000-0000-0000FA200000}"/>
    <cellStyle name="Input 8 7 3 3 2" xfId="8877" xr:uid="{00000000-0005-0000-0000-0000FB200000}"/>
    <cellStyle name="Input 8 7 3 4" xfId="8878" xr:uid="{00000000-0005-0000-0000-0000FC200000}"/>
    <cellStyle name="Input 8 7 3 4 2" xfId="8879" xr:uid="{00000000-0005-0000-0000-0000FD200000}"/>
    <cellStyle name="Input 8 7 3 5" xfId="8880" xr:uid="{00000000-0005-0000-0000-0000FE200000}"/>
    <cellStyle name="Input 8 7 3 5 2" xfId="8881" xr:uid="{00000000-0005-0000-0000-0000FF200000}"/>
    <cellStyle name="Input 8 7 3 6" xfId="8882" xr:uid="{00000000-0005-0000-0000-000000210000}"/>
    <cellStyle name="Input 8 7 3 6 2" xfId="8883" xr:uid="{00000000-0005-0000-0000-000001210000}"/>
    <cellStyle name="Input 8 7 3 7" xfId="8884" xr:uid="{00000000-0005-0000-0000-000002210000}"/>
    <cellStyle name="Input 8 7 3 7 2" xfId="8885" xr:uid="{00000000-0005-0000-0000-000003210000}"/>
    <cellStyle name="Input 8 7 3 8" xfId="8886" xr:uid="{00000000-0005-0000-0000-000004210000}"/>
    <cellStyle name="Input 8 7 3 8 2" xfId="8887" xr:uid="{00000000-0005-0000-0000-000005210000}"/>
    <cellStyle name="Input 8 7 3 9" xfId="8888" xr:uid="{00000000-0005-0000-0000-000006210000}"/>
    <cellStyle name="Input 8 7 3 9 2" xfId="8889" xr:uid="{00000000-0005-0000-0000-000007210000}"/>
    <cellStyle name="Input 8 7 4" xfId="8890" xr:uid="{00000000-0005-0000-0000-000008210000}"/>
    <cellStyle name="Input 8 7 4 10" xfId="8891" xr:uid="{00000000-0005-0000-0000-000009210000}"/>
    <cellStyle name="Input 8 7 4 10 2" xfId="8892" xr:uid="{00000000-0005-0000-0000-00000A210000}"/>
    <cellStyle name="Input 8 7 4 11" xfId="8893" xr:uid="{00000000-0005-0000-0000-00000B210000}"/>
    <cellStyle name="Input 8 7 4 11 2" xfId="8894" xr:uid="{00000000-0005-0000-0000-00000C210000}"/>
    <cellStyle name="Input 8 7 4 12" xfId="8895" xr:uid="{00000000-0005-0000-0000-00000D210000}"/>
    <cellStyle name="Input 8 7 4 12 2" xfId="8896" xr:uid="{00000000-0005-0000-0000-00000E210000}"/>
    <cellStyle name="Input 8 7 4 13" xfId="8897" xr:uid="{00000000-0005-0000-0000-00000F210000}"/>
    <cellStyle name="Input 8 7 4 13 2" xfId="8898" xr:uid="{00000000-0005-0000-0000-000010210000}"/>
    <cellStyle name="Input 8 7 4 14" xfId="8899" xr:uid="{00000000-0005-0000-0000-000011210000}"/>
    <cellStyle name="Input 8 7 4 14 2" xfId="8900" xr:uid="{00000000-0005-0000-0000-000012210000}"/>
    <cellStyle name="Input 8 7 4 15" xfId="8901" xr:uid="{00000000-0005-0000-0000-000013210000}"/>
    <cellStyle name="Input 8 7 4 15 2" xfId="8902" xr:uid="{00000000-0005-0000-0000-000014210000}"/>
    <cellStyle name="Input 8 7 4 16" xfId="8903" xr:uid="{00000000-0005-0000-0000-000015210000}"/>
    <cellStyle name="Input 8 7 4 2" xfId="8904" xr:uid="{00000000-0005-0000-0000-000016210000}"/>
    <cellStyle name="Input 8 7 4 2 2" xfId="8905" xr:uid="{00000000-0005-0000-0000-000017210000}"/>
    <cellStyle name="Input 8 7 4 3" xfId="8906" xr:uid="{00000000-0005-0000-0000-000018210000}"/>
    <cellStyle name="Input 8 7 4 3 2" xfId="8907" xr:uid="{00000000-0005-0000-0000-000019210000}"/>
    <cellStyle name="Input 8 7 4 4" xfId="8908" xr:uid="{00000000-0005-0000-0000-00001A210000}"/>
    <cellStyle name="Input 8 7 4 4 2" xfId="8909" xr:uid="{00000000-0005-0000-0000-00001B210000}"/>
    <cellStyle name="Input 8 7 4 5" xfId="8910" xr:uid="{00000000-0005-0000-0000-00001C210000}"/>
    <cellStyle name="Input 8 7 4 5 2" xfId="8911" xr:uid="{00000000-0005-0000-0000-00001D210000}"/>
    <cellStyle name="Input 8 7 4 6" xfId="8912" xr:uid="{00000000-0005-0000-0000-00001E210000}"/>
    <cellStyle name="Input 8 7 4 6 2" xfId="8913" xr:uid="{00000000-0005-0000-0000-00001F210000}"/>
    <cellStyle name="Input 8 7 4 7" xfId="8914" xr:uid="{00000000-0005-0000-0000-000020210000}"/>
    <cellStyle name="Input 8 7 4 7 2" xfId="8915" xr:uid="{00000000-0005-0000-0000-000021210000}"/>
    <cellStyle name="Input 8 7 4 8" xfId="8916" xr:uid="{00000000-0005-0000-0000-000022210000}"/>
    <cellStyle name="Input 8 7 4 8 2" xfId="8917" xr:uid="{00000000-0005-0000-0000-000023210000}"/>
    <cellStyle name="Input 8 7 4 9" xfId="8918" xr:uid="{00000000-0005-0000-0000-000024210000}"/>
    <cellStyle name="Input 8 7 4 9 2" xfId="8919" xr:uid="{00000000-0005-0000-0000-000025210000}"/>
    <cellStyle name="Input 8 7 5" xfId="8920" xr:uid="{00000000-0005-0000-0000-000026210000}"/>
    <cellStyle name="Input 8 7 5 10" xfId="8921" xr:uid="{00000000-0005-0000-0000-000027210000}"/>
    <cellStyle name="Input 8 7 5 10 2" xfId="8922" xr:uid="{00000000-0005-0000-0000-000028210000}"/>
    <cellStyle name="Input 8 7 5 11" xfId="8923" xr:uid="{00000000-0005-0000-0000-000029210000}"/>
    <cellStyle name="Input 8 7 5 11 2" xfId="8924" xr:uid="{00000000-0005-0000-0000-00002A210000}"/>
    <cellStyle name="Input 8 7 5 12" xfId="8925" xr:uid="{00000000-0005-0000-0000-00002B210000}"/>
    <cellStyle name="Input 8 7 5 12 2" xfId="8926" xr:uid="{00000000-0005-0000-0000-00002C210000}"/>
    <cellStyle name="Input 8 7 5 13" xfId="8927" xr:uid="{00000000-0005-0000-0000-00002D210000}"/>
    <cellStyle name="Input 8 7 5 13 2" xfId="8928" xr:uid="{00000000-0005-0000-0000-00002E210000}"/>
    <cellStyle name="Input 8 7 5 14" xfId="8929" xr:uid="{00000000-0005-0000-0000-00002F210000}"/>
    <cellStyle name="Input 8 7 5 14 2" xfId="8930" xr:uid="{00000000-0005-0000-0000-000030210000}"/>
    <cellStyle name="Input 8 7 5 15" xfId="8931" xr:uid="{00000000-0005-0000-0000-000031210000}"/>
    <cellStyle name="Input 8 7 5 2" xfId="8932" xr:uid="{00000000-0005-0000-0000-000032210000}"/>
    <cellStyle name="Input 8 7 5 2 2" xfId="8933" xr:uid="{00000000-0005-0000-0000-000033210000}"/>
    <cellStyle name="Input 8 7 5 3" xfId="8934" xr:uid="{00000000-0005-0000-0000-000034210000}"/>
    <cellStyle name="Input 8 7 5 3 2" xfId="8935" xr:uid="{00000000-0005-0000-0000-000035210000}"/>
    <cellStyle name="Input 8 7 5 4" xfId="8936" xr:uid="{00000000-0005-0000-0000-000036210000}"/>
    <cellStyle name="Input 8 7 5 4 2" xfId="8937" xr:uid="{00000000-0005-0000-0000-000037210000}"/>
    <cellStyle name="Input 8 7 5 5" xfId="8938" xr:uid="{00000000-0005-0000-0000-000038210000}"/>
    <cellStyle name="Input 8 7 5 5 2" xfId="8939" xr:uid="{00000000-0005-0000-0000-000039210000}"/>
    <cellStyle name="Input 8 7 5 6" xfId="8940" xr:uid="{00000000-0005-0000-0000-00003A210000}"/>
    <cellStyle name="Input 8 7 5 6 2" xfId="8941" xr:uid="{00000000-0005-0000-0000-00003B210000}"/>
    <cellStyle name="Input 8 7 5 7" xfId="8942" xr:uid="{00000000-0005-0000-0000-00003C210000}"/>
    <cellStyle name="Input 8 7 5 7 2" xfId="8943" xr:uid="{00000000-0005-0000-0000-00003D210000}"/>
    <cellStyle name="Input 8 7 5 8" xfId="8944" xr:uid="{00000000-0005-0000-0000-00003E210000}"/>
    <cellStyle name="Input 8 7 5 8 2" xfId="8945" xr:uid="{00000000-0005-0000-0000-00003F210000}"/>
    <cellStyle name="Input 8 7 5 9" xfId="8946" xr:uid="{00000000-0005-0000-0000-000040210000}"/>
    <cellStyle name="Input 8 7 5 9 2" xfId="8947" xr:uid="{00000000-0005-0000-0000-000041210000}"/>
    <cellStyle name="Input 8 7 6" xfId="8948" xr:uid="{00000000-0005-0000-0000-000042210000}"/>
    <cellStyle name="Input 8 7 6 2" xfId="8949" xr:uid="{00000000-0005-0000-0000-000043210000}"/>
    <cellStyle name="Input 8 7 7" xfId="8950" xr:uid="{00000000-0005-0000-0000-000044210000}"/>
    <cellStyle name="Input 8 7 7 2" xfId="8951" xr:uid="{00000000-0005-0000-0000-000045210000}"/>
    <cellStyle name="Input 8 7 8" xfId="8952" xr:uid="{00000000-0005-0000-0000-000046210000}"/>
    <cellStyle name="Input 8 7 8 2" xfId="8953" xr:uid="{00000000-0005-0000-0000-000047210000}"/>
    <cellStyle name="Input 8 7 9" xfId="8954" xr:uid="{00000000-0005-0000-0000-000048210000}"/>
    <cellStyle name="Input 8 7 9 2" xfId="8955" xr:uid="{00000000-0005-0000-0000-000049210000}"/>
    <cellStyle name="Input 8 8" xfId="8956" xr:uid="{00000000-0005-0000-0000-00004A210000}"/>
    <cellStyle name="Input 8 8 10" xfId="8957" xr:uid="{00000000-0005-0000-0000-00004B210000}"/>
    <cellStyle name="Input 8 8 10 2" xfId="8958" xr:uid="{00000000-0005-0000-0000-00004C210000}"/>
    <cellStyle name="Input 8 8 11" xfId="8959" xr:uid="{00000000-0005-0000-0000-00004D210000}"/>
    <cellStyle name="Input 8 8 11 2" xfId="8960" xr:uid="{00000000-0005-0000-0000-00004E210000}"/>
    <cellStyle name="Input 8 8 12" xfId="8961" xr:uid="{00000000-0005-0000-0000-00004F210000}"/>
    <cellStyle name="Input 8 8 12 2" xfId="8962" xr:uid="{00000000-0005-0000-0000-000050210000}"/>
    <cellStyle name="Input 8 8 13" xfId="8963" xr:uid="{00000000-0005-0000-0000-000051210000}"/>
    <cellStyle name="Input 8 8 13 2" xfId="8964" xr:uid="{00000000-0005-0000-0000-000052210000}"/>
    <cellStyle name="Input 8 8 14" xfId="8965" xr:uid="{00000000-0005-0000-0000-000053210000}"/>
    <cellStyle name="Input 8 8 14 2" xfId="8966" xr:uid="{00000000-0005-0000-0000-000054210000}"/>
    <cellStyle name="Input 8 8 15" xfId="8967" xr:uid="{00000000-0005-0000-0000-000055210000}"/>
    <cellStyle name="Input 8 8 15 2" xfId="8968" xr:uid="{00000000-0005-0000-0000-000056210000}"/>
    <cellStyle name="Input 8 8 16" xfId="8969" xr:uid="{00000000-0005-0000-0000-000057210000}"/>
    <cellStyle name="Input 8 8 16 2" xfId="8970" xr:uid="{00000000-0005-0000-0000-000058210000}"/>
    <cellStyle name="Input 8 8 17" xfId="8971" xr:uid="{00000000-0005-0000-0000-000059210000}"/>
    <cellStyle name="Input 8 8 17 2" xfId="8972" xr:uid="{00000000-0005-0000-0000-00005A210000}"/>
    <cellStyle name="Input 8 8 18" xfId="8973" xr:uid="{00000000-0005-0000-0000-00005B210000}"/>
    <cellStyle name="Input 8 8 2" xfId="8974" xr:uid="{00000000-0005-0000-0000-00005C210000}"/>
    <cellStyle name="Input 8 8 2 10" xfId="8975" xr:uid="{00000000-0005-0000-0000-00005D210000}"/>
    <cellStyle name="Input 8 8 2 10 2" xfId="8976" xr:uid="{00000000-0005-0000-0000-00005E210000}"/>
    <cellStyle name="Input 8 8 2 11" xfId="8977" xr:uid="{00000000-0005-0000-0000-00005F210000}"/>
    <cellStyle name="Input 8 8 2 11 2" xfId="8978" xr:uid="{00000000-0005-0000-0000-000060210000}"/>
    <cellStyle name="Input 8 8 2 12" xfId="8979" xr:uid="{00000000-0005-0000-0000-000061210000}"/>
    <cellStyle name="Input 8 8 2 12 2" xfId="8980" xr:uid="{00000000-0005-0000-0000-000062210000}"/>
    <cellStyle name="Input 8 8 2 13" xfId="8981" xr:uid="{00000000-0005-0000-0000-000063210000}"/>
    <cellStyle name="Input 8 8 2 13 2" xfId="8982" xr:uid="{00000000-0005-0000-0000-000064210000}"/>
    <cellStyle name="Input 8 8 2 14" xfId="8983" xr:uid="{00000000-0005-0000-0000-000065210000}"/>
    <cellStyle name="Input 8 8 2 14 2" xfId="8984" xr:uid="{00000000-0005-0000-0000-000066210000}"/>
    <cellStyle name="Input 8 8 2 15" xfId="8985" xr:uid="{00000000-0005-0000-0000-000067210000}"/>
    <cellStyle name="Input 8 8 2 15 2" xfId="8986" xr:uid="{00000000-0005-0000-0000-000068210000}"/>
    <cellStyle name="Input 8 8 2 16" xfId="8987" xr:uid="{00000000-0005-0000-0000-000069210000}"/>
    <cellStyle name="Input 8 8 2 16 2" xfId="8988" xr:uid="{00000000-0005-0000-0000-00006A210000}"/>
    <cellStyle name="Input 8 8 2 17" xfId="8989" xr:uid="{00000000-0005-0000-0000-00006B210000}"/>
    <cellStyle name="Input 8 8 2 17 2" xfId="8990" xr:uid="{00000000-0005-0000-0000-00006C210000}"/>
    <cellStyle name="Input 8 8 2 18" xfId="8991" xr:uid="{00000000-0005-0000-0000-00006D210000}"/>
    <cellStyle name="Input 8 8 2 2" xfId="8992" xr:uid="{00000000-0005-0000-0000-00006E210000}"/>
    <cellStyle name="Input 8 8 2 2 2" xfId="8993" xr:uid="{00000000-0005-0000-0000-00006F210000}"/>
    <cellStyle name="Input 8 8 2 3" xfId="8994" xr:uid="{00000000-0005-0000-0000-000070210000}"/>
    <cellStyle name="Input 8 8 2 3 2" xfId="8995" xr:uid="{00000000-0005-0000-0000-000071210000}"/>
    <cellStyle name="Input 8 8 2 4" xfId="8996" xr:uid="{00000000-0005-0000-0000-000072210000}"/>
    <cellStyle name="Input 8 8 2 4 2" xfId="8997" xr:uid="{00000000-0005-0000-0000-000073210000}"/>
    <cellStyle name="Input 8 8 2 5" xfId="8998" xr:uid="{00000000-0005-0000-0000-000074210000}"/>
    <cellStyle name="Input 8 8 2 5 2" xfId="8999" xr:uid="{00000000-0005-0000-0000-000075210000}"/>
    <cellStyle name="Input 8 8 2 6" xfId="9000" xr:uid="{00000000-0005-0000-0000-000076210000}"/>
    <cellStyle name="Input 8 8 2 6 2" xfId="9001" xr:uid="{00000000-0005-0000-0000-000077210000}"/>
    <cellStyle name="Input 8 8 2 7" xfId="9002" xr:uid="{00000000-0005-0000-0000-000078210000}"/>
    <cellStyle name="Input 8 8 2 7 2" xfId="9003" xr:uid="{00000000-0005-0000-0000-000079210000}"/>
    <cellStyle name="Input 8 8 2 8" xfId="9004" xr:uid="{00000000-0005-0000-0000-00007A210000}"/>
    <cellStyle name="Input 8 8 2 8 2" xfId="9005" xr:uid="{00000000-0005-0000-0000-00007B210000}"/>
    <cellStyle name="Input 8 8 2 9" xfId="9006" xr:uid="{00000000-0005-0000-0000-00007C210000}"/>
    <cellStyle name="Input 8 8 2 9 2" xfId="9007" xr:uid="{00000000-0005-0000-0000-00007D210000}"/>
    <cellStyle name="Input 8 8 3" xfId="9008" xr:uid="{00000000-0005-0000-0000-00007E210000}"/>
    <cellStyle name="Input 8 8 3 10" xfId="9009" xr:uid="{00000000-0005-0000-0000-00007F210000}"/>
    <cellStyle name="Input 8 8 3 10 2" xfId="9010" xr:uid="{00000000-0005-0000-0000-000080210000}"/>
    <cellStyle name="Input 8 8 3 11" xfId="9011" xr:uid="{00000000-0005-0000-0000-000081210000}"/>
    <cellStyle name="Input 8 8 3 11 2" xfId="9012" xr:uid="{00000000-0005-0000-0000-000082210000}"/>
    <cellStyle name="Input 8 8 3 12" xfId="9013" xr:uid="{00000000-0005-0000-0000-000083210000}"/>
    <cellStyle name="Input 8 8 3 12 2" xfId="9014" xr:uid="{00000000-0005-0000-0000-000084210000}"/>
    <cellStyle name="Input 8 8 3 13" xfId="9015" xr:uid="{00000000-0005-0000-0000-000085210000}"/>
    <cellStyle name="Input 8 8 3 13 2" xfId="9016" xr:uid="{00000000-0005-0000-0000-000086210000}"/>
    <cellStyle name="Input 8 8 3 14" xfId="9017" xr:uid="{00000000-0005-0000-0000-000087210000}"/>
    <cellStyle name="Input 8 8 3 14 2" xfId="9018" xr:uid="{00000000-0005-0000-0000-000088210000}"/>
    <cellStyle name="Input 8 8 3 15" xfId="9019" xr:uid="{00000000-0005-0000-0000-000089210000}"/>
    <cellStyle name="Input 8 8 3 15 2" xfId="9020" xr:uid="{00000000-0005-0000-0000-00008A210000}"/>
    <cellStyle name="Input 8 8 3 16" xfId="9021" xr:uid="{00000000-0005-0000-0000-00008B210000}"/>
    <cellStyle name="Input 8 8 3 2" xfId="9022" xr:uid="{00000000-0005-0000-0000-00008C210000}"/>
    <cellStyle name="Input 8 8 3 2 2" xfId="9023" xr:uid="{00000000-0005-0000-0000-00008D210000}"/>
    <cellStyle name="Input 8 8 3 3" xfId="9024" xr:uid="{00000000-0005-0000-0000-00008E210000}"/>
    <cellStyle name="Input 8 8 3 3 2" xfId="9025" xr:uid="{00000000-0005-0000-0000-00008F210000}"/>
    <cellStyle name="Input 8 8 3 4" xfId="9026" xr:uid="{00000000-0005-0000-0000-000090210000}"/>
    <cellStyle name="Input 8 8 3 4 2" xfId="9027" xr:uid="{00000000-0005-0000-0000-000091210000}"/>
    <cellStyle name="Input 8 8 3 5" xfId="9028" xr:uid="{00000000-0005-0000-0000-000092210000}"/>
    <cellStyle name="Input 8 8 3 5 2" xfId="9029" xr:uid="{00000000-0005-0000-0000-000093210000}"/>
    <cellStyle name="Input 8 8 3 6" xfId="9030" xr:uid="{00000000-0005-0000-0000-000094210000}"/>
    <cellStyle name="Input 8 8 3 6 2" xfId="9031" xr:uid="{00000000-0005-0000-0000-000095210000}"/>
    <cellStyle name="Input 8 8 3 7" xfId="9032" xr:uid="{00000000-0005-0000-0000-000096210000}"/>
    <cellStyle name="Input 8 8 3 7 2" xfId="9033" xr:uid="{00000000-0005-0000-0000-000097210000}"/>
    <cellStyle name="Input 8 8 3 8" xfId="9034" xr:uid="{00000000-0005-0000-0000-000098210000}"/>
    <cellStyle name="Input 8 8 3 8 2" xfId="9035" xr:uid="{00000000-0005-0000-0000-000099210000}"/>
    <cellStyle name="Input 8 8 3 9" xfId="9036" xr:uid="{00000000-0005-0000-0000-00009A210000}"/>
    <cellStyle name="Input 8 8 3 9 2" xfId="9037" xr:uid="{00000000-0005-0000-0000-00009B210000}"/>
    <cellStyle name="Input 8 8 4" xfId="9038" xr:uid="{00000000-0005-0000-0000-00009C210000}"/>
    <cellStyle name="Input 8 8 4 10" xfId="9039" xr:uid="{00000000-0005-0000-0000-00009D210000}"/>
    <cellStyle name="Input 8 8 4 10 2" xfId="9040" xr:uid="{00000000-0005-0000-0000-00009E210000}"/>
    <cellStyle name="Input 8 8 4 11" xfId="9041" xr:uid="{00000000-0005-0000-0000-00009F210000}"/>
    <cellStyle name="Input 8 8 4 11 2" xfId="9042" xr:uid="{00000000-0005-0000-0000-0000A0210000}"/>
    <cellStyle name="Input 8 8 4 12" xfId="9043" xr:uid="{00000000-0005-0000-0000-0000A1210000}"/>
    <cellStyle name="Input 8 8 4 12 2" xfId="9044" xr:uid="{00000000-0005-0000-0000-0000A2210000}"/>
    <cellStyle name="Input 8 8 4 13" xfId="9045" xr:uid="{00000000-0005-0000-0000-0000A3210000}"/>
    <cellStyle name="Input 8 8 4 13 2" xfId="9046" xr:uid="{00000000-0005-0000-0000-0000A4210000}"/>
    <cellStyle name="Input 8 8 4 14" xfId="9047" xr:uid="{00000000-0005-0000-0000-0000A5210000}"/>
    <cellStyle name="Input 8 8 4 14 2" xfId="9048" xr:uid="{00000000-0005-0000-0000-0000A6210000}"/>
    <cellStyle name="Input 8 8 4 15" xfId="9049" xr:uid="{00000000-0005-0000-0000-0000A7210000}"/>
    <cellStyle name="Input 8 8 4 15 2" xfId="9050" xr:uid="{00000000-0005-0000-0000-0000A8210000}"/>
    <cellStyle name="Input 8 8 4 16" xfId="9051" xr:uid="{00000000-0005-0000-0000-0000A9210000}"/>
    <cellStyle name="Input 8 8 4 2" xfId="9052" xr:uid="{00000000-0005-0000-0000-0000AA210000}"/>
    <cellStyle name="Input 8 8 4 2 2" xfId="9053" xr:uid="{00000000-0005-0000-0000-0000AB210000}"/>
    <cellStyle name="Input 8 8 4 3" xfId="9054" xr:uid="{00000000-0005-0000-0000-0000AC210000}"/>
    <cellStyle name="Input 8 8 4 3 2" xfId="9055" xr:uid="{00000000-0005-0000-0000-0000AD210000}"/>
    <cellStyle name="Input 8 8 4 4" xfId="9056" xr:uid="{00000000-0005-0000-0000-0000AE210000}"/>
    <cellStyle name="Input 8 8 4 4 2" xfId="9057" xr:uid="{00000000-0005-0000-0000-0000AF210000}"/>
    <cellStyle name="Input 8 8 4 5" xfId="9058" xr:uid="{00000000-0005-0000-0000-0000B0210000}"/>
    <cellStyle name="Input 8 8 4 5 2" xfId="9059" xr:uid="{00000000-0005-0000-0000-0000B1210000}"/>
    <cellStyle name="Input 8 8 4 6" xfId="9060" xr:uid="{00000000-0005-0000-0000-0000B2210000}"/>
    <cellStyle name="Input 8 8 4 6 2" xfId="9061" xr:uid="{00000000-0005-0000-0000-0000B3210000}"/>
    <cellStyle name="Input 8 8 4 7" xfId="9062" xr:uid="{00000000-0005-0000-0000-0000B4210000}"/>
    <cellStyle name="Input 8 8 4 7 2" xfId="9063" xr:uid="{00000000-0005-0000-0000-0000B5210000}"/>
    <cellStyle name="Input 8 8 4 8" xfId="9064" xr:uid="{00000000-0005-0000-0000-0000B6210000}"/>
    <cellStyle name="Input 8 8 4 8 2" xfId="9065" xr:uid="{00000000-0005-0000-0000-0000B7210000}"/>
    <cellStyle name="Input 8 8 4 9" xfId="9066" xr:uid="{00000000-0005-0000-0000-0000B8210000}"/>
    <cellStyle name="Input 8 8 4 9 2" xfId="9067" xr:uid="{00000000-0005-0000-0000-0000B9210000}"/>
    <cellStyle name="Input 8 8 5" xfId="9068" xr:uid="{00000000-0005-0000-0000-0000BA210000}"/>
    <cellStyle name="Input 8 8 5 10" xfId="9069" xr:uid="{00000000-0005-0000-0000-0000BB210000}"/>
    <cellStyle name="Input 8 8 5 10 2" xfId="9070" xr:uid="{00000000-0005-0000-0000-0000BC210000}"/>
    <cellStyle name="Input 8 8 5 11" xfId="9071" xr:uid="{00000000-0005-0000-0000-0000BD210000}"/>
    <cellStyle name="Input 8 8 5 11 2" xfId="9072" xr:uid="{00000000-0005-0000-0000-0000BE210000}"/>
    <cellStyle name="Input 8 8 5 12" xfId="9073" xr:uid="{00000000-0005-0000-0000-0000BF210000}"/>
    <cellStyle name="Input 8 8 5 12 2" xfId="9074" xr:uid="{00000000-0005-0000-0000-0000C0210000}"/>
    <cellStyle name="Input 8 8 5 13" xfId="9075" xr:uid="{00000000-0005-0000-0000-0000C1210000}"/>
    <cellStyle name="Input 8 8 5 13 2" xfId="9076" xr:uid="{00000000-0005-0000-0000-0000C2210000}"/>
    <cellStyle name="Input 8 8 5 14" xfId="9077" xr:uid="{00000000-0005-0000-0000-0000C3210000}"/>
    <cellStyle name="Input 8 8 5 2" xfId="9078" xr:uid="{00000000-0005-0000-0000-0000C4210000}"/>
    <cellStyle name="Input 8 8 5 2 2" xfId="9079" xr:uid="{00000000-0005-0000-0000-0000C5210000}"/>
    <cellStyle name="Input 8 8 5 3" xfId="9080" xr:uid="{00000000-0005-0000-0000-0000C6210000}"/>
    <cellStyle name="Input 8 8 5 3 2" xfId="9081" xr:uid="{00000000-0005-0000-0000-0000C7210000}"/>
    <cellStyle name="Input 8 8 5 4" xfId="9082" xr:uid="{00000000-0005-0000-0000-0000C8210000}"/>
    <cellStyle name="Input 8 8 5 4 2" xfId="9083" xr:uid="{00000000-0005-0000-0000-0000C9210000}"/>
    <cellStyle name="Input 8 8 5 5" xfId="9084" xr:uid="{00000000-0005-0000-0000-0000CA210000}"/>
    <cellStyle name="Input 8 8 5 5 2" xfId="9085" xr:uid="{00000000-0005-0000-0000-0000CB210000}"/>
    <cellStyle name="Input 8 8 5 6" xfId="9086" xr:uid="{00000000-0005-0000-0000-0000CC210000}"/>
    <cellStyle name="Input 8 8 5 6 2" xfId="9087" xr:uid="{00000000-0005-0000-0000-0000CD210000}"/>
    <cellStyle name="Input 8 8 5 7" xfId="9088" xr:uid="{00000000-0005-0000-0000-0000CE210000}"/>
    <cellStyle name="Input 8 8 5 7 2" xfId="9089" xr:uid="{00000000-0005-0000-0000-0000CF210000}"/>
    <cellStyle name="Input 8 8 5 8" xfId="9090" xr:uid="{00000000-0005-0000-0000-0000D0210000}"/>
    <cellStyle name="Input 8 8 5 8 2" xfId="9091" xr:uid="{00000000-0005-0000-0000-0000D1210000}"/>
    <cellStyle name="Input 8 8 5 9" xfId="9092" xr:uid="{00000000-0005-0000-0000-0000D2210000}"/>
    <cellStyle name="Input 8 8 5 9 2" xfId="9093" xr:uid="{00000000-0005-0000-0000-0000D3210000}"/>
    <cellStyle name="Input 8 8 6" xfId="9094" xr:uid="{00000000-0005-0000-0000-0000D4210000}"/>
    <cellStyle name="Input 8 8 6 2" xfId="9095" xr:uid="{00000000-0005-0000-0000-0000D5210000}"/>
    <cellStyle name="Input 8 8 7" xfId="9096" xr:uid="{00000000-0005-0000-0000-0000D6210000}"/>
    <cellStyle name="Input 8 8 7 2" xfId="9097" xr:uid="{00000000-0005-0000-0000-0000D7210000}"/>
    <cellStyle name="Input 8 8 8" xfId="9098" xr:uid="{00000000-0005-0000-0000-0000D8210000}"/>
    <cellStyle name="Input 8 8 8 2" xfId="9099" xr:uid="{00000000-0005-0000-0000-0000D9210000}"/>
    <cellStyle name="Input 8 8 9" xfId="9100" xr:uid="{00000000-0005-0000-0000-0000DA210000}"/>
    <cellStyle name="Input 8 8 9 2" xfId="9101" xr:uid="{00000000-0005-0000-0000-0000DB210000}"/>
    <cellStyle name="Input 8 9" xfId="9102" xr:uid="{00000000-0005-0000-0000-0000DC210000}"/>
    <cellStyle name="Input 8 9 10" xfId="9103" xr:uid="{00000000-0005-0000-0000-0000DD210000}"/>
    <cellStyle name="Input 8 9 10 2" xfId="9104" xr:uid="{00000000-0005-0000-0000-0000DE210000}"/>
    <cellStyle name="Input 8 9 11" xfId="9105" xr:uid="{00000000-0005-0000-0000-0000DF210000}"/>
    <cellStyle name="Input 8 9 11 2" xfId="9106" xr:uid="{00000000-0005-0000-0000-0000E0210000}"/>
    <cellStyle name="Input 8 9 12" xfId="9107" xr:uid="{00000000-0005-0000-0000-0000E1210000}"/>
    <cellStyle name="Input 8 9 12 2" xfId="9108" xr:uid="{00000000-0005-0000-0000-0000E2210000}"/>
    <cellStyle name="Input 8 9 13" xfId="9109" xr:uid="{00000000-0005-0000-0000-0000E3210000}"/>
    <cellStyle name="Input 8 9 13 2" xfId="9110" xr:uid="{00000000-0005-0000-0000-0000E4210000}"/>
    <cellStyle name="Input 8 9 14" xfId="9111" xr:uid="{00000000-0005-0000-0000-0000E5210000}"/>
    <cellStyle name="Input 8 9 14 2" xfId="9112" xr:uid="{00000000-0005-0000-0000-0000E6210000}"/>
    <cellStyle name="Input 8 9 15" xfId="9113" xr:uid="{00000000-0005-0000-0000-0000E7210000}"/>
    <cellStyle name="Input 8 9 15 2" xfId="9114" xr:uid="{00000000-0005-0000-0000-0000E8210000}"/>
    <cellStyle name="Input 8 9 16" xfId="9115" xr:uid="{00000000-0005-0000-0000-0000E9210000}"/>
    <cellStyle name="Input 8 9 16 2" xfId="9116" xr:uid="{00000000-0005-0000-0000-0000EA210000}"/>
    <cellStyle name="Input 8 9 17" xfId="9117" xr:uid="{00000000-0005-0000-0000-0000EB210000}"/>
    <cellStyle name="Input 8 9 17 2" xfId="9118" xr:uid="{00000000-0005-0000-0000-0000EC210000}"/>
    <cellStyle name="Input 8 9 18" xfId="9119" xr:uid="{00000000-0005-0000-0000-0000ED210000}"/>
    <cellStyle name="Input 8 9 2" xfId="9120" xr:uid="{00000000-0005-0000-0000-0000EE210000}"/>
    <cellStyle name="Input 8 9 2 10" xfId="9121" xr:uid="{00000000-0005-0000-0000-0000EF210000}"/>
    <cellStyle name="Input 8 9 2 10 2" xfId="9122" xr:uid="{00000000-0005-0000-0000-0000F0210000}"/>
    <cellStyle name="Input 8 9 2 11" xfId="9123" xr:uid="{00000000-0005-0000-0000-0000F1210000}"/>
    <cellStyle name="Input 8 9 2 11 2" xfId="9124" xr:uid="{00000000-0005-0000-0000-0000F2210000}"/>
    <cellStyle name="Input 8 9 2 12" xfId="9125" xr:uid="{00000000-0005-0000-0000-0000F3210000}"/>
    <cellStyle name="Input 8 9 2 12 2" xfId="9126" xr:uid="{00000000-0005-0000-0000-0000F4210000}"/>
    <cellStyle name="Input 8 9 2 13" xfId="9127" xr:uid="{00000000-0005-0000-0000-0000F5210000}"/>
    <cellStyle name="Input 8 9 2 13 2" xfId="9128" xr:uid="{00000000-0005-0000-0000-0000F6210000}"/>
    <cellStyle name="Input 8 9 2 14" xfId="9129" xr:uid="{00000000-0005-0000-0000-0000F7210000}"/>
    <cellStyle name="Input 8 9 2 14 2" xfId="9130" xr:uid="{00000000-0005-0000-0000-0000F8210000}"/>
    <cellStyle name="Input 8 9 2 15" xfId="9131" xr:uid="{00000000-0005-0000-0000-0000F9210000}"/>
    <cellStyle name="Input 8 9 2 15 2" xfId="9132" xr:uid="{00000000-0005-0000-0000-0000FA210000}"/>
    <cellStyle name="Input 8 9 2 16" xfId="9133" xr:uid="{00000000-0005-0000-0000-0000FB210000}"/>
    <cellStyle name="Input 8 9 2 16 2" xfId="9134" xr:uid="{00000000-0005-0000-0000-0000FC210000}"/>
    <cellStyle name="Input 8 9 2 17" xfId="9135" xr:uid="{00000000-0005-0000-0000-0000FD210000}"/>
    <cellStyle name="Input 8 9 2 17 2" xfId="9136" xr:uid="{00000000-0005-0000-0000-0000FE210000}"/>
    <cellStyle name="Input 8 9 2 18" xfId="9137" xr:uid="{00000000-0005-0000-0000-0000FF210000}"/>
    <cellStyle name="Input 8 9 2 2" xfId="9138" xr:uid="{00000000-0005-0000-0000-000000220000}"/>
    <cellStyle name="Input 8 9 2 2 2" xfId="9139" xr:uid="{00000000-0005-0000-0000-000001220000}"/>
    <cellStyle name="Input 8 9 2 3" xfId="9140" xr:uid="{00000000-0005-0000-0000-000002220000}"/>
    <cellStyle name="Input 8 9 2 3 2" xfId="9141" xr:uid="{00000000-0005-0000-0000-000003220000}"/>
    <cellStyle name="Input 8 9 2 4" xfId="9142" xr:uid="{00000000-0005-0000-0000-000004220000}"/>
    <cellStyle name="Input 8 9 2 4 2" xfId="9143" xr:uid="{00000000-0005-0000-0000-000005220000}"/>
    <cellStyle name="Input 8 9 2 5" xfId="9144" xr:uid="{00000000-0005-0000-0000-000006220000}"/>
    <cellStyle name="Input 8 9 2 5 2" xfId="9145" xr:uid="{00000000-0005-0000-0000-000007220000}"/>
    <cellStyle name="Input 8 9 2 6" xfId="9146" xr:uid="{00000000-0005-0000-0000-000008220000}"/>
    <cellStyle name="Input 8 9 2 6 2" xfId="9147" xr:uid="{00000000-0005-0000-0000-000009220000}"/>
    <cellStyle name="Input 8 9 2 7" xfId="9148" xr:uid="{00000000-0005-0000-0000-00000A220000}"/>
    <cellStyle name="Input 8 9 2 7 2" xfId="9149" xr:uid="{00000000-0005-0000-0000-00000B220000}"/>
    <cellStyle name="Input 8 9 2 8" xfId="9150" xr:uid="{00000000-0005-0000-0000-00000C220000}"/>
    <cellStyle name="Input 8 9 2 8 2" xfId="9151" xr:uid="{00000000-0005-0000-0000-00000D220000}"/>
    <cellStyle name="Input 8 9 2 9" xfId="9152" xr:uid="{00000000-0005-0000-0000-00000E220000}"/>
    <cellStyle name="Input 8 9 2 9 2" xfId="9153" xr:uid="{00000000-0005-0000-0000-00000F220000}"/>
    <cellStyle name="Input 8 9 3" xfId="9154" xr:uid="{00000000-0005-0000-0000-000010220000}"/>
    <cellStyle name="Input 8 9 3 10" xfId="9155" xr:uid="{00000000-0005-0000-0000-000011220000}"/>
    <cellStyle name="Input 8 9 3 10 2" xfId="9156" xr:uid="{00000000-0005-0000-0000-000012220000}"/>
    <cellStyle name="Input 8 9 3 11" xfId="9157" xr:uid="{00000000-0005-0000-0000-000013220000}"/>
    <cellStyle name="Input 8 9 3 11 2" xfId="9158" xr:uid="{00000000-0005-0000-0000-000014220000}"/>
    <cellStyle name="Input 8 9 3 12" xfId="9159" xr:uid="{00000000-0005-0000-0000-000015220000}"/>
    <cellStyle name="Input 8 9 3 12 2" xfId="9160" xr:uid="{00000000-0005-0000-0000-000016220000}"/>
    <cellStyle name="Input 8 9 3 13" xfId="9161" xr:uid="{00000000-0005-0000-0000-000017220000}"/>
    <cellStyle name="Input 8 9 3 13 2" xfId="9162" xr:uid="{00000000-0005-0000-0000-000018220000}"/>
    <cellStyle name="Input 8 9 3 14" xfId="9163" xr:uid="{00000000-0005-0000-0000-000019220000}"/>
    <cellStyle name="Input 8 9 3 14 2" xfId="9164" xr:uid="{00000000-0005-0000-0000-00001A220000}"/>
    <cellStyle name="Input 8 9 3 15" xfId="9165" xr:uid="{00000000-0005-0000-0000-00001B220000}"/>
    <cellStyle name="Input 8 9 3 15 2" xfId="9166" xr:uid="{00000000-0005-0000-0000-00001C220000}"/>
    <cellStyle name="Input 8 9 3 16" xfId="9167" xr:uid="{00000000-0005-0000-0000-00001D220000}"/>
    <cellStyle name="Input 8 9 3 2" xfId="9168" xr:uid="{00000000-0005-0000-0000-00001E220000}"/>
    <cellStyle name="Input 8 9 3 2 2" xfId="9169" xr:uid="{00000000-0005-0000-0000-00001F220000}"/>
    <cellStyle name="Input 8 9 3 3" xfId="9170" xr:uid="{00000000-0005-0000-0000-000020220000}"/>
    <cellStyle name="Input 8 9 3 3 2" xfId="9171" xr:uid="{00000000-0005-0000-0000-000021220000}"/>
    <cellStyle name="Input 8 9 3 4" xfId="9172" xr:uid="{00000000-0005-0000-0000-000022220000}"/>
    <cellStyle name="Input 8 9 3 4 2" xfId="9173" xr:uid="{00000000-0005-0000-0000-000023220000}"/>
    <cellStyle name="Input 8 9 3 5" xfId="9174" xr:uid="{00000000-0005-0000-0000-000024220000}"/>
    <cellStyle name="Input 8 9 3 5 2" xfId="9175" xr:uid="{00000000-0005-0000-0000-000025220000}"/>
    <cellStyle name="Input 8 9 3 6" xfId="9176" xr:uid="{00000000-0005-0000-0000-000026220000}"/>
    <cellStyle name="Input 8 9 3 6 2" xfId="9177" xr:uid="{00000000-0005-0000-0000-000027220000}"/>
    <cellStyle name="Input 8 9 3 7" xfId="9178" xr:uid="{00000000-0005-0000-0000-000028220000}"/>
    <cellStyle name="Input 8 9 3 7 2" xfId="9179" xr:uid="{00000000-0005-0000-0000-000029220000}"/>
    <cellStyle name="Input 8 9 3 8" xfId="9180" xr:uid="{00000000-0005-0000-0000-00002A220000}"/>
    <cellStyle name="Input 8 9 3 8 2" xfId="9181" xr:uid="{00000000-0005-0000-0000-00002B220000}"/>
    <cellStyle name="Input 8 9 3 9" xfId="9182" xr:uid="{00000000-0005-0000-0000-00002C220000}"/>
    <cellStyle name="Input 8 9 3 9 2" xfId="9183" xr:uid="{00000000-0005-0000-0000-00002D220000}"/>
    <cellStyle name="Input 8 9 4" xfId="9184" xr:uid="{00000000-0005-0000-0000-00002E220000}"/>
    <cellStyle name="Input 8 9 4 10" xfId="9185" xr:uid="{00000000-0005-0000-0000-00002F220000}"/>
    <cellStyle name="Input 8 9 4 10 2" xfId="9186" xr:uid="{00000000-0005-0000-0000-000030220000}"/>
    <cellStyle name="Input 8 9 4 11" xfId="9187" xr:uid="{00000000-0005-0000-0000-000031220000}"/>
    <cellStyle name="Input 8 9 4 11 2" xfId="9188" xr:uid="{00000000-0005-0000-0000-000032220000}"/>
    <cellStyle name="Input 8 9 4 12" xfId="9189" xr:uid="{00000000-0005-0000-0000-000033220000}"/>
    <cellStyle name="Input 8 9 4 12 2" xfId="9190" xr:uid="{00000000-0005-0000-0000-000034220000}"/>
    <cellStyle name="Input 8 9 4 13" xfId="9191" xr:uid="{00000000-0005-0000-0000-000035220000}"/>
    <cellStyle name="Input 8 9 4 13 2" xfId="9192" xr:uid="{00000000-0005-0000-0000-000036220000}"/>
    <cellStyle name="Input 8 9 4 14" xfId="9193" xr:uid="{00000000-0005-0000-0000-000037220000}"/>
    <cellStyle name="Input 8 9 4 14 2" xfId="9194" xr:uid="{00000000-0005-0000-0000-000038220000}"/>
    <cellStyle name="Input 8 9 4 15" xfId="9195" xr:uid="{00000000-0005-0000-0000-000039220000}"/>
    <cellStyle name="Input 8 9 4 15 2" xfId="9196" xr:uid="{00000000-0005-0000-0000-00003A220000}"/>
    <cellStyle name="Input 8 9 4 16" xfId="9197" xr:uid="{00000000-0005-0000-0000-00003B220000}"/>
    <cellStyle name="Input 8 9 4 2" xfId="9198" xr:uid="{00000000-0005-0000-0000-00003C220000}"/>
    <cellStyle name="Input 8 9 4 2 2" xfId="9199" xr:uid="{00000000-0005-0000-0000-00003D220000}"/>
    <cellStyle name="Input 8 9 4 3" xfId="9200" xr:uid="{00000000-0005-0000-0000-00003E220000}"/>
    <cellStyle name="Input 8 9 4 3 2" xfId="9201" xr:uid="{00000000-0005-0000-0000-00003F220000}"/>
    <cellStyle name="Input 8 9 4 4" xfId="9202" xr:uid="{00000000-0005-0000-0000-000040220000}"/>
    <cellStyle name="Input 8 9 4 4 2" xfId="9203" xr:uid="{00000000-0005-0000-0000-000041220000}"/>
    <cellStyle name="Input 8 9 4 5" xfId="9204" xr:uid="{00000000-0005-0000-0000-000042220000}"/>
    <cellStyle name="Input 8 9 4 5 2" xfId="9205" xr:uid="{00000000-0005-0000-0000-000043220000}"/>
    <cellStyle name="Input 8 9 4 6" xfId="9206" xr:uid="{00000000-0005-0000-0000-000044220000}"/>
    <cellStyle name="Input 8 9 4 6 2" xfId="9207" xr:uid="{00000000-0005-0000-0000-000045220000}"/>
    <cellStyle name="Input 8 9 4 7" xfId="9208" xr:uid="{00000000-0005-0000-0000-000046220000}"/>
    <cellStyle name="Input 8 9 4 7 2" xfId="9209" xr:uid="{00000000-0005-0000-0000-000047220000}"/>
    <cellStyle name="Input 8 9 4 8" xfId="9210" xr:uid="{00000000-0005-0000-0000-000048220000}"/>
    <cellStyle name="Input 8 9 4 8 2" xfId="9211" xr:uid="{00000000-0005-0000-0000-000049220000}"/>
    <cellStyle name="Input 8 9 4 9" xfId="9212" xr:uid="{00000000-0005-0000-0000-00004A220000}"/>
    <cellStyle name="Input 8 9 4 9 2" xfId="9213" xr:uid="{00000000-0005-0000-0000-00004B220000}"/>
    <cellStyle name="Input 8 9 5" xfId="9214" xr:uid="{00000000-0005-0000-0000-00004C220000}"/>
    <cellStyle name="Input 8 9 5 10" xfId="9215" xr:uid="{00000000-0005-0000-0000-00004D220000}"/>
    <cellStyle name="Input 8 9 5 10 2" xfId="9216" xr:uid="{00000000-0005-0000-0000-00004E220000}"/>
    <cellStyle name="Input 8 9 5 11" xfId="9217" xr:uid="{00000000-0005-0000-0000-00004F220000}"/>
    <cellStyle name="Input 8 9 5 11 2" xfId="9218" xr:uid="{00000000-0005-0000-0000-000050220000}"/>
    <cellStyle name="Input 8 9 5 12" xfId="9219" xr:uid="{00000000-0005-0000-0000-000051220000}"/>
    <cellStyle name="Input 8 9 5 12 2" xfId="9220" xr:uid="{00000000-0005-0000-0000-000052220000}"/>
    <cellStyle name="Input 8 9 5 13" xfId="9221" xr:uid="{00000000-0005-0000-0000-000053220000}"/>
    <cellStyle name="Input 8 9 5 13 2" xfId="9222" xr:uid="{00000000-0005-0000-0000-000054220000}"/>
    <cellStyle name="Input 8 9 5 14" xfId="9223" xr:uid="{00000000-0005-0000-0000-000055220000}"/>
    <cellStyle name="Input 8 9 5 2" xfId="9224" xr:uid="{00000000-0005-0000-0000-000056220000}"/>
    <cellStyle name="Input 8 9 5 2 2" xfId="9225" xr:uid="{00000000-0005-0000-0000-000057220000}"/>
    <cellStyle name="Input 8 9 5 3" xfId="9226" xr:uid="{00000000-0005-0000-0000-000058220000}"/>
    <cellStyle name="Input 8 9 5 3 2" xfId="9227" xr:uid="{00000000-0005-0000-0000-000059220000}"/>
    <cellStyle name="Input 8 9 5 4" xfId="9228" xr:uid="{00000000-0005-0000-0000-00005A220000}"/>
    <cellStyle name="Input 8 9 5 4 2" xfId="9229" xr:uid="{00000000-0005-0000-0000-00005B220000}"/>
    <cellStyle name="Input 8 9 5 5" xfId="9230" xr:uid="{00000000-0005-0000-0000-00005C220000}"/>
    <cellStyle name="Input 8 9 5 5 2" xfId="9231" xr:uid="{00000000-0005-0000-0000-00005D220000}"/>
    <cellStyle name="Input 8 9 5 6" xfId="9232" xr:uid="{00000000-0005-0000-0000-00005E220000}"/>
    <cellStyle name="Input 8 9 5 6 2" xfId="9233" xr:uid="{00000000-0005-0000-0000-00005F220000}"/>
    <cellStyle name="Input 8 9 5 7" xfId="9234" xr:uid="{00000000-0005-0000-0000-000060220000}"/>
    <cellStyle name="Input 8 9 5 7 2" xfId="9235" xr:uid="{00000000-0005-0000-0000-000061220000}"/>
    <cellStyle name="Input 8 9 5 8" xfId="9236" xr:uid="{00000000-0005-0000-0000-000062220000}"/>
    <cellStyle name="Input 8 9 5 8 2" xfId="9237" xr:uid="{00000000-0005-0000-0000-000063220000}"/>
    <cellStyle name="Input 8 9 5 9" xfId="9238" xr:uid="{00000000-0005-0000-0000-000064220000}"/>
    <cellStyle name="Input 8 9 5 9 2" xfId="9239" xr:uid="{00000000-0005-0000-0000-000065220000}"/>
    <cellStyle name="Input 8 9 6" xfId="9240" xr:uid="{00000000-0005-0000-0000-000066220000}"/>
    <cellStyle name="Input 8 9 6 2" xfId="9241" xr:uid="{00000000-0005-0000-0000-000067220000}"/>
    <cellStyle name="Input 8 9 7" xfId="9242" xr:uid="{00000000-0005-0000-0000-000068220000}"/>
    <cellStyle name="Input 8 9 7 2" xfId="9243" xr:uid="{00000000-0005-0000-0000-000069220000}"/>
    <cellStyle name="Input 8 9 8" xfId="9244" xr:uid="{00000000-0005-0000-0000-00006A220000}"/>
    <cellStyle name="Input 8 9 8 2" xfId="9245" xr:uid="{00000000-0005-0000-0000-00006B220000}"/>
    <cellStyle name="Input 8 9 9" xfId="9246" xr:uid="{00000000-0005-0000-0000-00006C220000}"/>
    <cellStyle name="Input 8 9 9 2" xfId="9247" xr:uid="{00000000-0005-0000-0000-00006D220000}"/>
    <cellStyle name="Input 9" xfId="9248" xr:uid="{00000000-0005-0000-0000-00006E220000}"/>
    <cellStyle name="Input 9 10" xfId="9249" xr:uid="{00000000-0005-0000-0000-00006F220000}"/>
    <cellStyle name="Input 9 10 10" xfId="9250" xr:uid="{00000000-0005-0000-0000-000070220000}"/>
    <cellStyle name="Input 9 10 10 2" xfId="9251" xr:uid="{00000000-0005-0000-0000-000071220000}"/>
    <cellStyle name="Input 9 10 11" xfId="9252" xr:uid="{00000000-0005-0000-0000-000072220000}"/>
    <cellStyle name="Input 9 10 11 2" xfId="9253" xr:uid="{00000000-0005-0000-0000-000073220000}"/>
    <cellStyle name="Input 9 10 12" xfId="9254" xr:uid="{00000000-0005-0000-0000-000074220000}"/>
    <cellStyle name="Input 9 10 12 2" xfId="9255" xr:uid="{00000000-0005-0000-0000-000075220000}"/>
    <cellStyle name="Input 9 10 13" xfId="9256" xr:uid="{00000000-0005-0000-0000-000076220000}"/>
    <cellStyle name="Input 9 10 13 2" xfId="9257" xr:uid="{00000000-0005-0000-0000-000077220000}"/>
    <cellStyle name="Input 9 10 14" xfId="9258" xr:uid="{00000000-0005-0000-0000-000078220000}"/>
    <cellStyle name="Input 9 10 14 2" xfId="9259" xr:uid="{00000000-0005-0000-0000-000079220000}"/>
    <cellStyle name="Input 9 10 15" xfId="9260" xr:uid="{00000000-0005-0000-0000-00007A220000}"/>
    <cellStyle name="Input 9 10 15 2" xfId="9261" xr:uid="{00000000-0005-0000-0000-00007B220000}"/>
    <cellStyle name="Input 9 10 16" xfId="9262" xr:uid="{00000000-0005-0000-0000-00007C220000}"/>
    <cellStyle name="Input 9 10 16 2" xfId="9263" xr:uid="{00000000-0005-0000-0000-00007D220000}"/>
    <cellStyle name="Input 9 10 17" xfId="9264" xr:uid="{00000000-0005-0000-0000-00007E220000}"/>
    <cellStyle name="Input 9 10 17 2" xfId="9265" xr:uid="{00000000-0005-0000-0000-00007F220000}"/>
    <cellStyle name="Input 9 10 18" xfId="9266" xr:uid="{00000000-0005-0000-0000-000080220000}"/>
    <cellStyle name="Input 9 10 2" xfId="9267" xr:uid="{00000000-0005-0000-0000-000081220000}"/>
    <cellStyle name="Input 9 10 2 2" xfId="9268" xr:uid="{00000000-0005-0000-0000-000082220000}"/>
    <cellStyle name="Input 9 10 3" xfId="9269" xr:uid="{00000000-0005-0000-0000-000083220000}"/>
    <cellStyle name="Input 9 10 3 2" xfId="9270" xr:uid="{00000000-0005-0000-0000-000084220000}"/>
    <cellStyle name="Input 9 10 4" xfId="9271" xr:uid="{00000000-0005-0000-0000-000085220000}"/>
    <cellStyle name="Input 9 10 4 2" xfId="9272" xr:uid="{00000000-0005-0000-0000-000086220000}"/>
    <cellStyle name="Input 9 10 5" xfId="9273" xr:uid="{00000000-0005-0000-0000-000087220000}"/>
    <cellStyle name="Input 9 10 5 2" xfId="9274" xr:uid="{00000000-0005-0000-0000-000088220000}"/>
    <cellStyle name="Input 9 10 6" xfId="9275" xr:uid="{00000000-0005-0000-0000-000089220000}"/>
    <cellStyle name="Input 9 10 6 2" xfId="9276" xr:uid="{00000000-0005-0000-0000-00008A220000}"/>
    <cellStyle name="Input 9 10 7" xfId="9277" xr:uid="{00000000-0005-0000-0000-00008B220000}"/>
    <cellStyle name="Input 9 10 7 2" xfId="9278" xr:uid="{00000000-0005-0000-0000-00008C220000}"/>
    <cellStyle name="Input 9 10 8" xfId="9279" xr:uid="{00000000-0005-0000-0000-00008D220000}"/>
    <cellStyle name="Input 9 10 8 2" xfId="9280" xr:uid="{00000000-0005-0000-0000-00008E220000}"/>
    <cellStyle name="Input 9 10 9" xfId="9281" xr:uid="{00000000-0005-0000-0000-00008F220000}"/>
    <cellStyle name="Input 9 10 9 2" xfId="9282" xr:uid="{00000000-0005-0000-0000-000090220000}"/>
    <cellStyle name="Input 9 11" xfId="9283" xr:uid="{00000000-0005-0000-0000-000091220000}"/>
    <cellStyle name="Input 9 11 10" xfId="9284" xr:uid="{00000000-0005-0000-0000-000092220000}"/>
    <cellStyle name="Input 9 11 10 2" xfId="9285" xr:uid="{00000000-0005-0000-0000-000093220000}"/>
    <cellStyle name="Input 9 11 11" xfId="9286" xr:uid="{00000000-0005-0000-0000-000094220000}"/>
    <cellStyle name="Input 9 11 11 2" xfId="9287" xr:uid="{00000000-0005-0000-0000-000095220000}"/>
    <cellStyle name="Input 9 11 12" xfId="9288" xr:uid="{00000000-0005-0000-0000-000096220000}"/>
    <cellStyle name="Input 9 11 12 2" xfId="9289" xr:uid="{00000000-0005-0000-0000-000097220000}"/>
    <cellStyle name="Input 9 11 13" xfId="9290" xr:uid="{00000000-0005-0000-0000-000098220000}"/>
    <cellStyle name="Input 9 11 13 2" xfId="9291" xr:uid="{00000000-0005-0000-0000-000099220000}"/>
    <cellStyle name="Input 9 11 14" xfId="9292" xr:uid="{00000000-0005-0000-0000-00009A220000}"/>
    <cellStyle name="Input 9 11 14 2" xfId="9293" xr:uid="{00000000-0005-0000-0000-00009B220000}"/>
    <cellStyle name="Input 9 11 15" xfId="9294" xr:uid="{00000000-0005-0000-0000-00009C220000}"/>
    <cellStyle name="Input 9 11 15 2" xfId="9295" xr:uid="{00000000-0005-0000-0000-00009D220000}"/>
    <cellStyle name="Input 9 11 16" xfId="9296" xr:uid="{00000000-0005-0000-0000-00009E220000}"/>
    <cellStyle name="Input 9 11 16 2" xfId="9297" xr:uid="{00000000-0005-0000-0000-00009F220000}"/>
    <cellStyle name="Input 9 11 17" xfId="9298" xr:uid="{00000000-0005-0000-0000-0000A0220000}"/>
    <cellStyle name="Input 9 11 17 2" xfId="9299" xr:uid="{00000000-0005-0000-0000-0000A1220000}"/>
    <cellStyle name="Input 9 11 18" xfId="9300" xr:uid="{00000000-0005-0000-0000-0000A2220000}"/>
    <cellStyle name="Input 9 11 2" xfId="9301" xr:uid="{00000000-0005-0000-0000-0000A3220000}"/>
    <cellStyle name="Input 9 11 2 2" xfId="9302" xr:uid="{00000000-0005-0000-0000-0000A4220000}"/>
    <cellStyle name="Input 9 11 3" xfId="9303" xr:uid="{00000000-0005-0000-0000-0000A5220000}"/>
    <cellStyle name="Input 9 11 3 2" xfId="9304" xr:uid="{00000000-0005-0000-0000-0000A6220000}"/>
    <cellStyle name="Input 9 11 4" xfId="9305" xr:uid="{00000000-0005-0000-0000-0000A7220000}"/>
    <cellStyle name="Input 9 11 4 2" xfId="9306" xr:uid="{00000000-0005-0000-0000-0000A8220000}"/>
    <cellStyle name="Input 9 11 5" xfId="9307" xr:uid="{00000000-0005-0000-0000-0000A9220000}"/>
    <cellStyle name="Input 9 11 5 2" xfId="9308" xr:uid="{00000000-0005-0000-0000-0000AA220000}"/>
    <cellStyle name="Input 9 11 6" xfId="9309" xr:uid="{00000000-0005-0000-0000-0000AB220000}"/>
    <cellStyle name="Input 9 11 6 2" xfId="9310" xr:uid="{00000000-0005-0000-0000-0000AC220000}"/>
    <cellStyle name="Input 9 11 7" xfId="9311" xr:uid="{00000000-0005-0000-0000-0000AD220000}"/>
    <cellStyle name="Input 9 11 7 2" xfId="9312" xr:uid="{00000000-0005-0000-0000-0000AE220000}"/>
    <cellStyle name="Input 9 11 8" xfId="9313" xr:uid="{00000000-0005-0000-0000-0000AF220000}"/>
    <cellStyle name="Input 9 11 8 2" xfId="9314" xr:uid="{00000000-0005-0000-0000-0000B0220000}"/>
    <cellStyle name="Input 9 11 9" xfId="9315" xr:uid="{00000000-0005-0000-0000-0000B1220000}"/>
    <cellStyle name="Input 9 11 9 2" xfId="9316" xr:uid="{00000000-0005-0000-0000-0000B2220000}"/>
    <cellStyle name="Input 9 12" xfId="9317" xr:uid="{00000000-0005-0000-0000-0000B3220000}"/>
    <cellStyle name="Input 9 12 10" xfId="9318" xr:uid="{00000000-0005-0000-0000-0000B4220000}"/>
    <cellStyle name="Input 9 12 10 2" xfId="9319" xr:uid="{00000000-0005-0000-0000-0000B5220000}"/>
    <cellStyle name="Input 9 12 11" xfId="9320" xr:uid="{00000000-0005-0000-0000-0000B6220000}"/>
    <cellStyle name="Input 9 12 11 2" xfId="9321" xr:uid="{00000000-0005-0000-0000-0000B7220000}"/>
    <cellStyle name="Input 9 12 12" xfId="9322" xr:uid="{00000000-0005-0000-0000-0000B8220000}"/>
    <cellStyle name="Input 9 12 12 2" xfId="9323" xr:uid="{00000000-0005-0000-0000-0000B9220000}"/>
    <cellStyle name="Input 9 12 13" xfId="9324" xr:uid="{00000000-0005-0000-0000-0000BA220000}"/>
    <cellStyle name="Input 9 12 13 2" xfId="9325" xr:uid="{00000000-0005-0000-0000-0000BB220000}"/>
    <cellStyle name="Input 9 12 14" xfId="9326" xr:uid="{00000000-0005-0000-0000-0000BC220000}"/>
    <cellStyle name="Input 9 12 14 2" xfId="9327" xr:uid="{00000000-0005-0000-0000-0000BD220000}"/>
    <cellStyle name="Input 9 12 15" xfId="9328" xr:uid="{00000000-0005-0000-0000-0000BE220000}"/>
    <cellStyle name="Input 9 12 15 2" xfId="9329" xr:uid="{00000000-0005-0000-0000-0000BF220000}"/>
    <cellStyle name="Input 9 12 16" xfId="9330" xr:uid="{00000000-0005-0000-0000-0000C0220000}"/>
    <cellStyle name="Input 9 12 2" xfId="9331" xr:uid="{00000000-0005-0000-0000-0000C1220000}"/>
    <cellStyle name="Input 9 12 2 2" xfId="9332" xr:uid="{00000000-0005-0000-0000-0000C2220000}"/>
    <cellStyle name="Input 9 12 3" xfId="9333" xr:uid="{00000000-0005-0000-0000-0000C3220000}"/>
    <cellStyle name="Input 9 12 3 2" xfId="9334" xr:uid="{00000000-0005-0000-0000-0000C4220000}"/>
    <cellStyle name="Input 9 12 4" xfId="9335" xr:uid="{00000000-0005-0000-0000-0000C5220000}"/>
    <cellStyle name="Input 9 12 4 2" xfId="9336" xr:uid="{00000000-0005-0000-0000-0000C6220000}"/>
    <cellStyle name="Input 9 12 5" xfId="9337" xr:uid="{00000000-0005-0000-0000-0000C7220000}"/>
    <cellStyle name="Input 9 12 5 2" xfId="9338" xr:uid="{00000000-0005-0000-0000-0000C8220000}"/>
    <cellStyle name="Input 9 12 6" xfId="9339" xr:uid="{00000000-0005-0000-0000-0000C9220000}"/>
    <cellStyle name="Input 9 12 6 2" xfId="9340" xr:uid="{00000000-0005-0000-0000-0000CA220000}"/>
    <cellStyle name="Input 9 12 7" xfId="9341" xr:uid="{00000000-0005-0000-0000-0000CB220000}"/>
    <cellStyle name="Input 9 12 7 2" xfId="9342" xr:uid="{00000000-0005-0000-0000-0000CC220000}"/>
    <cellStyle name="Input 9 12 8" xfId="9343" xr:uid="{00000000-0005-0000-0000-0000CD220000}"/>
    <cellStyle name="Input 9 12 8 2" xfId="9344" xr:uid="{00000000-0005-0000-0000-0000CE220000}"/>
    <cellStyle name="Input 9 12 9" xfId="9345" xr:uid="{00000000-0005-0000-0000-0000CF220000}"/>
    <cellStyle name="Input 9 12 9 2" xfId="9346" xr:uid="{00000000-0005-0000-0000-0000D0220000}"/>
    <cellStyle name="Input 9 13" xfId="9347" xr:uid="{00000000-0005-0000-0000-0000D1220000}"/>
    <cellStyle name="Input 9 13 10" xfId="9348" xr:uid="{00000000-0005-0000-0000-0000D2220000}"/>
    <cellStyle name="Input 9 13 10 2" xfId="9349" xr:uid="{00000000-0005-0000-0000-0000D3220000}"/>
    <cellStyle name="Input 9 13 11" xfId="9350" xr:uid="{00000000-0005-0000-0000-0000D4220000}"/>
    <cellStyle name="Input 9 13 11 2" xfId="9351" xr:uid="{00000000-0005-0000-0000-0000D5220000}"/>
    <cellStyle name="Input 9 13 12" xfId="9352" xr:uid="{00000000-0005-0000-0000-0000D6220000}"/>
    <cellStyle name="Input 9 13 12 2" xfId="9353" xr:uid="{00000000-0005-0000-0000-0000D7220000}"/>
    <cellStyle name="Input 9 13 13" xfId="9354" xr:uid="{00000000-0005-0000-0000-0000D8220000}"/>
    <cellStyle name="Input 9 13 13 2" xfId="9355" xr:uid="{00000000-0005-0000-0000-0000D9220000}"/>
    <cellStyle name="Input 9 13 14" xfId="9356" xr:uid="{00000000-0005-0000-0000-0000DA220000}"/>
    <cellStyle name="Input 9 13 14 2" xfId="9357" xr:uid="{00000000-0005-0000-0000-0000DB220000}"/>
    <cellStyle name="Input 9 13 15" xfId="9358" xr:uid="{00000000-0005-0000-0000-0000DC220000}"/>
    <cellStyle name="Input 9 13 15 2" xfId="9359" xr:uid="{00000000-0005-0000-0000-0000DD220000}"/>
    <cellStyle name="Input 9 13 16" xfId="9360" xr:uid="{00000000-0005-0000-0000-0000DE220000}"/>
    <cellStyle name="Input 9 13 2" xfId="9361" xr:uid="{00000000-0005-0000-0000-0000DF220000}"/>
    <cellStyle name="Input 9 13 2 2" xfId="9362" xr:uid="{00000000-0005-0000-0000-0000E0220000}"/>
    <cellStyle name="Input 9 13 3" xfId="9363" xr:uid="{00000000-0005-0000-0000-0000E1220000}"/>
    <cellStyle name="Input 9 13 3 2" xfId="9364" xr:uid="{00000000-0005-0000-0000-0000E2220000}"/>
    <cellStyle name="Input 9 13 4" xfId="9365" xr:uid="{00000000-0005-0000-0000-0000E3220000}"/>
    <cellStyle name="Input 9 13 4 2" xfId="9366" xr:uid="{00000000-0005-0000-0000-0000E4220000}"/>
    <cellStyle name="Input 9 13 5" xfId="9367" xr:uid="{00000000-0005-0000-0000-0000E5220000}"/>
    <cellStyle name="Input 9 13 5 2" xfId="9368" xr:uid="{00000000-0005-0000-0000-0000E6220000}"/>
    <cellStyle name="Input 9 13 6" xfId="9369" xr:uid="{00000000-0005-0000-0000-0000E7220000}"/>
    <cellStyle name="Input 9 13 6 2" xfId="9370" xr:uid="{00000000-0005-0000-0000-0000E8220000}"/>
    <cellStyle name="Input 9 13 7" xfId="9371" xr:uid="{00000000-0005-0000-0000-0000E9220000}"/>
    <cellStyle name="Input 9 13 7 2" xfId="9372" xr:uid="{00000000-0005-0000-0000-0000EA220000}"/>
    <cellStyle name="Input 9 13 8" xfId="9373" xr:uid="{00000000-0005-0000-0000-0000EB220000}"/>
    <cellStyle name="Input 9 13 8 2" xfId="9374" xr:uid="{00000000-0005-0000-0000-0000EC220000}"/>
    <cellStyle name="Input 9 13 9" xfId="9375" xr:uid="{00000000-0005-0000-0000-0000ED220000}"/>
    <cellStyle name="Input 9 13 9 2" xfId="9376" xr:uid="{00000000-0005-0000-0000-0000EE220000}"/>
    <cellStyle name="Input 9 14" xfId="9377" xr:uid="{00000000-0005-0000-0000-0000EF220000}"/>
    <cellStyle name="Input 9 14 10" xfId="9378" xr:uid="{00000000-0005-0000-0000-0000F0220000}"/>
    <cellStyle name="Input 9 14 10 2" xfId="9379" xr:uid="{00000000-0005-0000-0000-0000F1220000}"/>
    <cellStyle name="Input 9 14 11" xfId="9380" xr:uid="{00000000-0005-0000-0000-0000F2220000}"/>
    <cellStyle name="Input 9 14 11 2" xfId="9381" xr:uid="{00000000-0005-0000-0000-0000F3220000}"/>
    <cellStyle name="Input 9 14 12" xfId="9382" xr:uid="{00000000-0005-0000-0000-0000F4220000}"/>
    <cellStyle name="Input 9 14 12 2" xfId="9383" xr:uid="{00000000-0005-0000-0000-0000F5220000}"/>
    <cellStyle name="Input 9 14 13" xfId="9384" xr:uid="{00000000-0005-0000-0000-0000F6220000}"/>
    <cellStyle name="Input 9 14 13 2" xfId="9385" xr:uid="{00000000-0005-0000-0000-0000F7220000}"/>
    <cellStyle name="Input 9 14 14" xfId="9386" xr:uid="{00000000-0005-0000-0000-0000F8220000}"/>
    <cellStyle name="Input 9 14 14 2" xfId="9387" xr:uid="{00000000-0005-0000-0000-0000F9220000}"/>
    <cellStyle name="Input 9 14 15" xfId="9388" xr:uid="{00000000-0005-0000-0000-0000FA220000}"/>
    <cellStyle name="Input 9 14 2" xfId="9389" xr:uid="{00000000-0005-0000-0000-0000FB220000}"/>
    <cellStyle name="Input 9 14 2 2" xfId="9390" xr:uid="{00000000-0005-0000-0000-0000FC220000}"/>
    <cellStyle name="Input 9 14 3" xfId="9391" xr:uid="{00000000-0005-0000-0000-0000FD220000}"/>
    <cellStyle name="Input 9 14 3 2" xfId="9392" xr:uid="{00000000-0005-0000-0000-0000FE220000}"/>
    <cellStyle name="Input 9 14 4" xfId="9393" xr:uid="{00000000-0005-0000-0000-0000FF220000}"/>
    <cellStyle name="Input 9 14 4 2" xfId="9394" xr:uid="{00000000-0005-0000-0000-000000230000}"/>
    <cellStyle name="Input 9 14 5" xfId="9395" xr:uid="{00000000-0005-0000-0000-000001230000}"/>
    <cellStyle name="Input 9 14 5 2" xfId="9396" xr:uid="{00000000-0005-0000-0000-000002230000}"/>
    <cellStyle name="Input 9 14 6" xfId="9397" xr:uid="{00000000-0005-0000-0000-000003230000}"/>
    <cellStyle name="Input 9 14 6 2" xfId="9398" xr:uid="{00000000-0005-0000-0000-000004230000}"/>
    <cellStyle name="Input 9 14 7" xfId="9399" xr:uid="{00000000-0005-0000-0000-000005230000}"/>
    <cellStyle name="Input 9 14 7 2" xfId="9400" xr:uid="{00000000-0005-0000-0000-000006230000}"/>
    <cellStyle name="Input 9 14 8" xfId="9401" xr:uid="{00000000-0005-0000-0000-000007230000}"/>
    <cellStyle name="Input 9 14 8 2" xfId="9402" xr:uid="{00000000-0005-0000-0000-000008230000}"/>
    <cellStyle name="Input 9 14 9" xfId="9403" xr:uid="{00000000-0005-0000-0000-000009230000}"/>
    <cellStyle name="Input 9 14 9 2" xfId="9404" xr:uid="{00000000-0005-0000-0000-00000A230000}"/>
    <cellStyle name="Input 9 15" xfId="9405" xr:uid="{00000000-0005-0000-0000-00000B230000}"/>
    <cellStyle name="Input 9 15 2" xfId="9406" xr:uid="{00000000-0005-0000-0000-00000C230000}"/>
    <cellStyle name="Input 9 16" xfId="9407" xr:uid="{00000000-0005-0000-0000-00000D230000}"/>
    <cellStyle name="Input 9 16 2" xfId="9408" xr:uid="{00000000-0005-0000-0000-00000E230000}"/>
    <cellStyle name="Input 9 17" xfId="9409" xr:uid="{00000000-0005-0000-0000-00000F230000}"/>
    <cellStyle name="Input 9 17 2" xfId="9410" xr:uid="{00000000-0005-0000-0000-000010230000}"/>
    <cellStyle name="Input 9 18" xfId="9411" xr:uid="{00000000-0005-0000-0000-000011230000}"/>
    <cellStyle name="Input 9 18 2" xfId="9412" xr:uid="{00000000-0005-0000-0000-000012230000}"/>
    <cellStyle name="Input 9 19" xfId="9413" xr:uid="{00000000-0005-0000-0000-000013230000}"/>
    <cellStyle name="Input 9 19 2" xfId="9414" xr:uid="{00000000-0005-0000-0000-000014230000}"/>
    <cellStyle name="Input 9 2" xfId="9415" xr:uid="{00000000-0005-0000-0000-000015230000}"/>
    <cellStyle name="Input 9 2 10" xfId="9416" xr:uid="{00000000-0005-0000-0000-000016230000}"/>
    <cellStyle name="Input 9 2 10 10" xfId="9417" xr:uid="{00000000-0005-0000-0000-000017230000}"/>
    <cellStyle name="Input 9 2 10 10 2" xfId="9418" xr:uid="{00000000-0005-0000-0000-000018230000}"/>
    <cellStyle name="Input 9 2 10 11" xfId="9419" xr:uid="{00000000-0005-0000-0000-000019230000}"/>
    <cellStyle name="Input 9 2 10 11 2" xfId="9420" xr:uid="{00000000-0005-0000-0000-00001A230000}"/>
    <cellStyle name="Input 9 2 10 12" xfId="9421" xr:uid="{00000000-0005-0000-0000-00001B230000}"/>
    <cellStyle name="Input 9 2 10 12 2" xfId="9422" xr:uid="{00000000-0005-0000-0000-00001C230000}"/>
    <cellStyle name="Input 9 2 10 13" xfId="9423" xr:uid="{00000000-0005-0000-0000-00001D230000}"/>
    <cellStyle name="Input 9 2 10 13 2" xfId="9424" xr:uid="{00000000-0005-0000-0000-00001E230000}"/>
    <cellStyle name="Input 9 2 10 14" xfId="9425" xr:uid="{00000000-0005-0000-0000-00001F230000}"/>
    <cellStyle name="Input 9 2 10 14 2" xfId="9426" xr:uid="{00000000-0005-0000-0000-000020230000}"/>
    <cellStyle name="Input 9 2 10 15" xfId="9427" xr:uid="{00000000-0005-0000-0000-000021230000}"/>
    <cellStyle name="Input 9 2 10 15 2" xfId="9428" xr:uid="{00000000-0005-0000-0000-000022230000}"/>
    <cellStyle name="Input 9 2 10 16" xfId="9429" xr:uid="{00000000-0005-0000-0000-000023230000}"/>
    <cellStyle name="Input 9 2 10 16 2" xfId="9430" xr:uid="{00000000-0005-0000-0000-000024230000}"/>
    <cellStyle name="Input 9 2 10 17" xfId="9431" xr:uid="{00000000-0005-0000-0000-000025230000}"/>
    <cellStyle name="Input 9 2 10 17 2" xfId="9432" xr:uid="{00000000-0005-0000-0000-000026230000}"/>
    <cellStyle name="Input 9 2 10 18" xfId="9433" xr:uid="{00000000-0005-0000-0000-000027230000}"/>
    <cellStyle name="Input 9 2 10 2" xfId="9434" xr:uid="{00000000-0005-0000-0000-000028230000}"/>
    <cellStyle name="Input 9 2 10 2 2" xfId="9435" xr:uid="{00000000-0005-0000-0000-000029230000}"/>
    <cellStyle name="Input 9 2 10 3" xfId="9436" xr:uid="{00000000-0005-0000-0000-00002A230000}"/>
    <cellStyle name="Input 9 2 10 3 2" xfId="9437" xr:uid="{00000000-0005-0000-0000-00002B230000}"/>
    <cellStyle name="Input 9 2 10 4" xfId="9438" xr:uid="{00000000-0005-0000-0000-00002C230000}"/>
    <cellStyle name="Input 9 2 10 4 2" xfId="9439" xr:uid="{00000000-0005-0000-0000-00002D230000}"/>
    <cellStyle name="Input 9 2 10 5" xfId="9440" xr:uid="{00000000-0005-0000-0000-00002E230000}"/>
    <cellStyle name="Input 9 2 10 5 2" xfId="9441" xr:uid="{00000000-0005-0000-0000-00002F230000}"/>
    <cellStyle name="Input 9 2 10 6" xfId="9442" xr:uid="{00000000-0005-0000-0000-000030230000}"/>
    <cellStyle name="Input 9 2 10 6 2" xfId="9443" xr:uid="{00000000-0005-0000-0000-000031230000}"/>
    <cellStyle name="Input 9 2 10 7" xfId="9444" xr:uid="{00000000-0005-0000-0000-000032230000}"/>
    <cellStyle name="Input 9 2 10 7 2" xfId="9445" xr:uid="{00000000-0005-0000-0000-000033230000}"/>
    <cellStyle name="Input 9 2 10 8" xfId="9446" xr:uid="{00000000-0005-0000-0000-000034230000}"/>
    <cellStyle name="Input 9 2 10 8 2" xfId="9447" xr:uid="{00000000-0005-0000-0000-000035230000}"/>
    <cellStyle name="Input 9 2 10 9" xfId="9448" xr:uid="{00000000-0005-0000-0000-000036230000}"/>
    <cellStyle name="Input 9 2 10 9 2" xfId="9449" xr:uid="{00000000-0005-0000-0000-000037230000}"/>
    <cellStyle name="Input 9 2 11" xfId="9450" xr:uid="{00000000-0005-0000-0000-000038230000}"/>
    <cellStyle name="Input 9 2 11 10" xfId="9451" xr:uid="{00000000-0005-0000-0000-000039230000}"/>
    <cellStyle name="Input 9 2 11 10 2" xfId="9452" xr:uid="{00000000-0005-0000-0000-00003A230000}"/>
    <cellStyle name="Input 9 2 11 11" xfId="9453" xr:uid="{00000000-0005-0000-0000-00003B230000}"/>
    <cellStyle name="Input 9 2 11 11 2" xfId="9454" xr:uid="{00000000-0005-0000-0000-00003C230000}"/>
    <cellStyle name="Input 9 2 11 12" xfId="9455" xr:uid="{00000000-0005-0000-0000-00003D230000}"/>
    <cellStyle name="Input 9 2 11 12 2" xfId="9456" xr:uid="{00000000-0005-0000-0000-00003E230000}"/>
    <cellStyle name="Input 9 2 11 13" xfId="9457" xr:uid="{00000000-0005-0000-0000-00003F230000}"/>
    <cellStyle name="Input 9 2 11 13 2" xfId="9458" xr:uid="{00000000-0005-0000-0000-000040230000}"/>
    <cellStyle name="Input 9 2 11 14" xfId="9459" xr:uid="{00000000-0005-0000-0000-000041230000}"/>
    <cellStyle name="Input 9 2 11 14 2" xfId="9460" xr:uid="{00000000-0005-0000-0000-000042230000}"/>
    <cellStyle name="Input 9 2 11 15" xfId="9461" xr:uid="{00000000-0005-0000-0000-000043230000}"/>
    <cellStyle name="Input 9 2 11 15 2" xfId="9462" xr:uid="{00000000-0005-0000-0000-000044230000}"/>
    <cellStyle name="Input 9 2 11 16" xfId="9463" xr:uid="{00000000-0005-0000-0000-000045230000}"/>
    <cellStyle name="Input 9 2 11 2" xfId="9464" xr:uid="{00000000-0005-0000-0000-000046230000}"/>
    <cellStyle name="Input 9 2 11 2 2" xfId="9465" xr:uid="{00000000-0005-0000-0000-000047230000}"/>
    <cellStyle name="Input 9 2 11 3" xfId="9466" xr:uid="{00000000-0005-0000-0000-000048230000}"/>
    <cellStyle name="Input 9 2 11 3 2" xfId="9467" xr:uid="{00000000-0005-0000-0000-000049230000}"/>
    <cellStyle name="Input 9 2 11 4" xfId="9468" xr:uid="{00000000-0005-0000-0000-00004A230000}"/>
    <cellStyle name="Input 9 2 11 4 2" xfId="9469" xr:uid="{00000000-0005-0000-0000-00004B230000}"/>
    <cellStyle name="Input 9 2 11 5" xfId="9470" xr:uid="{00000000-0005-0000-0000-00004C230000}"/>
    <cellStyle name="Input 9 2 11 5 2" xfId="9471" xr:uid="{00000000-0005-0000-0000-00004D230000}"/>
    <cellStyle name="Input 9 2 11 6" xfId="9472" xr:uid="{00000000-0005-0000-0000-00004E230000}"/>
    <cellStyle name="Input 9 2 11 6 2" xfId="9473" xr:uid="{00000000-0005-0000-0000-00004F230000}"/>
    <cellStyle name="Input 9 2 11 7" xfId="9474" xr:uid="{00000000-0005-0000-0000-000050230000}"/>
    <cellStyle name="Input 9 2 11 7 2" xfId="9475" xr:uid="{00000000-0005-0000-0000-000051230000}"/>
    <cellStyle name="Input 9 2 11 8" xfId="9476" xr:uid="{00000000-0005-0000-0000-000052230000}"/>
    <cellStyle name="Input 9 2 11 8 2" xfId="9477" xr:uid="{00000000-0005-0000-0000-000053230000}"/>
    <cellStyle name="Input 9 2 11 9" xfId="9478" xr:uid="{00000000-0005-0000-0000-000054230000}"/>
    <cellStyle name="Input 9 2 11 9 2" xfId="9479" xr:uid="{00000000-0005-0000-0000-000055230000}"/>
    <cellStyle name="Input 9 2 12" xfId="9480" xr:uid="{00000000-0005-0000-0000-000056230000}"/>
    <cellStyle name="Input 9 2 12 10" xfId="9481" xr:uid="{00000000-0005-0000-0000-000057230000}"/>
    <cellStyle name="Input 9 2 12 10 2" xfId="9482" xr:uid="{00000000-0005-0000-0000-000058230000}"/>
    <cellStyle name="Input 9 2 12 11" xfId="9483" xr:uid="{00000000-0005-0000-0000-000059230000}"/>
    <cellStyle name="Input 9 2 12 11 2" xfId="9484" xr:uid="{00000000-0005-0000-0000-00005A230000}"/>
    <cellStyle name="Input 9 2 12 12" xfId="9485" xr:uid="{00000000-0005-0000-0000-00005B230000}"/>
    <cellStyle name="Input 9 2 12 12 2" xfId="9486" xr:uid="{00000000-0005-0000-0000-00005C230000}"/>
    <cellStyle name="Input 9 2 12 13" xfId="9487" xr:uid="{00000000-0005-0000-0000-00005D230000}"/>
    <cellStyle name="Input 9 2 12 13 2" xfId="9488" xr:uid="{00000000-0005-0000-0000-00005E230000}"/>
    <cellStyle name="Input 9 2 12 14" xfId="9489" xr:uid="{00000000-0005-0000-0000-00005F230000}"/>
    <cellStyle name="Input 9 2 12 14 2" xfId="9490" xr:uid="{00000000-0005-0000-0000-000060230000}"/>
    <cellStyle name="Input 9 2 12 15" xfId="9491" xr:uid="{00000000-0005-0000-0000-000061230000}"/>
    <cellStyle name="Input 9 2 12 15 2" xfId="9492" xr:uid="{00000000-0005-0000-0000-000062230000}"/>
    <cellStyle name="Input 9 2 12 16" xfId="9493" xr:uid="{00000000-0005-0000-0000-000063230000}"/>
    <cellStyle name="Input 9 2 12 2" xfId="9494" xr:uid="{00000000-0005-0000-0000-000064230000}"/>
    <cellStyle name="Input 9 2 12 2 2" xfId="9495" xr:uid="{00000000-0005-0000-0000-000065230000}"/>
    <cellStyle name="Input 9 2 12 3" xfId="9496" xr:uid="{00000000-0005-0000-0000-000066230000}"/>
    <cellStyle name="Input 9 2 12 3 2" xfId="9497" xr:uid="{00000000-0005-0000-0000-000067230000}"/>
    <cellStyle name="Input 9 2 12 4" xfId="9498" xr:uid="{00000000-0005-0000-0000-000068230000}"/>
    <cellStyle name="Input 9 2 12 4 2" xfId="9499" xr:uid="{00000000-0005-0000-0000-000069230000}"/>
    <cellStyle name="Input 9 2 12 5" xfId="9500" xr:uid="{00000000-0005-0000-0000-00006A230000}"/>
    <cellStyle name="Input 9 2 12 5 2" xfId="9501" xr:uid="{00000000-0005-0000-0000-00006B230000}"/>
    <cellStyle name="Input 9 2 12 6" xfId="9502" xr:uid="{00000000-0005-0000-0000-00006C230000}"/>
    <cellStyle name="Input 9 2 12 6 2" xfId="9503" xr:uid="{00000000-0005-0000-0000-00006D230000}"/>
    <cellStyle name="Input 9 2 12 7" xfId="9504" xr:uid="{00000000-0005-0000-0000-00006E230000}"/>
    <cellStyle name="Input 9 2 12 7 2" xfId="9505" xr:uid="{00000000-0005-0000-0000-00006F230000}"/>
    <cellStyle name="Input 9 2 12 8" xfId="9506" xr:uid="{00000000-0005-0000-0000-000070230000}"/>
    <cellStyle name="Input 9 2 12 8 2" xfId="9507" xr:uid="{00000000-0005-0000-0000-000071230000}"/>
    <cellStyle name="Input 9 2 12 9" xfId="9508" xr:uid="{00000000-0005-0000-0000-000072230000}"/>
    <cellStyle name="Input 9 2 12 9 2" xfId="9509" xr:uid="{00000000-0005-0000-0000-000073230000}"/>
    <cellStyle name="Input 9 2 13" xfId="9510" xr:uid="{00000000-0005-0000-0000-000074230000}"/>
    <cellStyle name="Input 9 2 13 10" xfId="9511" xr:uid="{00000000-0005-0000-0000-000075230000}"/>
    <cellStyle name="Input 9 2 13 10 2" xfId="9512" xr:uid="{00000000-0005-0000-0000-000076230000}"/>
    <cellStyle name="Input 9 2 13 11" xfId="9513" xr:uid="{00000000-0005-0000-0000-000077230000}"/>
    <cellStyle name="Input 9 2 13 11 2" xfId="9514" xr:uid="{00000000-0005-0000-0000-000078230000}"/>
    <cellStyle name="Input 9 2 13 12" xfId="9515" xr:uid="{00000000-0005-0000-0000-000079230000}"/>
    <cellStyle name="Input 9 2 13 12 2" xfId="9516" xr:uid="{00000000-0005-0000-0000-00007A230000}"/>
    <cellStyle name="Input 9 2 13 13" xfId="9517" xr:uid="{00000000-0005-0000-0000-00007B230000}"/>
    <cellStyle name="Input 9 2 13 13 2" xfId="9518" xr:uid="{00000000-0005-0000-0000-00007C230000}"/>
    <cellStyle name="Input 9 2 13 14" xfId="9519" xr:uid="{00000000-0005-0000-0000-00007D230000}"/>
    <cellStyle name="Input 9 2 13 14 2" xfId="9520" xr:uid="{00000000-0005-0000-0000-00007E230000}"/>
    <cellStyle name="Input 9 2 13 15" xfId="9521" xr:uid="{00000000-0005-0000-0000-00007F230000}"/>
    <cellStyle name="Input 9 2 13 2" xfId="9522" xr:uid="{00000000-0005-0000-0000-000080230000}"/>
    <cellStyle name="Input 9 2 13 2 2" xfId="9523" xr:uid="{00000000-0005-0000-0000-000081230000}"/>
    <cellStyle name="Input 9 2 13 3" xfId="9524" xr:uid="{00000000-0005-0000-0000-000082230000}"/>
    <cellStyle name="Input 9 2 13 3 2" xfId="9525" xr:uid="{00000000-0005-0000-0000-000083230000}"/>
    <cellStyle name="Input 9 2 13 4" xfId="9526" xr:uid="{00000000-0005-0000-0000-000084230000}"/>
    <cellStyle name="Input 9 2 13 4 2" xfId="9527" xr:uid="{00000000-0005-0000-0000-000085230000}"/>
    <cellStyle name="Input 9 2 13 5" xfId="9528" xr:uid="{00000000-0005-0000-0000-000086230000}"/>
    <cellStyle name="Input 9 2 13 5 2" xfId="9529" xr:uid="{00000000-0005-0000-0000-000087230000}"/>
    <cellStyle name="Input 9 2 13 6" xfId="9530" xr:uid="{00000000-0005-0000-0000-000088230000}"/>
    <cellStyle name="Input 9 2 13 6 2" xfId="9531" xr:uid="{00000000-0005-0000-0000-000089230000}"/>
    <cellStyle name="Input 9 2 13 7" xfId="9532" xr:uid="{00000000-0005-0000-0000-00008A230000}"/>
    <cellStyle name="Input 9 2 13 7 2" xfId="9533" xr:uid="{00000000-0005-0000-0000-00008B230000}"/>
    <cellStyle name="Input 9 2 13 8" xfId="9534" xr:uid="{00000000-0005-0000-0000-00008C230000}"/>
    <cellStyle name="Input 9 2 13 8 2" xfId="9535" xr:uid="{00000000-0005-0000-0000-00008D230000}"/>
    <cellStyle name="Input 9 2 13 9" xfId="9536" xr:uid="{00000000-0005-0000-0000-00008E230000}"/>
    <cellStyle name="Input 9 2 13 9 2" xfId="9537" xr:uid="{00000000-0005-0000-0000-00008F230000}"/>
    <cellStyle name="Input 9 2 14" xfId="9538" xr:uid="{00000000-0005-0000-0000-000090230000}"/>
    <cellStyle name="Input 9 2 14 2" xfId="9539" xr:uid="{00000000-0005-0000-0000-000091230000}"/>
    <cellStyle name="Input 9 2 15" xfId="9540" xr:uid="{00000000-0005-0000-0000-000092230000}"/>
    <cellStyle name="Input 9 2 15 2" xfId="9541" xr:uid="{00000000-0005-0000-0000-000093230000}"/>
    <cellStyle name="Input 9 2 16" xfId="9542" xr:uid="{00000000-0005-0000-0000-000094230000}"/>
    <cellStyle name="Input 9 2 16 2" xfId="9543" xr:uid="{00000000-0005-0000-0000-000095230000}"/>
    <cellStyle name="Input 9 2 17" xfId="9544" xr:uid="{00000000-0005-0000-0000-000096230000}"/>
    <cellStyle name="Input 9 2 17 2" xfId="9545" xr:uid="{00000000-0005-0000-0000-000097230000}"/>
    <cellStyle name="Input 9 2 18" xfId="9546" xr:uid="{00000000-0005-0000-0000-000098230000}"/>
    <cellStyle name="Input 9 2 18 2" xfId="9547" xr:uid="{00000000-0005-0000-0000-000099230000}"/>
    <cellStyle name="Input 9 2 19" xfId="9548" xr:uid="{00000000-0005-0000-0000-00009A230000}"/>
    <cellStyle name="Input 9 2 19 2" xfId="9549" xr:uid="{00000000-0005-0000-0000-00009B230000}"/>
    <cellStyle name="Input 9 2 2" xfId="9550" xr:uid="{00000000-0005-0000-0000-00009C230000}"/>
    <cellStyle name="Input 9 2 2 10" xfId="9551" xr:uid="{00000000-0005-0000-0000-00009D230000}"/>
    <cellStyle name="Input 9 2 2 10 2" xfId="9552" xr:uid="{00000000-0005-0000-0000-00009E230000}"/>
    <cellStyle name="Input 9 2 2 11" xfId="9553" xr:uid="{00000000-0005-0000-0000-00009F230000}"/>
    <cellStyle name="Input 9 2 2 11 2" xfId="9554" xr:uid="{00000000-0005-0000-0000-0000A0230000}"/>
    <cellStyle name="Input 9 2 2 12" xfId="9555" xr:uid="{00000000-0005-0000-0000-0000A1230000}"/>
    <cellStyle name="Input 9 2 2 12 2" xfId="9556" xr:uid="{00000000-0005-0000-0000-0000A2230000}"/>
    <cellStyle name="Input 9 2 2 13" xfId="9557" xr:uid="{00000000-0005-0000-0000-0000A3230000}"/>
    <cellStyle name="Input 9 2 2 13 2" xfId="9558" xr:uid="{00000000-0005-0000-0000-0000A4230000}"/>
    <cellStyle name="Input 9 2 2 14" xfId="9559" xr:uid="{00000000-0005-0000-0000-0000A5230000}"/>
    <cellStyle name="Input 9 2 2 14 2" xfId="9560" xr:uid="{00000000-0005-0000-0000-0000A6230000}"/>
    <cellStyle name="Input 9 2 2 15" xfId="9561" xr:uid="{00000000-0005-0000-0000-0000A7230000}"/>
    <cellStyle name="Input 9 2 2 15 2" xfId="9562" xr:uid="{00000000-0005-0000-0000-0000A8230000}"/>
    <cellStyle name="Input 9 2 2 16" xfId="9563" xr:uid="{00000000-0005-0000-0000-0000A9230000}"/>
    <cellStyle name="Input 9 2 2 16 2" xfId="9564" xr:uid="{00000000-0005-0000-0000-0000AA230000}"/>
    <cellStyle name="Input 9 2 2 17" xfId="9565" xr:uid="{00000000-0005-0000-0000-0000AB230000}"/>
    <cellStyle name="Input 9 2 2 17 2" xfId="9566" xr:uid="{00000000-0005-0000-0000-0000AC230000}"/>
    <cellStyle name="Input 9 2 2 18" xfId="9567" xr:uid="{00000000-0005-0000-0000-0000AD230000}"/>
    <cellStyle name="Input 9 2 2 18 2" xfId="9568" xr:uid="{00000000-0005-0000-0000-0000AE230000}"/>
    <cellStyle name="Input 9 2 2 19" xfId="9569" xr:uid="{00000000-0005-0000-0000-0000AF230000}"/>
    <cellStyle name="Input 9 2 2 19 2" xfId="9570" xr:uid="{00000000-0005-0000-0000-0000B0230000}"/>
    <cellStyle name="Input 9 2 2 2" xfId="9571" xr:uid="{00000000-0005-0000-0000-0000B1230000}"/>
    <cellStyle name="Input 9 2 2 2 10" xfId="9572" xr:uid="{00000000-0005-0000-0000-0000B2230000}"/>
    <cellStyle name="Input 9 2 2 2 10 2" xfId="9573" xr:uid="{00000000-0005-0000-0000-0000B3230000}"/>
    <cellStyle name="Input 9 2 2 2 11" xfId="9574" xr:uid="{00000000-0005-0000-0000-0000B4230000}"/>
    <cellStyle name="Input 9 2 2 2 11 2" xfId="9575" xr:uid="{00000000-0005-0000-0000-0000B5230000}"/>
    <cellStyle name="Input 9 2 2 2 12" xfId="9576" xr:uid="{00000000-0005-0000-0000-0000B6230000}"/>
    <cellStyle name="Input 9 2 2 2 12 2" xfId="9577" xr:uid="{00000000-0005-0000-0000-0000B7230000}"/>
    <cellStyle name="Input 9 2 2 2 13" xfId="9578" xr:uid="{00000000-0005-0000-0000-0000B8230000}"/>
    <cellStyle name="Input 9 2 2 2 13 2" xfId="9579" xr:uid="{00000000-0005-0000-0000-0000B9230000}"/>
    <cellStyle name="Input 9 2 2 2 14" xfId="9580" xr:uid="{00000000-0005-0000-0000-0000BA230000}"/>
    <cellStyle name="Input 9 2 2 2 14 2" xfId="9581" xr:uid="{00000000-0005-0000-0000-0000BB230000}"/>
    <cellStyle name="Input 9 2 2 2 15" xfId="9582" xr:uid="{00000000-0005-0000-0000-0000BC230000}"/>
    <cellStyle name="Input 9 2 2 2 15 2" xfId="9583" xr:uid="{00000000-0005-0000-0000-0000BD230000}"/>
    <cellStyle name="Input 9 2 2 2 16" xfId="9584" xr:uid="{00000000-0005-0000-0000-0000BE230000}"/>
    <cellStyle name="Input 9 2 2 2 16 2" xfId="9585" xr:uid="{00000000-0005-0000-0000-0000BF230000}"/>
    <cellStyle name="Input 9 2 2 2 17" xfId="9586" xr:uid="{00000000-0005-0000-0000-0000C0230000}"/>
    <cellStyle name="Input 9 2 2 2 17 2" xfId="9587" xr:uid="{00000000-0005-0000-0000-0000C1230000}"/>
    <cellStyle name="Input 9 2 2 2 18" xfId="9588" xr:uid="{00000000-0005-0000-0000-0000C2230000}"/>
    <cellStyle name="Input 9 2 2 2 18 2" xfId="9589" xr:uid="{00000000-0005-0000-0000-0000C3230000}"/>
    <cellStyle name="Input 9 2 2 2 19" xfId="9590" xr:uid="{00000000-0005-0000-0000-0000C4230000}"/>
    <cellStyle name="Input 9 2 2 2 2" xfId="9591" xr:uid="{00000000-0005-0000-0000-0000C5230000}"/>
    <cellStyle name="Input 9 2 2 2 2 2" xfId="9592" xr:uid="{00000000-0005-0000-0000-0000C6230000}"/>
    <cellStyle name="Input 9 2 2 2 3" xfId="9593" xr:uid="{00000000-0005-0000-0000-0000C7230000}"/>
    <cellStyle name="Input 9 2 2 2 3 2" xfId="9594" xr:uid="{00000000-0005-0000-0000-0000C8230000}"/>
    <cellStyle name="Input 9 2 2 2 4" xfId="9595" xr:uid="{00000000-0005-0000-0000-0000C9230000}"/>
    <cellStyle name="Input 9 2 2 2 4 2" xfId="9596" xr:uid="{00000000-0005-0000-0000-0000CA230000}"/>
    <cellStyle name="Input 9 2 2 2 5" xfId="9597" xr:uid="{00000000-0005-0000-0000-0000CB230000}"/>
    <cellStyle name="Input 9 2 2 2 5 2" xfId="9598" xr:uid="{00000000-0005-0000-0000-0000CC230000}"/>
    <cellStyle name="Input 9 2 2 2 6" xfId="9599" xr:uid="{00000000-0005-0000-0000-0000CD230000}"/>
    <cellStyle name="Input 9 2 2 2 6 2" xfId="9600" xr:uid="{00000000-0005-0000-0000-0000CE230000}"/>
    <cellStyle name="Input 9 2 2 2 7" xfId="9601" xr:uid="{00000000-0005-0000-0000-0000CF230000}"/>
    <cellStyle name="Input 9 2 2 2 7 2" xfId="9602" xr:uid="{00000000-0005-0000-0000-0000D0230000}"/>
    <cellStyle name="Input 9 2 2 2 8" xfId="9603" xr:uid="{00000000-0005-0000-0000-0000D1230000}"/>
    <cellStyle name="Input 9 2 2 2 8 2" xfId="9604" xr:uid="{00000000-0005-0000-0000-0000D2230000}"/>
    <cellStyle name="Input 9 2 2 2 9" xfId="9605" xr:uid="{00000000-0005-0000-0000-0000D3230000}"/>
    <cellStyle name="Input 9 2 2 2 9 2" xfId="9606" xr:uid="{00000000-0005-0000-0000-0000D4230000}"/>
    <cellStyle name="Input 9 2 2 20" xfId="9607" xr:uid="{00000000-0005-0000-0000-0000D5230000}"/>
    <cellStyle name="Input 9 2 2 3" xfId="9608" xr:uid="{00000000-0005-0000-0000-0000D6230000}"/>
    <cellStyle name="Input 9 2 2 3 10" xfId="9609" xr:uid="{00000000-0005-0000-0000-0000D7230000}"/>
    <cellStyle name="Input 9 2 2 3 10 2" xfId="9610" xr:uid="{00000000-0005-0000-0000-0000D8230000}"/>
    <cellStyle name="Input 9 2 2 3 11" xfId="9611" xr:uid="{00000000-0005-0000-0000-0000D9230000}"/>
    <cellStyle name="Input 9 2 2 3 11 2" xfId="9612" xr:uid="{00000000-0005-0000-0000-0000DA230000}"/>
    <cellStyle name="Input 9 2 2 3 12" xfId="9613" xr:uid="{00000000-0005-0000-0000-0000DB230000}"/>
    <cellStyle name="Input 9 2 2 3 12 2" xfId="9614" xr:uid="{00000000-0005-0000-0000-0000DC230000}"/>
    <cellStyle name="Input 9 2 2 3 13" xfId="9615" xr:uid="{00000000-0005-0000-0000-0000DD230000}"/>
    <cellStyle name="Input 9 2 2 3 13 2" xfId="9616" xr:uid="{00000000-0005-0000-0000-0000DE230000}"/>
    <cellStyle name="Input 9 2 2 3 14" xfId="9617" xr:uid="{00000000-0005-0000-0000-0000DF230000}"/>
    <cellStyle name="Input 9 2 2 3 14 2" xfId="9618" xr:uid="{00000000-0005-0000-0000-0000E0230000}"/>
    <cellStyle name="Input 9 2 2 3 15" xfId="9619" xr:uid="{00000000-0005-0000-0000-0000E1230000}"/>
    <cellStyle name="Input 9 2 2 3 15 2" xfId="9620" xr:uid="{00000000-0005-0000-0000-0000E2230000}"/>
    <cellStyle name="Input 9 2 2 3 16" xfId="9621" xr:uid="{00000000-0005-0000-0000-0000E3230000}"/>
    <cellStyle name="Input 9 2 2 3 16 2" xfId="9622" xr:uid="{00000000-0005-0000-0000-0000E4230000}"/>
    <cellStyle name="Input 9 2 2 3 17" xfId="9623" xr:uid="{00000000-0005-0000-0000-0000E5230000}"/>
    <cellStyle name="Input 9 2 2 3 17 2" xfId="9624" xr:uid="{00000000-0005-0000-0000-0000E6230000}"/>
    <cellStyle name="Input 9 2 2 3 18" xfId="9625" xr:uid="{00000000-0005-0000-0000-0000E7230000}"/>
    <cellStyle name="Input 9 2 2 3 18 2" xfId="9626" xr:uid="{00000000-0005-0000-0000-0000E8230000}"/>
    <cellStyle name="Input 9 2 2 3 19" xfId="9627" xr:uid="{00000000-0005-0000-0000-0000E9230000}"/>
    <cellStyle name="Input 9 2 2 3 2" xfId="9628" xr:uid="{00000000-0005-0000-0000-0000EA230000}"/>
    <cellStyle name="Input 9 2 2 3 2 2" xfId="9629" xr:uid="{00000000-0005-0000-0000-0000EB230000}"/>
    <cellStyle name="Input 9 2 2 3 3" xfId="9630" xr:uid="{00000000-0005-0000-0000-0000EC230000}"/>
    <cellStyle name="Input 9 2 2 3 3 2" xfId="9631" xr:uid="{00000000-0005-0000-0000-0000ED230000}"/>
    <cellStyle name="Input 9 2 2 3 4" xfId="9632" xr:uid="{00000000-0005-0000-0000-0000EE230000}"/>
    <cellStyle name="Input 9 2 2 3 4 2" xfId="9633" xr:uid="{00000000-0005-0000-0000-0000EF230000}"/>
    <cellStyle name="Input 9 2 2 3 5" xfId="9634" xr:uid="{00000000-0005-0000-0000-0000F0230000}"/>
    <cellStyle name="Input 9 2 2 3 5 2" xfId="9635" xr:uid="{00000000-0005-0000-0000-0000F1230000}"/>
    <cellStyle name="Input 9 2 2 3 6" xfId="9636" xr:uid="{00000000-0005-0000-0000-0000F2230000}"/>
    <cellStyle name="Input 9 2 2 3 6 2" xfId="9637" xr:uid="{00000000-0005-0000-0000-0000F3230000}"/>
    <cellStyle name="Input 9 2 2 3 7" xfId="9638" xr:uid="{00000000-0005-0000-0000-0000F4230000}"/>
    <cellStyle name="Input 9 2 2 3 7 2" xfId="9639" xr:uid="{00000000-0005-0000-0000-0000F5230000}"/>
    <cellStyle name="Input 9 2 2 3 8" xfId="9640" xr:uid="{00000000-0005-0000-0000-0000F6230000}"/>
    <cellStyle name="Input 9 2 2 3 8 2" xfId="9641" xr:uid="{00000000-0005-0000-0000-0000F7230000}"/>
    <cellStyle name="Input 9 2 2 3 9" xfId="9642" xr:uid="{00000000-0005-0000-0000-0000F8230000}"/>
    <cellStyle name="Input 9 2 2 3 9 2" xfId="9643" xr:uid="{00000000-0005-0000-0000-0000F9230000}"/>
    <cellStyle name="Input 9 2 2 4" xfId="9644" xr:uid="{00000000-0005-0000-0000-0000FA230000}"/>
    <cellStyle name="Input 9 2 2 4 10" xfId="9645" xr:uid="{00000000-0005-0000-0000-0000FB230000}"/>
    <cellStyle name="Input 9 2 2 4 10 2" xfId="9646" xr:uid="{00000000-0005-0000-0000-0000FC230000}"/>
    <cellStyle name="Input 9 2 2 4 11" xfId="9647" xr:uid="{00000000-0005-0000-0000-0000FD230000}"/>
    <cellStyle name="Input 9 2 2 4 11 2" xfId="9648" xr:uid="{00000000-0005-0000-0000-0000FE230000}"/>
    <cellStyle name="Input 9 2 2 4 12" xfId="9649" xr:uid="{00000000-0005-0000-0000-0000FF230000}"/>
    <cellStyle name="Input 9 2 2 4 12 2" xfId="9650" xr:uid="{00000000-0005-0000-0000-000000240000}"/>
    <cellStyle name="Input 9 2 2 4 13" xfId="9651" xr:uid="{00000000-0005-0000-0000-000001240000}"/>
    <cellStyle name="Input 9 2 2 4 13 2" xfId="9652" xr:uid="{00000000-0005-0000-0000-000002240000}"/>
    <cellStyle name="Input 9 2 2 4 14" xfId="9653" xr:uid="{00000000-0005-0000-0000-000003240000}"/>
    <cellStyle name="Input 9 2 2 4 14 2" xfId="9654" xr:uid="{00000000-0005-0000-0000-000004240000}"/>
    <cellStyle name="Input 9 2 2 4 15" xfId="9655" xr:uid="{00000000-0005-0000-0000-000005240000}"/>
    <cellStyle name="Input 9 2 2 4 15 2" xfId="9656" xr:uid="{00000000-0005-0000-0000-000006240000}"/>
    <cellStyle name="Input 9 2 2 4 16" xfId="9657" xr:uid="{00000000-0005-0000-0000-000007240000}"/>
    <cellStyle name="Input 9 2 2 4 2" xfId="9658" xr:uid="{00000000-0005-0000-0000-000008240000}"/>
    <cellStyle name="Input 9 2 2 4 2 2" xfId="9659" xr:uid="{00000000-0005-0000-0000-000009240000}"/>
    <cellStyle name="Input 9 2 2 4 3" xfId="9660" xr:uid="{00000000-0005-0000-0000-00000A240000}"/>
    <cellStyle name="Input 9 2 2 4 3 2" xfId="9661" xr:uid="{00000000-0005-0000-0000-00000B240000}"/>
    <cellStyle name="Input 9 2 2 4 4" xfId="9662" xr:uid="{00000000-0005-0000-0000-00000C240000}"/>
    <cellStyle name="Input 9 2 2 4 4 2" xfId="9663" xr:uid="{00000000-0005-0000-0000-00000D240000}"/>
    <cellStyle name="Input 9 2 2 4 5" xfId="9664" xr:uid="{00000000-0005-0000-0000-00000E240000}"/>
    <cellStyle name="Input 9 2 2 4 5 2" xfId="9665" xr:uid="{00000000-0005-0000-0000-00000F240000}"/>
    <cellStyle name="Input 9 2 2 4 6" xfId="9666" xr:uid="{00000000-0005-0000-0000-000010240000}"/>
    <cellStyle name="Input 9 2 2 4 6 2" xfId="9667" xr:uid="{00000000-0005-0000-0000-000011240000}"/>
    <cellStyle name="Input 9 2 2 4 7" xfId="9668" xr:uid="{00000000-0005-0000-0000-000012240000}"/>
    <cellStyle name="Input 9 2 2 4 7 2" xfId="9669" xr:uid="{00000000-0005-0000-0000-000013240000}"/>
    <cellStyle name="Input 9 2 2 4 8" xfId="9670" xr:uid="{00000000-0005-0000-0000-000014240000}"/>
    <cellStyle name="Input 9 2 2 4 8 2" xfId="9671" xr:uid="{00000000-0005-0000-0000-000015240000}"/>
    <cellStyle name="Input 9 2 2 4 9" xfId="9672" xr:uid="{00000000-0005-0000-0000-000016240000}"/>
    <cellStyle name="Input 9 2 2 4 9 2" xfId="9673" xr:uid="{00000000-0005-0000-0000-000017240000}"/>
    <cellStyle name="Input 9 2 2 5" xfId="9674" xr:uid="{00000000-0005-0000-0000-000018240000}"/>
    <cellStyle name="Input 9 2 2 5 10" xfId="9675" xr:uid="{00000000-0005-0000-0000-000019240000}"/>
    <cellStyle name="Input 9 2 2 5 10 2" xfId="9676" xr:uid="{00000000-0005-0000-0000-00001A240000}"/>
    <cellStyle name="Input 9 2 2 5 11" xfId="9677" xr:uid="{00000000-0005-0000-0000-00001B240000}"/>
    <cellStyle name="Input 9 2 2 5 11 2" xfId="9678" xr:uid="{00000000-0005-0000-0000-00001C240000}"/>
    <cellStyle name="Input 9 2 2 5 12" xfId="9679" xr:uid="{00000000-0005-0000-0000-00001D240000}"/>
    <cellStyle name="Input 9 2 2 5 12 2" xfId="9680" xr:uid="{00000000-0005-0000-0000-00001E240000}"/>
    <cellStyle name="Input 9 2 2 5 13" xfId="9681" xr:uid="{00000000-0005-0000-0000-00001F240000}"/>
    <cellStyle name="Input 9 2 2 5 13 2" xfId="9682" xr:uid="{00000000-0005-0000-0000-000020240000}"/>
    <cellStyle name="Input 9 2 2 5 14" xfId="9683" xr:uid="{00000000-0005-0000-0000-000021240000}"/>
    <cellStyle name="Input 9 2 2 5 14 2" xfId="9684" xr:uid="{00000000-0005-0000-0000-000022240000}"/>
    <cellStyle name="Input 9 2 2 5 15" xfId="9685" xr:uid="{00000000-0005-0000-0000-000023240000}"/>
    <cellStyle name="Input 9 2 2 5 15 2" xfId="9686" xr:uid="{00000000-0005-0000-0000-000024240000}"/>
    <cellStyle name="Input 9 2 2 5 16" xfId="9687" xr:uid="{00000000-0005-0000-0000-000025240000}"/>
    <cellStyle name="Input 9 2 2 5 2" xfId="9688" xr:uid="{00000000-0005-0000-0000-000026240000}"/>
    <cellStyle name="Input 9 2 2 5 2 2" xfId="9689" xr:uid="{00000000-0005-0000-0000-000027240000}"/>
    <cellStyle name="Input 9 2 2 5 3" xfId="9690" xr:uid="{00000000-0005-0000-0000-000028240000}"/>
    <cellStyle name="Input 9 2 2 5 3 2" xfId="9691" xr:uid="{00000000-0005-0000-0000-000029240000}"/>
    <cellStyle name="Input 9 2 2 5 4" xfId="9692" xr:uid="{00000000-0005-0000-0000-00002A240000}"/>
    <cellStyle name="Input 9 2 2 5 4 2" xfId="9693" xr:uid="{00000000-0005-0000-0000-00002B240000}"/>
    <cellStyle name="Input 9 2 2 5 5" xfId="9694" xr:uid="{00000000-0005-0000-0000-00002C240000}"/>
    <cellStyle name="Input 9 2 2 5 5 2" xfId="9695" xr:uid="{00000000-0005-0000-0000-00002D240000}"/>
    <cellStyle name="Input 9 2 2 5 6" xfId="9696" xr:uid="{00000000-0005-0000-0000-00002E240000}"/>
    <cellStyle name="Input 9 2 2 5 6 2" xfId="9697" xr:uid="{00000000-0005-0000-0000-00002F240000}"/>
    <cellStyle name="Input 9 2 2 5 7" xfId="9698" xr:uid="{00000000-0005-0000-0000-000030240000}"/>
    <cellStyle name="Input 9 2 2 5 7 2" xfId="9699" xr:uid="{00000000-0005-0000-0000-000031240000}"/>
    <cellStyle name="Input 9 2 2 5 8" xfId="9700" xr:uid="{00000000-0005-0000-0000-000032240000}"/>
    <cellStyle name="Input 9 2 2 5 8 2" xfId="9701" xr:uid="{00000000-0005-0000-0000-000033240000}"/>
    <cellStyle name="Input 9 2 2 5 9" xfId="9702" xr:uid="{00000000-0005-0000-0000-000034240000}"/>
    <cellStyle name="Input 9 2 2 5 9 2" xfId="9703" xr:uid="{00000000-0005-0000-0000-000035240000}"/>
    <cellStyle name="Input 9 2 2 6" xfId="9704" xr:uid="{00000000-0005-0000-0000-000036240000}"/>
    <cellStyle name="Input 9 2 2 6 10" xfId="9705" xr:uid="{00000000-0005-0000-0000-000037240000}"/>
    <cellStyle name="Input 9 2 2 6 10 2" xfId="9706" xr:uid="{00000000-0005-0000-0000-000038240000}"/>
    <cellStyle name="Input 9 2 2 6 11" xfId="9707" xr:uid="{00000000-0005-0000-0000-000039240000}"/>
    <cellStyle name="Input 9 2 2 6 11 2" xfId="9708" xr:uid="{00000000-0005-0000-0000-00003A240000}"/>
    <cellStyle name="Input 9 2 2 6 12" xfId="9709" xr:uid="{00000000-0005-0000-0000-00003B240000}"/>
    <cellStyle name="Input 9 2 2 6 12 2" xfId="9710" xr:uid="{00000000-0005-0000-0000-00003C240000}"/>
    <cellStyle name="Input 9 2 2 6 13" xfId="9711" xr:uid="{00000000-0005-0000-0000-00003D240000}"/>
    <cellStyle name="Input 9 2 2 6 13 2" xfId="9712" xr:uid="{00000000-0005-0000-0000-00003E240000}"/>
    <cellStyle name="Input 9 2 2 6 14" xfId="9713" xr:uid="{00000000-0005-0000-0000-00003F240000}"/>
    <cellStyle name="Input 9 2 2 6 14 2" xfId="9714" xr:uid="{00000000-0005-0000-0000-000040240000}"/>
    <cellStyle name="Input 9 2 2 6 15" xfId="9715" xr:uid="{00000000-0005-0000-0000-000041240000}"/>
    <cellStyle name="Input 9 2 2 6 2" xfId="9716" xr:uid="{00000000-0005-0000-0000-000042240000}"/>
    <cellStyle name="Input 9 2 2 6 2 2" xfId="9717" xr:uid="{00000000-0005-0000-0000-000043240000}"/>
    <cellStyle name="Input 9 2 2 6 3" xfId="9718" xr:uid="{00000000-0005-0000-0000-000044240000}"/>
    <cellStyle name="Input 9 2 2 6 3 2" xfId="9719" xr:uid="{00000000-0005-0000-0000-000045240000}"/>
    <cellStyle name="Input 9 2 2 6 4" xfId="9720" xr:uid="{00000000-0005-0000-0000-000046240000}"/>
    <cellStyle name="Input 9 2 2 6 4 2" xfId="9721" xr:uid="{00000000-0005-0000-0000-000047240000}"/>
    <cellStyle name="Input 9 2 2 6 5" xfId="9722" xr:uid="{00000000-0005-0000-0000-000048240000}"/>
    <cellStyle name="Input 9 2 2 6 5 2" xfId="9723" xr:uid="{00000000-0005-0000-0000-000049240000}"/>
    <cellStyle name="Input 9 2 2 6 6" xfId="9724" xr:uid="{00000000-0005-0000-0000-00004A240000}"/>
    <cellStyle name="Input 9 2 2 6 6 2" xfId="9725" xr:uid="{00000000-0005-0000-0000-00004B240000}"/>
    <cellStyle name="Input 9 2 2 6 7" xfId="9726" xr:uid="{00000000-0005-0000-0000-00004C240000}"/>
    <cellStyle name="Input 9 2 2 6 7 2" xfId="9727" xr:uid="{00000000-0005-0000-0000-00004D240000}"/>
    <cellStyle name="Input 9 2 2 6 8" xfId="9728" xr:uid="{00000000-0005-0000-0000-00004E240000}"/>
    <cellStyle name="Input 9 2 2 6 8 2" xfId="9729" xr:uid="{00000000-0005-0000-0000-00004F240000}"/>
    <cellStyle name="Input 9 2 2 6 9" xfId="9730" xr:uid="{00000000-0005-0000-0000-000050240000}"/>
    <cellStyle name="Input 9 2 2 6 9 2" xfId="9731" xr:uid="{00000000-0005-0000-0000-000051240000}"/>
    <cellStyle name="Input 9 2 2 7" xfId="9732" xr:uid="{00000000-0005-0000-0000-000052240000}"/>
    <cellStyle name="Input 9 2 2 7 2" xfId="9733" xr:uid="{00000000-0005-0000-0000-000053240000}"/>
    <cellStyle name="Input 9 2 2 8" xfId="9734" xr:uid="{00000000-0005-0000-0000-000054240000}"/>
    <cellStyle name="Input 9 2 2 8 2" xfId="9735" xr:uid="{00000000-0005-0000-0000-000055240000}"/>
    <cellStyle name="Input 9 2 2 9" xfId="9736" xr:uid="{00000000-0005-0000-0000-000056240000}"/>
    <cellStyle name="Input 9 2 2 9 2" xfId="9737" xr:uid="{00000000-0005-0000-0000-000057240000}"/>
    <cellStyle name="Input 9 2 20" xfId="9738" xr:uid="{00000000-0005-0000-0000-000058240000}"/>
    <cellStyle name="Input 9 2 20 2" xfId="9739" xr:uid="{00000000-0005-0000-0000-000059240000}"/>
    <cellStyle name="Input 9 2 21" xfId="9740" xr:uid="{00000000-0005-0000-0000-00005A240000}"/>
    <cellStyle name="Input 9 2 21 2" xfId="9741" xr:uid="{00000000-0005-0000-0000-00005B240000}"/>
    <cellStyle name="Input 9 2 22" xfId="9742" xr:uid="{00000000-0005-0000-0000-00005C240000}"/>
    <cellStyle name="Input 9 2 22 2" xfId="9743" xr:uid="{00000000-0005-0000-0000-00005D240000}"/>
    <cellStyle name="Input 9 2 23" xfId="9744" xr:uid="{00000000-0005-0000-0000-00005E240000}"/>
    <cellStyle name="Input 9 2 23 2" xfId="9745" xr:uid="{00000000-0005-0000-0000-00005F240000}"/>
    <cellStyle name="Input 9 2 24" xfId="9746" xr:uid="{00000000-0005-0000-0000-000060240000}"/>
    <cellStyle name="Input 9 2 24 2" xfId="9747" xr:uid="{00000000-0005-0000-0000-000061240000}"/>
    <cellStyle name="Input 9 2 25" xfId="9748" xr:uid="{00000000-0005-0000-0000-000062240000}"/>
    <cellStyle name="Input 9 2 25 2" xfId="9749" xr:uid="{00000000-0005-0000-0000-000063240000}"/>
    <cellStyle name="Input 9 2 26" xfId="9750" xr:uid="{00000000-0005-0000-0000-000064240000}"/>
    <cellStyle name="Input 9 2 26 2" xfId="9751" xr:uid="{00000000-0005-0000-0000-000065240000}"/>
    <cellStyle name="Input 9 2 27" xfId="9752" xr:uid="{00000000-0005-0000-0000-000066240000}"/>
    <cellStyle name="Input 9 2 3" xfId="9753" xr:uid="{00000000-0005-0000-0000-000067240000}"/>
    <cellStyle name="Input 9 2 3 10" xfId="9754" xr:uid="{00000000-0005-0000-0000-000068240000}"/>
    <cellStyle name="Input 9 2 3 10 2" xfId="9755" xr:uid="{00000000-0005-0000-0000-000069240000}"/>
    <cellStyle name="Input 9 2 3 11" xfId="9756" xr:uid="{00000000-0005-0000-0000-00006A240000}"/>
    <cellStyle name="Input 9 2 3 11 2" xfId="9757" xr:uid="{00000000-0005-0000-0000-00006B240000}"/>
    <cellStyle name="Input 9 2 3 12" xfId="9758" xr:uid="{00000000-0005-0000-0000-00006C240000}"/>
    <cellStyle name="Input 9 2 3 12 2" xfId="9759" xr:uid="{00000000-0005-0000-0000-00006D240000}"/>
    <cellStyle name="Input 9 2 3 13" xfId="9760" xr:uid="{00000000-0005-0000-0000-00006E240000}"/>
    <cellStyle name="Input 9 2 3 13 2" xfId="9761" xr:uid="{00000000-0005-0000-0000-00006F240000}"/>
    <cellStyle name="Input 9 2 3 14" xfId="9762" xr:uid="{00000000-0005-0000-0000-000070240000}"/>
    <cellStyle name="Input 9 2 3 14 2" xfId="9763" xr:uid="{00000000-0005-0000-0000-000071240000}"/>
    <cellStyle name="Input 9 2 3 15" xfId="9764" xr:uid="{00000000-0005-0000-0000-000072240000}"/>
    <cellStyle name="Input 9 2 3 15 2" xfId="9765" xr:uid="{00000000-0005-0000-0000-000073240000}"/>
    <cellStyle name="Input 9 2 3 16" xfId="9766" xr:uid="{00000000-0005-0000-0000-000074240000}"/>
    <cellStyle name="Input 9 2 3 16 2" xfId="9767" xr:uid="{00000000-0005-0000-0000-000075240000}"/>
    <cellStyle name="Input 9 2 3 17" xfId="9768" xr:uid="{00000000-0005-0000-0000-000076240000}"/>
    <cellStyle name="Input 9 2 3 17 2" xfId="9769" xr:uid="{00000000-0005-0000-0000-000077240000}"/>
    <cellStyle name="Input 9 2 3 18" xfId="9770" xr:uid="{00000000-0005-0000-0000-000078240000}"/>
    <cellStyle name="Input 9 2 3 18 2" xfId="9771" xr:uid="{00000000-0005-0000-0000-000079240000}"/>
    <cellStyle name="Input 9 2 3 19" xfId="9772" xr:uid="{00000000-0005-0000-0000-00007A240000}"/>
    <cellStyle name="Input 9 2 3 19 2" xfId="9773" xr:uid="{00000000-0005-0000-0000-00007B240000}"/>
    <cellStyle name="Input 9 2 3 2" xfId="9774" xr:uid="{00000000-0005-0000-0000-00007C240000}"/>
    <cellStyle name="Input 9 2 3 2 10" xfId="9775" xr:uid="{00000000-0005-0000-0000-00007D240000}"/>
    <cellStyle name="Input 9 2 3 2 10 2" xfId="9776" xr:uid="{00000000-0005-0000-0000-00007E240000}"/>
    <cellStyle name="Input 9 2 3 2 11" xfId="9777" xr:uid="{00000000-0005-0000-0000-00007F240000}"/>
    <cellStyle name="Input 9 2 3 2 11 2" xfId="9778" xr:uid="{00000000-0005-0000-0000-000080240000}"/>
    <cellStyle name="Input 9 2 3 2 12" xfId="9779" xr:uid="{00000000-0005-0000-0000-000081240000}"/>
    <cellStyle name="Input 9 2 3 2 12 2" xfId="9780" xr:uid="{00000000-0005-0000-0000-000082240000}"/>
    <cellStyle name="Input 9 2 3 2 13" xfId="9781" xr:uid="{00000000-0005-0000-0000-000083240000}"/>
    <cellStyle name="Input 9 2 3 2 13 2" xfId="9782" xr:uid="{00000000-0005-0000-0000-000084240000}"/>
    <cellStyle name="Input 9 2 3 2 14" xfId="9783" xr:uid="{00000000-0005-0000-0000-000085240000}"/>
    <cellStyle name="Input 9 2 3 2 14 2" xfId="9784" xr:uid="{00000000-0005-0000-0000-000086240000}"/>
    <cellStyle name="Input 9 2 3 2 15" xfId="9785" xr:uid="{00000000-0005-0000-0000-000087240000}"/>
    <cellStyle name="Input 9 2 3 2 15 2" xfId="9786" xr:uid="{00000000-0005-0000-0000-000088240000}"/>
    <cellStyle name="Input 9 2 3 2 16" xfId="9787" xr:uid="{00000000-0005-0000-0000-000089240000}"/>
    <cellStyle name="Input 9 2 3 2 16 2" xfId="9788" xr:uid="{00000000-0005-0000-0000-00008A240000}"/>
    <cellStyle name="Input 9 2 3 2 17" xfId="9789" xr:uid="{00000000-0005-0000-0000-00008B240000}"/>
    <cellStyle name="Input 9 2 3 2 17 2" xfId="9790" xr:uid="{00000000-0005-0000-0000-00008C240000}"/>
    <cellStyle name="Input 9 2 3 2 18" xfId="9791" xr:uid="{00000000-0005-0000-0000-00008D240000}"/>
    <cellStyle name="Input 9 2 3 2 18 2" xfId="9792" xr:uid="{00000000-0005-0000-0000-00008E240000}"/>
    <cellStyle name="Input 9 2 3 2 19" xfId="9793" xr:uid="{00000000-0005-0000-0000-00008F240000}"/>
    <cellStyle name="Input 9 2 3 2 2" xfId="9794" xr:uid="{00000000-0005-0000-0000-000090240000}"/>
    <cellStyle name="Input 9 2 3 2 2 2" xfId="9795" xr:uid="{00000000-0005-0000-0000-000091240000}"/>
    <cellStyle name="Input 9 2 3 2 3" xfId="9796" xr:uid="{00000000-0005-0000-0000-000092240000}"/>
    <cellStyle name="Input 9 2 3 2 3 2" xfId="9797" xr:uid="{00000000-0005-0000-0000-000093240000}"/>
    <cellStyle name="Input 9 2 3 2 4" xfId="9798" xr:uid="{00000000-0005-0000-0000-000094240000}"/>
    <cellStyle name="Input 9 2 3 2 4 2" xfId="9799" xr:uid="{00000000-0005-0000-0000-000095240000}"/>
    <cellStyle name="Input 9 2 3 2 5" xfId="9800" xr:uid="{00000000-0005-0000-0000-000096240000}"/>
    <cellStyle name="Input 9 2 3 2 5 2" xfId="9801" xr:uid="{00000000-0005-0000-0000-000097240000}"/>
    <cellStyle name="Input 9 2 3 2 6" xfId="9802" xr:uid="{00000000-0005-0000-0000-000098240000}"/>
    <cellStyle name="Input 9 2 3 2 6 2" xfId="9803" xr:uid="{00000000-0005-0000-0000-000099240000}"/>
    <cellStyle name="Input 9 2 3 2 7" xfId="9804" xr:uid="{00000000-0005-0000-0000-00009A240000}"/>
    <cellStyle name="Input 9 2 3 2 7 2" xfId="9805" xr:uid="{00000000-0005-0000-0000-00009B240000}"/>
    <cellStyle name="Input 9 2 3 2 8" xfId="9806" xr:uid="{00000000-0005-0000-0000-00009C240000}"/>
    <cellStyle name="Input 9 2 3 2 8 2" xfId="9807" xr:uid="{00000000-0005-0000-0000-00009D240000}"/>
    <cellStyle name="Input 9 2 3 2 9" xfId="9808" xr:uid="{00000000-0005-0000-0000-00009E240000}"/>
    <cellStyle name="Input 9 2 3 2 9 2" xfId="9809" xr:uid="{00000000-0005-0000-0000-00009F240000}"/>
    <cellStyle name="Input 9 2 3 20" xfId="9810" xr:uid="{00000000-0005-0000-0000-0000A0240000}"/>
    <cellStyle name="Input 9 2 3 3" xfId="9811" xr:uid="{00000000-0005-0000-0000-0000A1240000}"/>
    <cellStyle name="Input 9 2 3 3 10" xfId="9812" xr:uid="{00000000-0005-0000-0000-0000A2240000}"/>
    <cellStyle name="Input 9 2 3 3 10 2" xfId="9813" xr:uid="{00000000-0005-0000-0000-0000A3240000}"/>
    <cellStyle name="Input 9 2 3 3 11" xfId="9814" xr:uid="{00000000-0005-0000-0000-0000A4240000}"/>
    <cellStyle name="Input 9 2 3 3 11 2" xfId="9815" xr:uid="{00000000-0005-0000-0000-0000A5240000}"/>
    <cellStyle name="Input 9 2 3 3 12" xfId="9816" xr:uid="{00000000-0005-0000-0000-0000A6240000}"/>
    <cellStyle name="Input 9 2 3 3 12 2" xfId="9817" xr:uid="{00000000-0005-0000-0000-0000A7240000}"/>
    <cellStyle name="Input 9 2 3 3 13" xfId="9818" xr:uid="{00000000-0005-0000-0000-0000A8240000}"/>
    <cellStyle name="Input 9 2 3 3 13 2" xfId="9819" xr:uid="{00000000-0005-0000-0000-0000A9240000}"/>
    <cellStyle name="Input 9 2 3 3 14" xfId="9820" xr:uid="{00000000-0005-0000-0000-0000AA240000}"/>
    <cellStyle name="Input 9 2 3 3 14 2" xfId="9821" xr:uid="{00000000-0005-0000-0000-0000AB240000}"/>
    <cellStyle name="Input 9 2 3 3 15" xfId="9822" xr:uid="{00000000-0005-0000-0000-0000AC240000}"/>
    <cellStyle name="Input 9 2 3 3 15 2" xfId="9823" xr:uid="{00000000-0005-0000-0000-0000AD240000}"/>
    <cellStyle name="Input 9 2 3 3 16" xfId="9824" xr:uid="{00000000-0005-0000-0000-0000AE240000}"/>
    <cellStyle name="Input 9 2 3 3 16 2" xfId="9825" xr:uid="{00000000-0005-0000-0000-0000AF240000}"/>
    <cellStyle name="Input 9 2 3 3 17" xfId="9826" xr:uid="{00000000-0005-0000-0000-0000B0240000}"/>
    <cellStyle name="Input 9 2 3 3 17 2" xfId="9827" xr:uid="{00000000-0005-0000-0000-0000B1240000}"/>
    <cellStyle name="Input 9 2 3 3 18" xfId="9828" xr:uid="{00000000-0005-0000-0000-0000B2240000}"/>
    <cellStyle name="Input 9 2 3 3 18 2" xfId="9829" xr:uid="{00000000-0005-0000-0000-0000B3240000}"/>
    <cellStyle name="Input 9 2 3 3 19" xfId="9830" xr:uid="{00000000-0005-0000-0000-0000B4240000}"/>
    <cellStyle name="Input 9 2 3 3 2" xfId="9831" xr:uid="{00000000-0005-0000-0000-0000B5240000}"/>
    <cellStyle name="Input 9 2 3 3 2 2" xfId="9832" xr:uid="{00000000-0005-0000-0000-0000B6240000}"/>
    <cellStyle name="Input 9 2 3 3 3" xfId="9833" xr:uid="{00000000-0005-0000-0000-0000B7240000}"/>
    <cellStyle name="Input 9 2 3 3 3 2" xfId="9834" xr:uid="{00000000-0005-0000-0000-0000B8240000}"/>
    <cellStyle name="Input 9 2 3 3 4" xfId="9835" xr:uid="{00000000-0005-0000-0000-0000B9240000}"/>
    <cellStyle name="Input 9 2 3 3 4 2" xfId="9836" xr:uid="{00000000-0005-0000-0000-0000BA240000}"/>
    <cellStyle name="Input 9 2 3 3 5" xfId="9837" xr:uid="{00000000-0005-0000-0000-0000BB240000}"/>
    <cellStyle name="Input 9 2 3 3 5 2" xfId="9838" xr:uid="{00000000-0005-0000-0000-0000BC240000}"/>
    <cellStyle name="Input 9 2 3 3 6" xfId="9839" xr:uid="{00000000-0005-0000-0000-0000BD240000}"/>
    <cellStyle name="Input 9 2 3 3 6 2" xfId="9840" xr:uid="{00000000-0005-0000-0000-0000BE240000}"/>
    <cellStyle name="Input 9 2 3 3 7" xfId="9841" xr:uid="{00000000-0005-0000-0000-0000BF240000}"/>
    <cellStyle name="Input 9 2 3 3 7 2" xfId="9842" xr:uid="{00000000-0005-0000-0000-0000C0240000}"/>
    <cellStyle name="Input 9 2 3 3 8" xfId="9843" xr:uid="{00000000-0005-0000-0000-0000C1240000}"/>
    <cellStyle name="Input 9 2 3 3 8 2" xfId="9844" xr:uid="{00000000-0005-0000-0000-0000C2240000}"/>
    <cellStyle name="Input 9 2 3 3 9" xfId="9845" xr:uid="{00000000-0005-0000-0000-0000C3240000}"/>
    <cellStyle name="Input 9 2 3 3 9 2" xfId="9846" xr:uid="{00000000-0005-0000-0000-0000C4240000}"/>
    <cellStyle name="Input 9 2 3 4" xfId="9847" xr:uid="{00000000-0005-0000-0000-0000C5240000}"/>
    <cellStyle name="Input 9 2 3 4 10" xfId="9848" xr:uid="{00000000-0005-0000-0000-0000C6240000}"/>
    <cellStyle name="Input 9 2 3 4 10 2" xfId="9849" xr:uid="{00000000-0005-0000-0000-0000C7240000}"/>
    <cellStyle name="Input 9 2 3 4 11" xfId="9850" xr:uid="{00000000-0005-0000-0000-0000C8240000}"/>
    <cellStyle name="Input 9 2 3 4 11 2" xfId="9851" xr:uid="{00000000-0005-0000-0000-0000C9240000}"/>
    <cellStyle name="Input 9 2 3 4 12" xfId="9852" xr:uid="{00000000-0005-0000-0000-0000CA240000}"/>
    <cellStyle name="Input 9 2 3 4 12 2" xfId="9853" xr:uid="{00000000-0005-0000-0000-0000CB240000}"/>
    <cellStyle name="Input 9 2 3 4 13" xfId="9854" xr:uid="{00000000-0005-0000-0000-0000CC240000}"/>
    <cellStyle name="Input 9 2 3 4 13 2" xfId="9855" xr:uid="{00000000-0005-0000-0000-0000CD240000}"/>
    <cellStyle name="Input 9 2 3 4 14" xfId="9856" xr:uid="{00000000-0005-0000-0000-0000CE240000}"/>
    <cellStyle name="Input 9 2 3 4 14 2" xfId="9857" xr:uid="{00000000-0005-0000-0000-0000CF240000}"/>
    <cellStyle name="Input 9 2 3 4 15" xfId="9858" xr:uid="{00000000-0005-0000-0000-0000D0240000}"/>
    <cellStyle name="Input 9 2 3 4 15 2" xfId="9859" xr:uid="{00000000-0005-0000-0000-0000D1240000}"/>
    <cellStyle name="Input 9 2 3 4 16" xfId="9860" xr:uid="{00000000-0005-0000-0000-0000D2240000}"/>
    <cellStyle name="Input 9 2 3 4 2" xfId="9861" xr:uid="{00000000-0005-0000-0000-0000D3240000}"/>
    <cellStyle name="Input 9 2 3 4 2 2" xfId="9862" xr:uid="{00000000-0005-0000-0000-0000D4240000}"/>
    <cellStyle name="Input 9 2 3 4 3" xfId="9863" xr:uid="{00000000-0005-0000-0000-0000D5240000}"/>
    <cellStyle name="Input 9 2 3 4 3 2" xfId="9864" xr:uid="{00000000-0005-0000-0000-0000D6240000}"/>
    <cellStyle name="Input 9 2 3 4 4" xfId="9865" xr:uid="{00000000-0005-0000-0000-0000D7240000}"/>
    <cellStyle name="Input 9 2 3 4 4 2" xfId="9866" xr:uid="{00000000-0005-0000-0000-0000D8240000}"/>
    <cellStyle name="Input 9 2 3 4 5" xfId="9867" xr:uid="{00000000-0005-0000-0000-0000D9240000}"/>
    <cellStyle name="Input 9 2 3 4 5 2" xfId="9868" xr:uid="{00000000-0005-0000-0000-0000DA240000}"/>
    <cellStyle name="Input 9 2 3 4 6" xfId="9869" xr:uid="{00000000-0005-0000-0000-0000DB240000}"/>
    <cellStyle name="Input 9 2 3 4 6 2" xfId="9870" xr:uid="{00000000-0005-0000-0000-0000DC240000}"/>
    <cellStyle name="Input 9 2 3 4 7" xfId="9871" xr:uid="{00000000-0005-0000-0000-0000DD240000}"/>
    <cellStyle name="Input 9 2 3 4 7 2" xfId="9872" xr:uid="{00000000-0005-0000-0000-0000DE240000}"/>
    <cellStyle name="Input 9 2 3 4 8" xfId="9873" xr:uid="{00000000-0005-0000-0000-0000DF240000}"/>
    <cellStyle name="Input 9 2 3 4 8 2" xfId="9874" xr:uid="{00000000-0005-0000-0000-0000E0240000}"/>
    <cellStyle name="Input 9 2 3 4 9" xfId="9875" xr:uid="{00000000-0005-0000-0000-0000E1240000}"/>
    <cellStyle name="Input 9 2 3 4 9 2" xfId="9876" xr:uid="{00000000-0005-0000-0000-0000E2240000}"/>
    <cellStyle name="Input 9 2 3 5" xfId="9877" xr:uid="{00000000-0005-0000-0000-0000E3240000}"/>
    <cellStyle name="Input 9 2 3 5 10" xfId="9878" xr:uid="{00000000-0005-0000-0000-0000E4240000}"/>
    <cellStyle name="Input 9 2 3 5 10 2" xfId="9879" xr:uid="{00000000-0005-0000-0000-0000E5240000}"/>
    <cellStyle name="Input 9 2 3 5 11" xfId="9880" xr:uid="{00000000-0005-0000-0000-0000E6240000}"/>
    <cellStyle name="Input 9 2 3 5 11 2" xfId="9881" xr:uid="{00000000-0005-0000-0000-0000E7240000}"/>
    <cellStyle name="Input 9 2 3 5 12" xfId="9882" xr:uid="{00000000-0005-0000-0000-0000E8240000}"/>
    <cellStyle name="Input 9 2 3 5 12 2" xfId="9883" xr:uid="{00000000-0005-0000-0000-0000E9240000}"/>
    <cellStyle name="Input 9 2 3 5 13" xfId="9884" xr:uid="{00000000-0005-0000-0000-0000EA240000}"/>
    <cellStyle name="Input 9 2 3 5 13 2" xfId="9885" xr:uid="{00000000-0005-0000-0000-0000EB240000}"/>
    <cellStyle name="Input 9 2 3 5 14" xfId="9886" xr:uid="{00000000-0005-0000-0000-0000EC240000}"/>
    <cellStyle name="Input 9 2 3 5 14 2" xfId="9887" xr:uid="{00000000-0005-0000-0000-0000ED240000}"/>
    <cellStyle name="Input 9 2 3 5 15" xfId="9888" xr:uid="{00000000-0005-0000-0000-0000EE240000}"/>
    <cellStyle name="Input 9 2 3 5 15 2" xfId="9889" xr:uid="{00000000-0005-0000-0000-0000EF240000}"/>
    <cellStyle name="Input 9 2 3 5 16" xfId="9890" xr:uid="{00000000-0005-0000-0000-0000F0240000}"/>
    <cellStyle name="Input 9 2 3 5 2" xfId="9891" xr:uid="{00000000-0005-0000-0000-0000F1240000}"/>
    <cellStyle name="Input 9 2 3 5 2 2" xfId="9892" xr:uid="{00000000-0005-0000-0000-0000F2240000}"/>
    <cellStyle name="Input 9 2 3 5 3" xfId="9893" xr:uid="{00000000-0005-0000-0000-0000F3240000}"/>
    <cellStyle name="Input 9 2 3 5 3 2" xfId="9894" xr:uid="{00000000-0005-0000-0000-0000F4240000}"/>
    <cellStyle name="Input 9 2 3 5 4" xfId="9895" xr:uid="{00000000-0005-0000-0000-0000F5240000}"/>
    <cellStyle name="Input 9 2 3 5 4 2" xfId="9896" xr:uid="{00000000-0005-0000-0000-0000F6240000}"/>
    <cellStyle name="Input 9 2 3 5 5" xfId="9897" xr:uid="{00000000-0005-0000-0000-0000F7240000}"/>
    <cellStyle name="Input 9 2 3 5 5 2" xfId="9898" xr:uid="{00000000-0005-0000-0000-0000F8240000}"/>
    <cellStyle name="Input 9 2 3 5 6" xfId="9899" xr:uid="{00000000-0005-0000-0000-0000F9240000}"/>
    <cellStyle name="Input 9 2 3 5 6 2" xfId="9900" xr:uid="{00000000-0005-0000-0000-0000FA240000}"/>
    <cellStyle name="Input 9 2 3 5 7" xfId="9901" xr:uid="{00000000-0005-0000-0000-0000FB240000}"/>
    <cellStyle name="Input 9 2 3 5 7 2" xfId="9902" xr:uid="{00000000-0005-0000-0000-0000FC240000}"/>
    <cellStyle name="Input 9 2 3 5 8" xfId="9903" xr:uid="{00000000-0005-0000-0000-0000FD240000}"/>
    <cellStyle name="Input 9 2 3 5 8 2" xfId="9904" xr:uid="{00000000-0005-0000-0000-0000FE240000}"/>
    <cellStyle name="Input 9 2 3 5 9" xfId="9905" xr:uid="{00000000-0005-0000-0000-0000FF240000}"/>
    <cellStyle name="Input 9 2 3 5 9 2" xfId="9906" xr:uid="{00000000-0005-0000-0000-000000250000}"/>
    <cellStyle name="Input 9 2 3 6" xfId="9907" xr:uid="{00000000-0005-0000-0000-000001250000}"/>
    <cellStyle name="Input 9 2 3 6 10" xfId="9908" xr:uid="{00000000-0005-0000-0000-000002250000}"/>
    <cellStyle name="Input 9 2 3 6 10 2" xfId="9909" xr:uid="{00000000-0005-0000-0000-000003250000}"/>
    <cellStyle name="Input 9 2 3 6 11" xfId="9910" xr:uid="{00000000-0005-0000-0000-000004250000}"/>
    <cellStyle name="Input 9 2 3 6 11 2" xfId="9911" xr:uid="{00000000-0005-0000-0000-000005250000}"/>
    <cellStyle name="Input 9 2 3 6 12" xfId="9912" xr:uid="{00000000-0005-0000-0000-000006250000}"/>
    <cellStyle name="Input 9 2 3 6 12 2" xfId="9913" xr:uid="{00000000-0005-0000-0000-000007250000}"/>
    <cellStyle name="Input 9 2 3 6 13" xfId="9914" xr:uid="{00000000-0005-0000-0000-000008250000}"/>
    <cellStyle name="Input 9 2 3 6 13 2" xfId="9915" xr:uid="{00000000-0005-0000-0000-000009250000}"/>
    <cellStyle name="Input 9 2 3 6 14" xfId="9916" xr:uid="{00000000-0005-0000-0000-00000A250000}"/>
    <cellStyle name="Input 9 2 3 6 14 2" xfId="9917" xr:uid="{00000000-0005-0000-0000-00000B250000}"/>
    <cellStyle name="Input 9 2 3 6 15" xfId="9918" xr:uid="{00000000-0005-0000-0000-00000C250000}"/>
    <cellStyle name="Input 9 2 3 6 2" xfId="9919" xr:uid="{00000000-0005-0000-0000-00000D250000}"/>
    <cellStyle name="Input 9 2 3 6 2 2" xfId="9920" xr:uid="{00000000-0005-0000-0000-00000E250000}"/>
    <cellStyle name="Input 9 2 3 6 3" xfId="9921" xr:uid="{00000000-0005-0000-0000-00000F250000}"/>
    <cellStyle name="Input 9 2 3 6 3 2" xfId="9922" xr:uid="{00000000-0005-0000-0000-000010250000}"/>
    <cellStyle name="Input 9 2 3 6 4" xfId="9923" xr:uid="{00000000-0005-0000-0000-000011250000}"/>
    <cellStyle name="Input 9 2 3 6 4 2" xfId="9924" xr:uid="{00000000-0005-0000-0000-000012250000}"/>
    <cellStyle name="Input 9 2 3 6 5" xfId="9925" xr:uid="{00000000-0005-0000-0000-000013250000}"/>
    <cellStyle name="Input 9 2 3 6 5 2" xfId="9926" xr:uid="{00000000-0005-0000-0000-000014250000}"/>
    <cellStyle name="Input 9 2 3 6 6" xfId="9927" xr:uid="{00000000-0005-0000-0000-000015250000}"/>
    <cellStyle name="Input 9 2 3 6 6 2" xfId="9928" xr:uid="{00000000-0005-0000-0000-000016250000}"/>
    <cellStyle name="Input 9 2 3 6 7" xfId="9929" xr:uid="{00000000-0005-0000-0000-000017250000}"/>
    <cellStyle name="Input 9 2 3 6 7 2" xfId="9930" xr:uid="{00000000-0005-0000-0000-000018250000}"/>
    <cellStyle name="Input 9 2 3 6 8" xfId="9931" xr:uid="{00000000-0005-0000-0000-000019250000}"/>
    <cellStyle name="Input 9 2 3 6 8 2" xfId="9932" xr:uid="{00000000-0005-0000-0000-00001A250000}"/>
    <cellStyle name="Input 9 2 3 6 9" xfId="9933" xr:uid="{00000000-0005-0000-0000-00001B250000}"/>
    <cellStyle name="Input 9 2 3 6 9 2" xfId="9934" xr:uid="{00000000-0005-0000-0000-00001C250000}"/>
    <cellStyle name="Input 9 2 3 7" xfId="9935" xr:uid="{00000000-0005-0000-0000-00001D250000}"/>
    <cellStyle name="Input 9 2 3 7 2" xfId="9936" xr:uid="{00000000-0005-0000-0000-00001E250000}"/>
    <cellStyle name="Input 9 2 3 8" xfId="9937" xr:uid="{00000000-0005-0000-0000-00001F250000}"/>
    <cellStyle name="Input 9 2 3 8 2" xfId="9938" xr:uid="{00000000-0005-0000-0000-000020250000}"/>
    <cellStyle name="Input 9 2 3 9" xfId="9939" xr:uid="{00000000-0005-0000-0000-000021250000}"/>
    <cellStyle name="Input 9 2 3 9 2" xfId="9940" xr:uid="{00000000-0005-0000-0000-000022250000}"/>
    <cellStyle name="Input 9 2 4" xfId="9941" xr:uid="{00000000-0005-0000-0000-000023250000}"/>
    <cellStyle name="Input 9 2 4 10" xfId="9942" xr:uid="{00000000-0005-0000-0000-000024250000}"/>
    <cellStyle name="Input 9 2 4 10 2" xfId="9943" xr:uid="{00000000-0005-0000-0000-000025250000}"/>
    <cellStyle name="Input 9 2 4 11" xfId="9944" xr:uid="{00000000-0005-0000-0000-000026250000}"/>
    <cellStyle name="Input 9 2 4 11 2" xfId="9945" xr:uid="{00000000-0005-0000-0000-000027250000}"/>
    <cellStyle name="Input 9 2 4 12" xfId="9946" xr:uid="{00000000-0005-0000-0000-000028250000}"/>
    <cellStyle name="Input 9 2 4 12 2" xfId="9947" xr:uid="{00000000-0005-0000-0000-000029250000}"/>
    <cellStyle name="Input 9 2 4 13" xfId="9948" xr:uid="{00000000-0005-0000-0000-00002A250000}"/>
    <cellStyle name="Input 9 2 4 13 2" xfId="9949" xr:uid="{00000000-0005-0000-0000-00002B250000}"/>
    <cellStyle name="Input 9 2 4 14" xfId="9950" xr:uid="{00000000-0005-0000-0000-00002C250000}"/>
    <cellStyle name="Input 9 2 4 14 2" xfId="9951" xr:uid="{00000000-0005-0000-0000-00002D250000}"/>
    <cellStyle name="Input 9 2 4 15" xfId="9952" xr:uid="{00000000-0005-0000-0000-00002E250000}"/>
    <cellStyle name="Input 9 2 4 15 2" xfId="9953" xr:uid="{00000000-0005-0000-0000-00002F250000}"/>
    <cellStyle name="Input 9 2 4 16" xfId="9954" xr:uid="{00000000-0005-0000-0000-000030250000}"/>
    <cellStyle name="Input 9 2 4 16 2" xfId="9955" xr:uid="{00000000-0005-0000-0000-000031250000}"/>
    <cellStyle name="Input 9 2 4 17" xfId="9956" xr:uid="{00000000-0005-0000-0000-000032250000}"/>
    <cellStyle name="Input 9 2 4 17 2" xfId="9957" xr:uid="{00000000-0005-0000-0000-000033250000}"/>
    <cellStyle name="Input 9 2 4 18" xfId="9958" xr:uid="{00000000-0005-0000-0000-000034250000}"/>
    <cellStyle name="Input 9 2 4 18 2" xfId="9959" xr:uid="{00000000-0005-0000-0000-000035250000}"/>
    <cellStyle name="Input 9 2 4 19" xfId="9960" xr:uid="{00000000-0005-0000-0000-000036250000}"/>
    <cellStyle name="Input 9 2 4 19 2" xfId="9961" xr:uid="{00000000-0005-0000-0000-000037250000}"/>
    <cellStyle name="Input 9 2 4 2" xfId="9962" xr:uid="{00000000-0005-0000-0000-000038250000}"/>
    <cellStyle name="Input 9 2 4 2 10" xfId="9963" xr:uid="{00000000-0005-0000-0000-000039250000}"/>
    <cellStyle name="Input 9 2 4 2 10 2" xfId="9964" xr:uid="{00000000-0005-0000-0000-00003A250000}"/>
    <cellStyle name="Input 9 2 4 2 11" xfId="9965" xr:uid="{00000000-0005-0000-0000-00003B250000}"/>
    <cellStyle name="Input 9 2 4 2 11 2" xfId="9966" xr:uid="{00000000-0005-0000-0000-00003C250000}"/>
    <cellStyle name="Input 9 2 4 2 12" xfId="9967" xr:uid="{00000000-0005-0000-0000-00003D250000}"/>
    <cellStyle name="Input 9 2 4 2 12 2" xfId="9968" xr:uid="{00000000-0005-0000-0000-00003E250000}"/>
    <cellStyle name="Input 9 2 4 2 13" xfId="9969" xr:uid="{00000000-0005-0000-0000-00003F250000}"/>
    <cellStyle name="Input 9 2 4 2 13 2" xfId="9970" xr:uid="{00000000-0005-0000-0000-000040250000}"/>
    <cellStyle name="Input 9 2 4 2 14" xfId="9971" xr:uid="{00000000-0005-0000-0000-000041250000}"/>
    <cellStyle name="Input 9 2 4 2 14 2" xfId="9972" xr:uid="{00000000-0005-0000-0000-000042250000}"/>
    <cellStyle name="Input 9 2 4 2 15" xfId="9973" xr:uid="{00000000-0005-0000-0000-000043250000}"/>
    <cellStyle name="Input 9 2 4 2 15 2" xfId="9974" xr:uid="{00000000-0005-0000-0000-000044250000}"/>
    <cellStyle name="Input 9 2 4 2 16" xfId="9975" xr:uid="{00000000-0005-0000-0000-000045250000}"/>
    <cellStyle name="Input 9 2 4 2 16 2" xfId="9976" xr:uid="{00000000-0005-0000-0000-000046250000}"/>
    <cellStyle name="Input 9 2 4 2 17" xfId="9977" xr:uid="{00000000-0005-0000-0000-000047250000}"/>
    <cellStyle name="Input 9 2 4 2 17 2" xfId="9978" xr:uid="{00000000-0005-0000-0000-000048250000}"/>
    <cellStyle name="Input 9 2 4 2 18" xfId="9979" xr:uid="{00000000-0005-0000-0000-000049250000}"/>
    <cellStyle name="Input 9 2 4 2 18 2" xfId="9980" xr:uid="{00000000-0005-0000-0000-00004A250000}"/>
    <cellStyle name="Input 9 2 4 2 19" xfId="9981" xr:uid="{00000000-0005-0000-0000-00004B250000}"/>
    <cellStyle name="Input 9 2 4 2 2" xfId="9982" xr:uid="{00000000-0005-0000-0000-00004C250000}"/>
    <cellStyle name="Input 9 2 4 2 2 2" xfId="9983" xr:uid="{00000000-0005-0000-0000-00004D250000}"/>
    <cellStyle name="Input 9 2 4 2 3" xfId="9984" xr:uid="{00000000-0005-0000-0000-00004E250000}"/>
    <cellStyle name="Input 9 2 4 2 3 2" xfId="9985" xr:uid="{00000000-0005-0000-0000-00004F250000}"/>
    <cellStyle name="Input 9 2 4 2 4" xfId="9986" xr:uid="{00000000-0005-0000-0000-000050250000}"/>
    <cellStyle name="Input 9 2 4 2 4 2" xfId="9987" xr:uid="{00000000-0005-0000-0000-000051250000}"/>
    <cellStyle name="Input 9 2 4 2 5" xfId="9988" xr:uid="{00000000-0005-0000-0000-000052250000}"/>
    <cellStyle name="Input 9 2 4 2 5 2" xfId="9989" xr:uid="{00000000-0005-0000-0000-000053250000}"/>
    <cellStyle name="Input 9 2 4 2 6" xfId="9990" xr:uid="{00000000-0005-0000-0000-000054250000}"/>
    <cellStyle name="Input 9 2 4 2 6 2" xfId="9991" xr:uid="{00000000-0005-0000-0000-000055250000}"/>
    <cellStyle name="Input 9 2 4 2 7" xfId="9992" xr:uid="{00000000-0005-0000-0000-000056250000}"/>
    <cellStyle name="Input 9 2 4 2 7 2" xfId="9993" xr:uid="{00000000-0005-0000-0000-000057250000}"/>
    <cellStyle name="Input 9 2 4 2 8" xfId="9994" xr:uid="{00000000-0005-0000-0000-000058250000}"/>
    <cellStyle name="Input 9 2 4 2 8 2" xfId="9995" xr:uid="{00000000-0005-0000-0000-000059250000}"/>
    <cellStyle name="Input 9 2 4 2 9" xfId="9996" xr:uid="{00000000-0005-0000-0000-00005A250000}"/>
    <cellStyle name="Input 9 2 4 2 9 2" xfId="9997" xr:uid="{00000000-0005-0000-0000-00005B250000}"/>
    <cellStyle name="Input 9 2 4 20" xfId="9998" xr:uid="{00000000-0005-0000-0000-00005C250000}"/>
    <cellStyle name="Input 9 2 4 3" xfId="9999" xr:uid="{00000000-0005-0000-0000-00005D250000}"/>
    <cellStyle name="Input 9 2 4 3 10" xfId="10000" xr:uid="{00000000-0005-0000-0000-00005E250000}"/>
    <cellStyle name="Input 9 2 4 3 10 2" xfId="10001" xr:uid="{00000000-0005-0000-0000-00005F250000}"/>
    <cellStyle name="Input 9 2 4 3 11" xfId="10002" xr:uid="{00000000-0005-0000-0000-000060250000}"/>
    <cellStyle name="Input 9 2 4 3 11 2" xfId="10003" xr:uid="{00000000-0005-0000-0000-000061250000}"/>
    <cellStyle name="Input 9 2 4 3 12" xfId="10004" xr:uid="{00000000-0005-0000-0000-000062250000}"/>
    <cellStyle name="Input 9 2 4 3 12 2" xfId="10005" xr:uid="{00000000-0005-0000-0000-000063250000}"/>
    <cellStyle name="Input 9 2 4 3 13" xfId="10006" xr:uid="{00000000-0005-0000-0000-000064250000}"/>
    <cellStyle name="Input 9 2 4 3 13 2" xfId="10007" xr:uid="{00000000-0005-0000-0000-000065250000}"/>
    <cellStyle name="Input 9 2 4 3 14" xfId="10008" xr:uid="{00000000-0005-0000-0000-000066250000}"/>
    <cellStyle name="Input 9 2 4 3 14 2" xfId="10009" xr:uid="{00000000-0005-0000-0000-000067250000}"/>
    <cellStyle name="Input 9 2 4 3 15" xfId="10010" xr:uid="{00000000-0005-0000-0000-000068250000}"/>
    <cellStyle name="Input 9 2 4 3 15 2" xfId="10011" xr:uid="{00000000-0005-0000-0000-000069250000}"/>
    <cellStyle name="Input 9 2 4 3 16" xfId="10012" xr:uid="{00000000-0005-0000-0000-00006A250000}"/>
    <cellStyle name="Input 9 2 4 3 16 2" xfId="10013" xr:uid="{00000000-0005-0000-0000-00006B250000}"/>
    <cellStyle name="Input 9 2 4 3 17" xfId="10014" xr:uid="{00000000-0005-0000-0000-00006C250000}"/>
    <cellStyle name="Input 9 2 4 3 17 2" xfId="10015" xr:uid="{00000000-0005-0000-0000-00006D250000}"/>
    <cellStyle name="Input 9 2 4 3 18" xfId="10016" xr:uid="{00000000-0005-0000-0000-00006E250000}"/>
    <cellStyle name="Input 9 2 4 3 2" xfId="10017" xr:uid="{00000000-0005-0000-0000-00006F250000}"/>
    <cellStyle name="Input 9 2 4 3 2 2" xfId="10018" xr:uid="{00000000-0005-0000-0000-000070250000}"/>
    <cellStyle name="Input 9 2 4 3 3" xfId="10019" xr:uid="{00000000-0005-0000-0000-000071250000}"/>
    <cellStyle name="Input 9 2 4 3 3 2" xfId="10020" xr:uid="{00000000-0005-0000-0000-000072250000}"/>
    <cellStyle name="Input 9 2 4 3 4" xfId="10021" xr:uid="{00000000-0005-0000-0000-000073250000}"/>
    <cellStyle name="Input 9 2 4 3 4 2" xfId="10022" xr:uid="{00000000-0005-0000-0000-000074250000}"/>
    <cellStyle name="Input 9 2 4 3 5" xfId="10023" xr:uid="{00000000-0005-0000-0000-000075250000}"/>
    <cellStyle name="Input 9 2 4 3 5 2" xfId="10024" xr:uid="{00000000-0005-0000-0000-000076250000}"/>
    <cellStyle name="Input 9 2 4 3 6" xfId="10025" xr:uid="{00000000-0005-0000-0000-000077250000}"/>
    <cellStyle name="Input 9 2 4 3 6 2" xfId="10026" xr:uid="{00000000-0005-0000-0000-000078250000}"/>
    <cellStyle name="Input 9 2 4 3 7" xfId="10027" xr:uid="{00000000-0005-0000-0000-000079250000}"/>
    <cellStyle name="Input 9 2 4 3 7 2" xfId="10028" xr:uid="{00000000-0005-0000-0000-00007A250000}"/>
    <cellStyle name="Input 9 2 4 3 8" xfId="10029" xr:uid="{00000000-0005-0000-0000-00007B250000}"/>
    <cellStyle name="Input 9 2 4 3 8 2" xfId="10030" xr:uid="{00000000-0005-0000-0000-00007C250000}"/>
    <cellStyle name="Input 9 2 4 3 9" xfId="10031" xr:uid="{00000000-0005-0000-0000-00007D250000}"/>
    <cellStyle name="Input 9 2 4 3 9 2" xfId="10032" xr:uid="{00000000-0005-0000-0000-00007E250000}"/>
    <cellStyle name="Input 9 2 4 4" xfId="10033" xr:uid="{00000000-0005-0000-0000-00007F250000}"/>
    <cellStyle name="Input 9 2 4 4 10" xfId="10034" xr:uid="{00000000-0005-0000-0000-000080250000}"/>
    <cellStyle name="Input 9 2 4 4 10 2" xfId="10035" xr:uid="{00000000-0005-0000-0000-000081250000}"/>
    <cellStyle name="Input 9 2 4 4 11" xfId="10036" xr:uid="{00000000-0005-0000-0000-000082250000}"/>
    <cellStyle name="Input 9 2 4 4 11 2" xfId="10037" xr:uid="{00000000-0005-0000-0000-000083250000}"/>
    <cellStyle name="Input 9 2 4 4 12" xfId="10038" xr:uid="{00000000-0005-0000-0000-000084250000}"/>
    <cellStyle name="Input 9 2 4 4 12 2" xfId="10039" xr:uid="{00000000-0005-0000-0000-000085250000}"/>
    <cellStyle name="Input 9 2 4 4 13" xfId="10040" xr:uid="{00000000-0005-0000-0000-000086250000}"/>
    <cellStyle name="Input 9 2 4 4 13 2" xfId="10041" xr:uid="{00000000-0005-0000-0000-000087250000}"/>
    <cellStyle name="Input 9 2 4 4 14" xfId="10042" xr:uid="{00000000-0005-0000-0000-000088250000}"/>
    <cellStyle name="Input 9 2 4 4 14 2" xfId="10043" xr:uid="{00000000-0005-0000-0000-000089250000}"/>
    <cellStyle name="Input 9 2 4 4 15" xfId="10044" xr:uid="{00000000-0005-0000-0000-00008A250000}"/>
    <cellStyle name="Input 9 2 4 4 15 2" xfId="10045" xr:uid="{00000000-0005-0000-0000-00008B250000}"/>
    <cellStyle name="Input 9 2 4 4 16" xfId="10046" xr:uid="{00000000-0005-0000-0000-00008C250000}"/>
    <cellStyle name="Input 9 2 4 4 2" xfId="10047" xr:uid="{00000000-0005-0000-0000-00008D250000}"/>
    <cellStyle name="Input 9 2 4 4 2 2" xfId="10048" xr:uid="{00000000-0005-0000-0000-00008E250000}"/>
    <cellStyle name="Input 9 2 4 4 3" xfId="10049" xr:uid="{00000000-0005-0000-0000-00008F250000}"/>
    <cellStyle name="Input 9 2 4 4 3 2" xfId="10050" xr:uid="{00000000-0005-0000-0000-000090250000}"/>
    <cellStyle name="Input 9 2 4 4 4" xfId="10051" xr:uid="{00000000-0005-0000-0000-000091250000}"/>
    <cellStyle name="Input 9 2 4 4 4 2" xfId="10052" xr:uid="{00000000-0005-0000-0000-000092250000}"/>
    <cellStyle name="Input 9 2 4 4 5" xfId="10053" xr:uid="{00000000-0005-0000-0000-000093250000}"/>
    <cellStyle name="Input 9 2 4 4 5 2" xfId="10054" xr:uid="{00000000-0005-0000-0000-000094250000}"/>
    <cellStyle name="Input 9 2 4 4 6" xfId="10055" xr:uid="{00000000-0005-0000-0000-000095250000}"/>
    <cellStyle name="Input 9 2 4 4 6 2" xfId="10056" xr:uid="{00000000-0005-0000-0000-000096250000}"/>
    <cellStyle name="Input 9 2 4 4 7" xfId="10057" xr:uid="{00000000-0005-0000-0000-000097250000}"/>
    <cellStyle name="Input 9 2 4 4 7 2" xfId="10058" xr:uid="{00000000-0005-0000-0000-000098250000}"/>
    <cellStyle name="Input 9 2 4 4 8" xfId="10059" xr:uid="{00000000-0005-0000-0000-000099250000}"/>
    <cellStyle name="Input 9 2 4 4 8 2" xfId="10060" xr:uid="{00000000-0005-0000-0000-00009A250000}"/>
    <cellStyle name="Input 9 2 4 4 9" xfId="10061" xr:uid="{00000000-0005-0000-0000-00009B250000}"/>
    <cellStyle name="Input 9 2 4 4 9 2" xfId="10062" xr:uid="{00000000-0005-0000-0000-00009C250000}"/>
    <cellStyle name="Input 9 2 4 5" xfId="10063" xr:uid="{00000000-0005-0000-0000-00009D250000}"/>
    <cellStyle name="Input 9 2 4 5 10" xfId="10064" xr:uid="{00000000-0005-0000-0000-00009E250000}"/>
    <cellStyle name="Input 9 2 4 5 10 2" xfId="10065" xr:uid="{00000000-0005-0000-0000-00009F250000}"/>
    <cellStyle name="Input 9 2 4 5 11" xfId="10066" xr:uid="{00000000-0005-0000-0000-0000A0250000}"/>
    <cellStyle name="Input 9 2 4 5 11 2" xfId="10067" xr:uid="{00000000-0005-0000-0000-0000A1250000}"/>
    <cellStyle name="Input 9 2 4 5 12" xfId="10068" xr:uid="{00000000-0005-0000-0000-0000A2250000}"/>
    <cellStyle name="Input 9 2 4 5 12 2" xfId="10069" xr:uid="{00000000-0005-0000-0000-0000A3250000}"/>
    <cellStyle name="Input 9 2 4 5 13" xfId="10070" xr:uid="{00000000-0005-0000-0000-0000A4250000}"/>
    <cellStyle name="Input 9 2 4 5 13 2" xfId="10071" xr:uid="{00000000-0005-0000-0000-0000A5250000}"/>
    <cellStyle name="Input 9 2 4 5 14" xfId="10072" xr:uid="{00000000-0005-0000-0000-0000A6250000}"/>
    <cellStyle name="Input 9 2 4 5 14 2" xfId="10073" xr:uid="{00000000-0005-0000-0000-0000A7250000}"/>
    <cellStyle name="Input 9 2 4 5 15" xfId="10074" xr:uid="{00000000-0005-0000-0000-0000A8250000}"/>
    <cellStyle name="Input 9 2 4 5 15 2" xfId="10075" xr:uid="{00000000-0005-0000-0000-0000A9250000}"/>
    <cellStyle name="Input 9 2 4 5 16" xfId="10076" xr:uid="{00000000-0005-0000-0000-0000AA250000}"/>
    <cellStyle name="Input 9 2 4 5 2" xfId="10077" xr:uid="{00000000-0005-0000-0000-0000AB250000}"/>
    <cellStyle name="Input 9 2 4 5 2 2" xfId="10078" xr:uid="{00000000-0005-0000-0000-0000AC250000}"/>
    <cellStyle name="Input 9 2 4 5 3" xfId="10079" xr:uid="{00000000-0005-0000-0000-0000AD250000}"/>
    <cellStyle name="Input 9 2 4 5 3 2" xfId="10080" xr:uid="{00000000-0005-0000-0000-0000AE250000}"/>
    <cellStyle name="Input 9 2 4 5 4" xfId="10081" xr:uid="{00000000-0005-0000-0000-0000AF250000}"/>
    <cellStyle name="Input 9 2 4 5 4 2" xfId="10082" xr:uid="{00000000-0005-0000-0000-0000B0250000}"/>
    <cellStyle name="Input 9 2 4 5 5" xfId="10083" xr:uid="{00000000-0005-0000-0000-0000B1250000}"/>
    <cellStyle name="Input 9 2 4 5 5 2" xfId="10084" xr:uid="{00000000-0005-0000-0000-0000B2250000}"/>
    <cellStyle name="Input 9 2 4 5 6" xfId="10085" xr:uid="{00000000-0005-0000-0000-0000B3250000}"/>
    <cellStyle name="Input 9 2 4 5 6 2" xfId="10086" xr:uid="{00000000-0005-0000-0000-0000B4250000}"/>
    <cellStyle name="Input 9 2 4 5 7" xfId="10087" xr:uid="{00000000-0005-0000-0000-0000B5250000}"/>
    <cellStyle name="Input 9 2 4 5 7 2" xfId="10088" xr:uid="{00000000-0005-0000-0000-0000B6250000}"/>
    <cellStyle name="Input 9 2 4 5 8" xfId="10089" xr:uid="{00000000-0005-0000-0000-0000B7250000}"/>
    <cellStyle name="Input 9 2 4 5 8 2" xfId="10090" xr:uid="{00000000-0005-0000-0000-0000B8250000}"/>
    <cellStyle name="Input 9 2 4 5 9" xfId="10091" xr:uid="{00000000-0005-0000-0000-0000B9250000}"/>
    <cellStyle name="Input 9 2 4 5 9 2" xfId="10092" xr:uid="{00000000-0005-0000-0000-0000BA250000}"/>
    <cellStyle name="Input 9 2 4 6" xfId="10093" xr:uid="{00000000-0005-0000-0000-0000BB250000}"/>
    <cellStyle name="Input 9 2 4 6 10" xfId="10094" xr:uid="{00000000-0005-0000-0000-0000BC250000}"/>
    <cellStyle name="Input 9 2 4 6 10 2" xfId="10095" xr:uid="{00000000-0005-0000-0000-0000BD250000}"/>
    <cellStyle name="Input 9 2 4 6 11" xfId="10096" xr:uid="{00000000-0005-0000-0000-0000BE250000}"/>
    <cellStyle name="Input 9 2 4 6 11 2" xfId="10097" xr:uid="{00000000-0005-0000-0000-0000BF250000}"/>
    <cellStyle name="Input 9 2 4 6 12" xfId="10098" xr:uid="{00000000-0005-0000-0000-0000C0250000}"/>
    <cellStyle name="Input 9 2 4 6 12 2" xfId="10099" xr:uid="{00000000-0005-0000-0000-0000C1250000}"/>
    <cellStyle name="Input 9 2 4 6 13" xfId="10100" xr:uid="{00000000-0005-0000-0000-0000C2250000}"/>
    <cellStyle name="Input 9 2 4 6 13 2" xfId="10101" xr:uid="{00000000-0005-0000-0000-0000C3250000}"/>
    <cellStyle name="Input 9 2 4 6 14" xfId="10102" xr:uid="{00000000-0005-0000-0000-0000C4250000}"/>
    <cellStyle name="Input 9 2 4 6 14 2" xfId="10103" xr:uid="{00000000-0005-0000-0000-0000C5250000}"/>
    <cellStyle name="Input 9 2 4 6 15" xfId="10104" xr:uid="{00000000-0005-0000-0000-0000C6250000}"/>
    <cellStyle name="Input 9 2 4 6 2" xfId="10105" xr:uid="{00000000-0005-0000-0000-0000C7250000}"/>
    <cellStyle name="Input 9 2 4 6 2 2" xfId="10106" xr:uid="{00000000-0005-0000-0000-0000C8250000}"/>
    <cellStyle name="Input 9 2 4 6 3" xfId="10107" xr:uid="{00000000-0005-0000-0000-0000C9250000}"/>
    <cellStyle name="Input 9 2 4 6 3 2" xfId="10108" xr:uid="{00000000-0005-0000-0000-0000CA250000}"/>
    <cellStyle name="Input 9 2 4 6 4" xfId="10109" xr:uid="{00000000-0005-0000-0000-0000CB250000}"/>
    <cellStyle name="Input 9 2 4 6 4 2" xfId="10110" xr:uid="{00000000-0005-0000-0000-0000CC250000}"/>
    <cellStyle name="Input 9 2 4 6 5" xfId="10111" xr:uid="{00000000-0005-0000-0000-0000CD250000}"/>
    <cellStyle name="Input 9 2 4 6 5 2" xfId="10112" xr:uid="{00000000-0005-0000-0000-0000CE250000}"/>
    <cellStyle name="Input 9 2 4 6 6" xfId="10113" xr:uid="{00000000-0005-0000-0000-0000CF250000}"/>
    <cellStyle name="Input 9 2 4 6 6 2" xfId="10114" xr:uid="{00000000-0005-0000-0000-0000D0250000}"/>
    <cellStyle name="Input 9 2 4 6 7" xfId="10115" xr:uid="{00000000-0005-0000-0000-0000D1250000}"/>
    <cellStyle name="Input 9 2 4 6 7 2" xfId="10116" xr:uid="{00000000-0005-0000-0000-0000D2250000}"/>
    <cellStyle name="Input 9 2 4 6 8" xfId="10117" xr:uid="{00000000-0005-0000-0000-0000D3250000}"/>
    <cellStyle name="Input 9 2 4 6 8 2" xfId="10118" xr:uid="{00000000-0005-0000-0000-0000D4250000}"/>
    <cellStyle name="Input 9 2 4 6 9" xfId="10119" xr:uid="{00000000-0005-0000-0000-0000D5250000}"/>
    <cellStyle name="Input 9 2 4 6 9 2" xfId="10120" xr:uid="{00000000-0005-0000-0000-0000D6250000}"/>
    <cellStyle name="Input 9 2 4 7" xfId="10121" xr:uid="{00000000-0005-0000-0000-0000D7250000}"/>
    <cellStyle name="Input 9 2 4 7 2" xfId="10122" xr:uid="{00000000-0005-0000-0000-0000D8250000}"/>
    <cellStyle name="Input 9 2 4 8" xfId="10123" xr:uid="{00000000-0005-0000-0000-0000D9250000}"/>
    <cellStyle name="Input 9 2 4 8 2" xfId="10124" xr:uid="{00000000-0005-0000-0000-0000DA250000}"/>
    <cellStyle name="Input 9 2 4 9" xfId="10125" xr:uid="{00000000-0005-0000-0000-0000DB250000}"/>
    <cellStyle name="Input 9 2 4 9 2" xfId="10126" xr:uid="{00000000-0005-0000-0000-0000DC250000}"/>
    <cellStyle name="Input 9 2 5" xfId="10127" xr:uid="{00000000-0005-0000-0000-0000DD250000}"/>
    <cellStyle name="Input 9 2 5 10" xfId="10128" xr:uid="{00000000-0005-0000-0000-0000DE250000}"/>
    <cellStyle name="Input 9 2 5 10 2" xfId="10129" xr:uid="{00000000-0005-0000-0000-0000DF250000}"/>
    <cellStyle name="Input 9 2 5 11" xfId="10130" xr:uid="{00000000-0005-0000-0000-0000E0250000}"/>
    <cellStyle name="Input 9 2 5 11 2" xfId="10131" xr:uid="{00000000-0005-0000-0000-0000E1250000}"/>
    <cellStyle name="Input 9 2 5 12" xfId="10132" xr:uid="{00000000-0005-0000-0000-0000E2250000}"/>
    <cellStyle name="Input 9 2 5 12 2" xfId="10133" xr:uid="{00000000-0005-0000-0000-0000E3250000}"/>
    <cellStyle name="Input 9 2 5 13" xfId="10134" xr:uid="{00000000-0005-0000-0000-0000E4250000}"/>
    <cellStyle name="Input 9 2 5 13 2" xfId="10135" xr:uid="{00000000-0005-0000-0000-0000E5250000}"/>
    <cellStyle name="Input 9 2 5 14" xfId="10136" xr:uid="{00000000-0005-0000-0000-0000E6250000}"/>
    <cellStyle name="Input 9 2 5 14 2" xfId="10137" xr:uid="{00000000-0005-0000-0000-0000E7250000}"/>
    <cellStyle name="Input 9 2 5 15" xfId="10138" xr:uid="{00000000-0005-0000-0000-0000E8250000}"/>
    <cellStyle name="Input 9 2 5 15 2" xfId="10139" xr:uid="{00000000-0005-0000-0000-0000E9250000}"/>
    <cellStyle name="Input 9 2 5 16" xfId="10140" xr:uid="{00000000-0005-0000-0000-0000EA250000}"/>
    <cellStyle name="Input 9 2 5 16 2" xfId="10141" xr:uid="{00000000-0005-0000-0000-0000EB250000}"/>
    <cellStyle name="Input 9 2 5 17" xfId="10142" xr:uid="{00000000-0005-0000-0000-0000EC250000}"/>
    <cellStyle name="Input 9 2 5 17 2" xfId="10143" xr:uid="{00000000-0005-0000-0000-0000ED250000}"/>
    <cellStyle name="Input 9 2 5 18" xfId="10144" xr:uid="{00000000-0005-0000-0000-0000EE250000}"/>
    <cellStyle name="Input 9 2 5 18 2" xfId="10145" xr:uid="{00000000-0005-0000-0000-0000EF250000}"/>
    <cellStyle name="Input 9 2 5 19" xfId="10146" xr:uid="{00000000-0005-0000-0000-0000F0250000}"/>
    <cellStyle name="Input 9 2 5 2" xfId="10147" xr:uid="{00000000-0005-0000-0000-0000F1250000}"/>
    <cellStyle name="Input 9 2 5 2 10" xfId="10148" xr:uid="{00000000-0005-0000-0000-0000F2250000}"/>
    <cellStyle name="Input 9 2 5 2 10 2" xfId="10149" xr:uid="{00000000-0005-0000-0000-0000F3250000}"/>
    <cellStyle name="Input 9 2 5 2 11" xfId="10150" xr:uid="{00000000-0005-0000-0000-0000F4250000}"/>
    <cellStyle name="Input 9 2 5 2 11 2" xfId="10151" xr:uid="{00000000-0005-0000-0000-0000F5250000}"/>
    <cellStyle name="Input 9 2 5 2 12" xfId="10152" xr:uid="{00000000-0005-0000-0000-0000F6250000}"/>
    <cellStyle name="Input 9 2 5 2 12 2" xfId="10153" xr:uid="{00000000-0005-0000-0000-0000F7250000}"/>
    <cellStyle name="Input 9 2 5 2 13" xfId="10154" xr:uid="{00000000-0005-0000-0000-0000F8250000}"/>
    <cellStyle name="Input 9 2 5 2 13 2" xfId="10155" xr:uid="{00000000-0005-0000-0000-0000F9250000}"/>
    <cellStyle name="Input 9 2 5 2 14" xfId="10156" xr:uid="{00000000-0005-0000-0000-0000FA250000}"/>
    <cellStyle name="Input 9 2 5 2 14 2" xfId="10157" xr:uid="{00000000-0005-0000-0000-0000FB250000}"/>
    <cellStyle name="Input 9 2 5 2 15" xfId="10158" xr:uid="{00000000-0005-0000-0000-0000FC250000}"/>
    <cellStyle name="Input 9 2 5 2 15 2" xfId="10159" xr:uid="{00000000-0005-0000-0000-0000FD250000}"/>
    <cellStyle name="Input 9 2 5 2 16" xfId="10160" xr:uid="{00000000-0005-0000-0000-0000FE250000}"/>
    <cellStyle name="Input 9 2 5 2 16 2" xfId="10161" xr:uid="{00000000-0005-0000-0000-0000FF250000}"/>
    <cellStyle name="Input 9 2 5 2 17" xfId="10162" xr:uid="{00000000-0005-0000-0000-000000260000}"/>
    <cellStyle name="Input 9 2 5 2 17 2" xfId="10163" xr:uid="{00000000-0005-0000-0000-000001260000}"/>
    <cellStyle name="Input 9 2 5 2 18" xfId="10164" xr:uid="{00000000-0005-0000-0000-000002260000}"/>
    <cellStyle name="Input 9 2 5 2 2" xfId="10165" xr:uid="{00000000-0005-0000-0000-000003260000}"/>
    <cellStyle name="Input 9 2 5 2 2 2" xfId="10166" xr:uid="{00000000-0005-0000-0000-000004260000}"/>
    <cellStyle name="Input 9 2 5 2 3" xfId="10167" xr:uid="{00000000-0005-0000-0000-000005260000}"/>
    <cellStyle name="Input 9 2 5 2 3 2" xfId="10168" xr:uid="{00000000-0005-0000-0000-000006260000}"/>
    <cellStyle name="Input 9 2 5 2 4" xfId="10169" xr:uid="{00000000-0005-0000-0000-000007260000}"/>
    <cellStyle name="Input 9 2 5 2 4 2" xfId="10170" xr:uid="{00000000-0005-0000-0000-000008260000}"/>
    <cellStyle name="Input 9 2 5 2 5" xfId="10171" xr:uid="{00000000-0005-0000-0000-000009260000}"/>
    <cellStyle name="Input 9 2 5 2 5 2" xfId="10172" xr:uid="{00000000-0005-0000-0000-00000A260000}"/>
    <cellStyle name="Input 9 2 5 2 6" xfId="10173" xr:uid="{00000000-0005-0000-0000-00000B260000}"/>
    <cellStyle name="Input 9 2 5 2 6 2" xfId="10174" xr:uid="{00000000-0005-0000-0000-00000C260000}"/>
    <cellStyle name="Input 9 2 5 2 7" xfId="10175" xr:uid="{00000000-0005-0000-0000-00000D260000}"/>
    <cellStyle name="Input 9 2 5 2 7 2" xfId="10176" xr:uid="{00000000-0005-0000-0000-00000E260000}"/>
    <cellStyle name="Input 9 2 5 2 8" xfId="10177" xr:uid="{00000000-0005-0000-0000-00000F260000}"/>
    <cellStyle name="Input 9 2 5 2 8 2" xfId="10178" xr:uid="{00000000-0005-0000-0000-000010260000}"/>
    <cellStyle name="Input 9 2 5 2 9" xfId="10179" xr:uid="{00000000-0005-0000-0000-000011260000}"/>
    <cellStyle name="Input 9 2 5 2 9 2" xfId="10180" xr:uid="{00000000-0005-0000-0000-000012260000}"/>
    <cellStyle name="Input 9 2 5 3" xfId="10181" xr:uid="{00000000-0005-0000-0000-000013260000}"/>
    <cellStyle name="Input 9 2 5 3 10" xfId="10182" xr:uid="{00000000-0005-0000-0000-000014260000}"/>
    <cellStyle name="Input 9 2 5 3 10 2" xfId="10183" xr:uid="{00000000-0005-0000-0000-000015260000}"/>
    <cellStyle name="Input 9 2 5 3 11" xfId="10184" xr:uid="{00000000-0005-0000-0000-000016260000}"/>
    <cellStyle name="Input 9 2 5 3 11 2" xfId="10185" xr:uid="{00000000-0005-0000-0000-000017260000}"/>
    <cellStyle name="Input 9 2 5 3 12" xfId="10186" xr:uid="{00000000-0005-0000-0000-000018260000}"/>
    <cellStyle name="Input 9 2 5 3 12 2" xfId="10187" xr:uid="{00000000-0005-0000-0000-000019260000}"/>
    <cellStyle name="Input 9 2 5 3 13" xfId="10188" xr:uid="{00000000-0005-0000-0000-00001A260000}"/>
    <cellStyle name="Input 9 2 5 3 13 2" xfId="10189" xr:uid="{00000000-0005-0000-0000-00001B260000}"/>
    <cellStyle name="Input 9 2 5 3 14" xfId="10190" xr:uid="{00000000-0005-0000-0000-00001C260000}"/>
    <cellStyle name="Input 9 2 5 3 14 2" xfId="10191" xr:uid="{00000000-0005-0000-0000-00001D260000}"/>
    <cellStyle name="Input 9 2 5 3 15" xfId="10192" xr:uid="{00000000-0005-0000-0000-00001E260000}"/>
    <cellStyle name="Input 9 2 5 3 15 2" xfId="10193" xr:uid="{00000000-0005-0000-0000-00001F260000}"/>
    <cellStyle name="Input 9 2 5 3 16" xfId="10194" xr:uid="{00000000-0005-0000-0000-000020260000}"/>
    <cellStyle name="Input 9 2 5 3 2" xfId="10195" xr:uid="{00000000-0005-0000-0000-000021260000}"/>
    <cellStyle name="Input 9 2 5 3 2 2" xfId="10196" xr:uid="{00000000-0005-0000-0000-000022260000}"/>
    <cellStyle name="Input 9 2 5 3 3" xfId="10197" xr:uid="{00000000-0005-0000-0000-000023260000}"/>
    <cellStyle name="Input 9 2 5 3 3 2" xfId="10198" xr:uid="{00000000-0005-0000-0000-000024260000}"/>
    <cellStyle name="Input 9 2 5 3 4" xfId="10199" xr:uid="{00000000-0005-0000-0000-000025260000}"/>
    <cellStyle name="Input 9 2 5 3 4 2" xfId="10200" xr:uid="{00000000-0005-0000-0000-000026260000}"/>
    <cellStyle name="Input 9 2 5 3 5" xfId="10201" xr:uid="{00000000-0005-0000-0000-000027260000}"/>
    <cellStyle name="Input 9 2 5 3 5 2" xfId="10202" xr:uid="{00000000-0005-0000-0000-000028260000}"/>
    <cellStyle name="Input 9 2 5 3 6" xfId="10203" xr:uid="{00000000-0005-0000-0000-000029260000}"/>
    <cellStyle name="Input 9 2 5 3 6 2" xfId="10204" xr:uid="{00000000-0005-0000-0000-00002A260000}"/>
    <cellStyle name="Input 9 2 5 3 7" xfId="10205" xr:uid="{00000000-0005-0000-0000-00002B260000}"/>
    <cellStyle name="Input 9 2 5 3 7 2" xfId="10206" xr:uid="{00000000-0005-0000-0000-00002C260000}"/>
    <cellStyle name="Input 9 2 5 3 8" xfId="10207" xr:uid="{00000000-0005-0000-0000-00002D260000}"/>
    <cellStyle name="Input 9 2 5 3 8 2" xfId="10208" xr:uid="{00000000-0005-0000-0000-00002E260000}"/>
    <cellStyle name="Input 9 2 5 3 9" xfId="10209" xr:uid="{00000000-0005-0000-0000-00002F260000}"/>
    <cellStyle name="Input 9 2 5 3 9 2" xfId="10210" xr:uid="{00000000-0005-0000-0000-000030260000}"/>
    <cellStyle name="Input 9 2 5 4" xfId="10211" xr:uid="{00000000-0005-0000-0000-000031260000}"/>
    <cellStyle name="Input 9 2 5 4 10" xfId="10212" xr:uid="{00000000-0005-0000-0000-000032260000}"/>
    <cellStyle name="Input 9 2 5 4 10 2" xfId="10213" xr:uid="{00000000-0005-0000-0000-000033260000}"/>
    <cellStyle name="Input 9 2 5 4 11" xfId="10214" xr:uid="{00000000-0005-0000-0000-000034260000}"/>
    <cellStyle name="Input 9 2 5 4 11 2" xfId="10215" xr:uid="{00000000-0005-0000-0000-000035260000}"/>
    <cellStyle name="Input 9 2 5 4 12" xfId="10216" xr:uid="{00000000-0005-0000-0000-000036260000}"/>
    <cellStyle name="Input 9 2 5 4 12 2" xfId="10217" xr:uid="{00000000-0005-0000-0000-000037260000}"/>
    <cellStyle name="Input 9 2 5 4 13" xfId="10218" xr:uid="{00000000-0005-0000-0000-000038260000}"/>
    <cellStyle name="Input 9 2 5 4 13 2" xfId="10219" xr:uid="{00000000-0005-0000-0000-000039260000}"/>
    <cellStyle name="Input 9 2 5 4 14" xfId="10220" xr:uid="{00000000-0005-0000-0000-00003A260000}"/>
    <cellStyle name="Input 9 2 5 4 14 2" xfId="10221" xr:uid="{00000000-0005-0000-0000-00003B260000}"/>
    <cellStyle name="Input 9 2 5 4 15" xfId="10222" xr:uid="{00000000-0005-0000-0000-00003C260000}"/>
    <cellStyle name="Input 9 2 5 4 15 2" xfId="10223" xr:uid="{00000000-0005-0000-0000-00003D260000}"/>
    <cellStyle name="Input 9 2 5 4 16" xfId="10224" xr:uid="{00000000-0005-0000-0000-00003E260000}"/>
    <cellStyle name="Input 9 2 5 4 2" xfId="10225" xr:uid="{00000000-0005-0000-0000-00003F260000}"/>
    <cellStyle name="Input 9 2 5 4 2 2" xfId="10226" xr:uid="{00000000-0005-0000-0000-000040260000}"/>
    <cellStyle name="Input 9 2 5 4 3" xfId="10227" xr:uid="{00000000-0005-0000-0000-000041260000}"/>
    <cellStyle name="Input 9 2 5 4 3 2" xfId="10228" xr:uid="{00000000-0005-0000-0000-000042260000}"/>
    <cellStyle name="Input 9 2 5 4 4" xfId="10229" xr:uid="{00000000-0005-0000-0000-000043260000}"/>
    <cellStyle name="Input 9 2 5 4 4 2" xfId="10230" xr:uid="{00000000-0005-0000-0000-000044260000}"/>
    <cellStyle name="Input 9 2 5 4 5" xfId="10231" xr:uid="{00000000-0005-0000-0000-000045260000}"/>
    <cellStyle name="Input 9 2 5 4 5 2" xfId="10232" xr:uid="{00000000-0005-0000-0000-000046260000}"/>
    <cellStyle name="Input 9 2 5 4 6" xfId="10233" xr:uid="{00000000-0005-0000-0000-000047260000}"/>
    <cellStyle name="Input 9 2 5 4 6 2" xfId="10234" xr:uid="{00000000-0005-0000-0000-000048260000}"/>
    <cellStyle name="Input 9 2 5 4 7" xfId="10235" xr:uid="{00000000-0005-0000-0000-000049260000}"/>
    <cellStyle name="Input 9 2 5 4 7 2" xfId="10236" xr:uid="{00000000-0005-0000-0000-00004A260000}"/>
    <cellStyle name="Input 9 2 5 4 8" xfId="10237" xr:uid="{00000000-0005-0000-0000-00004B260000}"/>
    <cellStyle name="Input 9 2 5 4 8 2" xfId="10238" xr:uid="{00000000-0005-0000-0000-00004C260000}"/>
    <cellStyle name="Input 9 2 5 4 9" xfId="10239" xr:uid="{00000000-0005-0000-0000-00004D260000}"/>
    <cellStyle name="Input 9 2 5 4 9 2" xfId="10240" xr:uid="{00000000-0005-0000-0000-00004E260000}"/>
    <cellStyle name="Input 9 2 5 5" xfId="10241" xr:uid="{00000000-0005-0000-0000-00004F260000}"/>
    <cellStyle name="Input 9 2 5 5 10" xfId="10242" xr:uid="{00000000-0005-0000-0000-000050260000}"/>
    <cellStyle name="Input 9 2 5 5 10 2" xfId="10243" xr:uid="{00000000-0005-0000-0000-000051260000}"/>
    <cellStyle name="Input 9 2 5 5 11" xfId="10244" xr:uid="{00000000-0005-0000-0000-000052260000}"/>
    <cellStyle name="Input 9 2 5 5 11 2" xfId="10245" xr:uid="{00000000-0005-0000-0000-000053260000}"/>
    <cellStyle name="Input 9 2 5 5 12" xfId="10246" xr:uid="{00000000-0005-0000-0000-000054260000}"/>
    <cellStyle name="Input 9 2 5 5 12 2" xfId="10247" xr:uid="{00000000-0005-0000-0000-000055260000}"/>
    <cellStyle name="Input 9 2 5 5 13" xfId="10248" xr:uid="{00000000-0005-0000-0000-000056260000}"/>
    <cellStyle name="Input 9 2 5 5 13 2" xfId="10249" xr:uid="{00000000-0005-0000-0000-000057260000}"/>
    <cellStyle name="Input 9 2 5 5 14" xfId="10250" xr:uid="{00000000-0005-0000-0000-000058260000}"/>
    <cellStyle name="Input 9 2 5 5 14 2" xfId="10251" xr:uid="{00000000-0005-0000-0000-000059260000}"/>
    <cellStyle name="Input 9 2 5 5 15" xfId="10252" xr:uid="{00000000-0005-0000-0000-00005A260000}"/>
    <cellStyle name="Input 9 2 5 5 2" xfId="10253" xr:uid="{00000000-0005-0000-0000-00005B260000}"/>
    <cellStyle name="Input 9 2 5 5 2 2" xfId="10254" xr:uid="{00000000-0005-0000-0000-00005C260000}"/>
    <cellStyle name="Input 9 2 5 5 3" xfId="10255" xr:uid="{00000000-0005-0000-0000-00005D260000}"/>
    <cellStyle name="Input 9 2 5 5 3 2" xfId="10256" xr:uid="{00000000-0005-0000-0000-00005E260000}"/>
    <cellStyle name="Input 9 2 5 5 4" xfId="10257" xr:uid="{00000000-0005-0000-0000-00005F260000}"/>
    <cellStyle name="Input 9 2 5 5 4 2" xfId="10258" xr:uid="{00000000-0005-0000-0000-000060260000}"/>
    <cellStyle name="Input 9 2 5 5 5" xfId="10259" xr:uid="{00000000-0005-0000-0000-000061260000}"/>
    <cellStyle name="Input 9 2 5 5 5 2" xfId="10260" xr:uid="{00000000-0005-0000-0000-000062260000}"/>
    <cellStyle name="Input 9 2 5 5 6" xfId="10261" xr:uid="{00000000-0005-0000-0000-000063260000}"/>
    <cellStyle name="Input 9 2 5 5 6 2" xfId="10262" xr:uid="{00000000-0005-0000-0000-000064260000}"/>
    <cellStyle name="Input 9 2 5 5 7" xfId="10263" xr:uid="{00000000-0005-0000-0000-000065260000}"/>
    <cellStyle name="Input 9 2 5 5 7 2" xfId="10264" xr:uid="{00000000-0005-0000-0000-000066260000}"/>
    <cellStyle name="Input 9 2 5 5 8" xfId="10265" xr:uid="{00000000-0005-0000-0000-000067260000}"/>
    <cellStyle name="Input 9 2 5 5 8 2" xfId="10266" xr:uid="{00000000-0005-0000-0000-000068260000}"/>
    <cellStyle name="Input 9 2 5 5 9" xfId="10267" xr:uid="{00000000-0005-0000-0000-000069260000}"/>
    <cellStyle name="Input 9 2 5 5 9 2" xfId="10268" xr:uid="{00000000-0005-0000-0000-00006A260000}"/>
    <cellStyle name="Input 9 2 5 6" xfId="10269" xr:uid="{00000000-0005-0000-0000-00006B260000}"/>
    <cellStyle name="Input 9 2 5 6 2" xfId="10270" xr:uid="{00000000-0005-0000-0000-00006C260000}"/>
    <cellStyle name="Input 9 2 5 7" xfId="10271" xr:uid="{00000000-0005-0000-0000-00006D260000}"/>
    <cellStyle name="Input 9 2 5 7 2" xfId="10272" xr:uid="{00000000-0005-0000-0000-00006E260000}"/>
    <cellStyle name="Input 9 2 5 8" xfId="10273" xr:uid="{00000000-0005-0000-0000-00006F260000}"/>
    <cellStyle name="Input 9 2 5 8 2" xfId="10274" xr:uid="{00000000-0005-0000-0000-000070260000}"/>
    <cellStyle name="Input 9 2 5 9" xfId="10275" xr:uid="{00000000-0005-0000-0000-000071260000}"/>
    <cellStyle name="Input 9 2 5 9 2" xfId="10276" xr:uid="{00000000-0005-0000-0000-000072260000}"/>
    <cellStyle name="Input 9 2 6" xfId="10277" xr:uid="{00000000-0005-0000-0000-000073260000}"/>
    <cellStyle name="Input 9 2 6 10" xfId="10278" xr:uid="{00000000-0005-0000-0000-000074260000}"/>
    <cellStyle name="Input 9 2 6 10 2" xfId="10279" xr:uid="{00000000-0005-0000-0000-000075260000}"/>
    <cellStyle name="Input 9 2 6 11" xfId="10280" xr:uid="{00000000-0005-0000-0000-000076260000}"/>
    <cellStyle name="Input 9 2 6 11 2" xfId="10281" xr:uid="{00000000-0005-0000-0000-000077260000}"/>
    <cellStyle name="Input 9 2 6 12" xfId="10282" xr:uid="{00000000-0005-0000-0000-000078260000}"/>
    <cellStyle name="Input 9 2 6 12 2" xfId="10283" xr:uid="{00000000-0005-0000-0000-000079260000}"/>
    <cellStyle name="Input 9 2 6 13" xfId="10284" xr:uid="{00000000-0005-0000-0000-00007A260000}"/>
    <cellStyle name="Input 9 2 6 13 2" xfId="10285" xr:uid="{00000000-0005-0000-0000-00007B260000}"/>
    <cellStyle name="Input 9 2 6 14" xfId="10286" xr:uid="{00000000-0005-0000-0000-00007C260000}"/>
    <cellStyle name="Input 9 2 6 14 2" xfId="10287" xr:uid="{00000000-0005-0000-0000-00007D260000}"/>
    <cellStyle name="Input 9 2 6 15" xfId="10288" xr:uid="{00000000-0005-0000-0000-00007E260000}"/>
    <cellStyle name="Input 9 2 6 15 2" xfId="10289" xr:uid="{00000000-0005-0000-0000-00007F260000}"/>
    <cellStyle name="Input 9 2 6 16" xfId="10290" xr:uid="{00000000-0005-0000-0000-000080260000}"/>
    <cellStyle name="Input 9 2 6 16 2" xfId="10291" xr:uid="{00000000-0005-0000-0000-000081260000}"/>
    <cellStyle name="Input 9 2 6 17" xfId="10292" xr:uid="{00000000-0005-0000-0000-000082260000}"/>
    <cellStyle name="Input 9 2 6 17 2" xfId="10293" xr:uid="{00000000-0005-0000-0000-000083260000}"/>
    <cellStyle name="Input 9 2 6 18" xfId="10294" xr:uid="{00000000-0005-0000-0000-000084260000}"/>
    <cellStyle name="Input 9 2 6 18 2" xfId="10295" xr:uid="{00000000-0005-0000-0000-000085260000}"/>
    <cellStyle name="Input 9 2 6 19" xfId="10296" xr:uid="{00000000-0005-0000-0000-000086260000}"/>
    <cellStyle name="Input 9 2 6 2" xfId="10297" xr:uid="{00000000-0005-0000-0000-000087260000}"/>
    <cellStyle name="Input 9 2 6 2 10" xfId="10298" xr:uid="{00000000-0005-0000-0000-000088260000}"/>
    <cellStyle name="Input 9 2 6 2 10 2" xfId="10299" xr:uid="{00000000-0005-0000-0000-000089260000}"/>
    <cellStyle name="Input 9 2 6 2 11" xfId="10300" xr:uid="{00000000-0005-0000-0000-00008A260000}"/>
    <cellStyle name="Input 9 2 6 2 11 2" xfId="10301" xr:uid="{00000000-0005-0000-0000-00008B260000}"/>
    <cellStyle name="Input 9 2 6 2 12" xfId="10302" xr:uid="{00000000-0005-0000-0000-00008C260000}"/>
    <cellStyle name="Input 9 2 6 2 12 2" xfId="10303" xr:uid="{00000000-0005-0000-0000-00008D260000}"/>
    <cellStyle name="Input 9 2 6 2 13" xfId="10304" xr:uid="{00000000-0005-0000-0000-00008E260000}"/>
    <cellStyle name="Input 9 2 6 2 13 2" xfId="10305" xr:uid="{00000000-0005-0000-0000-00008F260000}"/>
    <cellStyle name="Input 9 2 6 2 14" xfId="10306" xr:uid="{00000000-0005-0000-0000-000090260000}"/>
    <cellStyle name="Input 9 2 6 2 14 2" xfId="10307" xr:uid="{00000000-0005-0000-0000-000091260000}"/>
    <cellStyle name="Input 9 2 6 2 15" xfId="10308" xr:uid="{00000000-0005-0000-0000-000092260000}"/>
    <cellStyle name="Input 9 2 6 2 15 2" xfId="10309" xr:uid="{00000000-0005-0000-0000-000093260000}"/>
    <cellStyle name="Input 9 2 6 2 16" xfId="10310" xr:uid="{00000000-0005-0000-0000-000094260000}"/>
    <cellStyle name="Input 9 2 6 2 16 2" xfId="10311" xr:uid="{00000000-0005-0000-0000-000095260000}"/>
    <cellStyle name="Input 9 2 6 2 17" xfId="10312" xr:uid="{00000000-0005-0000-0000-000096260000}"/>
    <cellStyle name="Input 9 2 6 2 17 2" xfId="10313" xr:uid="{00000000-0005-0000-0000-000097260000}"/>
    <cellStyle name="Input 9 2 6 2 18" xfId="10314" xr:uid="{00000000-0005-0000-0000-000098260000}"/>
    <cellStyle name="Input 9 2 6 2 2" xfId="10315" xr:uid="{00000000-0005-0000-0000-000099260000}"/>
    <cellStyle name="Input 9 2 6 2 2 2" xfId="10316" xr:uid="{00000000-0005-0000-0000-00009A260000}"/>
    <cellStyle name="Input 9 2 6 2 3" xfId="10317" xr:uid="{00000000-0005-0000-0000-00009B260000}"/>
    <cellStyle name="Input 9 2 6 2 3 2" xfId="10318" xr:uid="{00000000-0005-0000-0000-00009C260000}"/>
    <cellStyle name="Input 9 2 6 2 4" xfId="10319" xr:uid="{00000000-0005-0000-0000-00009D260000}"/>
    <cellStyle name="Input 9 2 6 2 4 2" xfId="10320" xr:uid="{00000000-0005-0000-0000-00009E260000}"/>
    <cellStyle name="Input 9 2 6 2 5" xfId="10321" xr:uid="{00000000-0005-0000-0000-00009F260000}"/>
    <cellStyle name="Input 9 2 6 2 5 2" xfId="10322" xr:uid="{00000000-0005-0000-0000-0000A0260000}"/>
    <cellStyle name="Input 9 2 6 2 6" xfId="10323" xr:uid="{00000000-0005-0000-0000-0000A1260000}"/>
    <cellStyle name="Input 9 2 6 2 6 2" xfId="10324" xr:uid="{00000000-0005-0000-0000-0000A2260000}"/>
    <cellStyle name="Input 9 2 6 2 7" xfId="10325" xr:uid="{00000000-0005-0000-0000-0000A3260000}"/>
    <cellStyle name="Input 9 2 6 2 7 2" xfId="10326" xr:uid="{00000000-0005-0000-0000-0000A4260000}"/>
    <cellStyle name="Input 9 2 6 2 8" xfId="10327" xr:uid="{00000000-0005-0000-0000-0000A5260000}"/>
    <cellStyle name="Input 9 2 6 2 8 2" xfId="10328" xr:uid="{00000000-0005-0000-0000-0000A6260000}"/>
    <cellStyle name="Input 9 2 6 2 9" xfId="10329" xr:uid="{00000000-0005-0000-0000-0000A7260000}"/>
    <cellStyle name="Input 9 2 6 2 9 2" xfId="10330" xr:uid="{00000000-0005-0000-0000-0000A8260000}"/>
    <cellStyle name="Input 9 2 6 3" xfId="10331" xr:uid="{00000000-0005-0000-0000-0000A9260000}"/>
    <cellStyle name="Input 9 2 6 3 10" xfId="10332" xr:uid="{00000000-0005-0000-0000-0000AA260000}"/>
    <cellStyle name="Input 9 2 6 3 10 2" xfId="10333" xr:uid="{00000000-0005-0000-0000-0000AB260000}"/>
    <cellStyle name="Input 9 2 6 3 11" xfId="10334" xr:uid="{00000000-0005-0000-0000-0000AC260000}"/>
    <cellStyle name="Input 9 2 6 3 11 2" xfId="10335" xr:uid="{00000000-0005-0000-0000-0000AD260000}"/>
    <cellStyle name="Input 9 2 6 3 12" xfId="10336" xr:uid="{00000000-0005-0000-0000-0000AE260000}"/>
    <cellStyle name="Input 9 2 6 3 12 2" xfId="10337" xr:uid="{00000000-0005-0000-0000-0000AF260000}"/>
    <cellStyle name="Input 9 2 6 3 13" xfId="10338" xr:uid="{00000000-0005-0000-0000-0000B0260000}"/>
    <cellStyle name="Input 9 2 6 3 13 2" xfId="10339" xr:uid="{00000000-0005-0000-0000-0000B1260000}"/>
    <cellStyle name="Input 9 2 6 3 14" xfId="10340" xr:uid="{00000000-0005-0000-0000-0000B2260000}"/>
    <cellStyle name="Input 9 2 6 3 14 2" xfId="10341" xr:uid="{00000000-0005-0000-0000-0000B3260000}"/>
    <cellStyle name="Input 9 2 6 3 15" xfId="10342" xr:uid="{00000000-0005-0000-0000-0000B4260000}"/>
    <cellStyle name="Input 9 2 6 3 15 2" xfId="10343" xr:uid="{00000000-0005-0000-0000-0000B5260000}"/>
    <cellStyle name="Input 9 2 6 3 16" xfId="10344" xr:uid="{00000000-0005-0000-0000-0000B6260000}"/>
    <cellStyle name="Input 9 2 6 3 2" xfId="10345" xr:uid="{00000000-0005-0000-0000-0000B7260000}"/>
    <cellStyle name="Input 9 2 6 3 2 2" xfId="10346" xr:uid="{00000000-0005-0000-0000-0000B8260000}"/>
    <cellStyle name="Input 9 2 6 3 3" xfId="10347" xr:uid="{00000000-0005-0000-0000-0000B9260000}"/>
    <cellStyle name="Input 9 2 6 3 3 2" xfId="10348" xr:uid="{00000000-0005-0000-0000-0000BA260000}"/>
    <cellStyle name="Input 9 2 6 3 4" xfId="10349" xr:uid="{00000000-0005-0000-0000-0000BB260000}"/>
    <cellStyle name="Input 9 2 6 3 4 2" xfId="10350" xr:uid="{00000000-0005-0000-0000-0000BC260000}"/>
    <cellStyle name="Input 9 2 6 3 5" xfId="10351" xr:uid="{00000000-0005-0000-0000-0000BD260000}"/>
    <cellStyle name="Input 9 2 6 3 5 2" xfId="10352" xr:uid="{00000000-0005-0000-0000-0000BE260000}"/>
    <cellStyle name="Input 9 2 6 3 6" xfId="10353" xr:uid="{00000000-0005-0000-0000-0000BF260000}"/>
    <cellStyle name="Input 9 2 6 3 6 2" xfId="10354" xr:uid="{00000000-0005-0000-0000-0000C0260000}"/>
    <cellStyle name="Input 9 2 6 3 7" xfId="10355" xr:uid="{00000000-0005-0000-0000-0000C1260000}"/>
    <cellStyle name="Input 9 2 6 3 7 2" xfId="10356" xr:uid="{00000000-0005-0000-0000-0000C2260000}"/>
    <cellStyle name="Input 9 2 6 3 8" xfId="10357" xr:uid="{00000000-0005-0000-0000-0000C3260000}"/>
    <cellStyle name="Input 9 2 6 3 8 2" xfId="10358" xr:uid="{00000000-0005-0000-0000-0000C4260000}"/>
    <cellStyle name="Input 9 2 6 3 9" xfId="10359" xr:uid="{00000000-0005-0000-0000-0000C5260000}"/>
    <cellStyle name="Input 9 2 6 3 9 2" xfId="10360" xr:uid="{00000000-0005-0000-0000-0000C6260000}"/>
    <cellStyle name="Input 9 2 6 4" xfId="10361" xr:uid="{00000000-0005-0000-0000-0000C7260000}"/>
    <cellStyle name="Input 9 2 6 4 10" xfId="10362" xr:uid="{00000000-0005-0000-0000-0000C8260000}"/>
    <cellStyle name="Input 9 2 6 4 10 2" xfId="10363" xr:uid="{00000000-0005-0000-0000-0000C9260000}"/>
    <cellStyle name="Input 9 2 6 4 11" xfId="10364" xr:uid="{00000000-0005-0000-0000-0000CA260000}"/>
    <cellStyle name="Input 9 2 6 4 11 2" xfId="10365" xr:uid="{00000000-0005-0000-0000-0000CB260000}"/>
    <cellStyle name="Input 9 2 6 4 12" xfId="10366" xr:uid="{00000000-0005-0000-0000-0000CC260000}"/>
    <cellStyle name="Input 9 2 6 4 12 2" xfId="10367" xr:uid="{00000000-0005-0000-0000-0000CD260000}"/>
    <cellStyle name="Input 9 2 6 4 13" xfId="10368" xr:uid="{00000000-0005-0000-0000-0000CE260000}"/>
    <cellStyle name="Input 9 2 6 4 13 2" xfId="10369" xr:uid="{00000000-0005-0000-0000-0000CF260000}"/>
    <cellStyle name="Input 9 2 6 4 14" xfId="10370" xr:uid="{00000000-0005-0000-0000-0000D0260000}"/>
    <cellStyle name="Input 9 2 6 4 14 2" xfId="10371" xr:uid="{00000000-0005-0000-0000-0000D1260000}"/>
    <cellStyle name="Input 9 2 6 4 15" xfId="10372" xr:uid="{00000000-0005-0000-0000-0000D2260000}"/>
    <cellStyle name="Input 9 2 6 4 15 2" xfId="10373" xr:uid="{00000000-0005-0000-0000-0000D3260000}"/>
    <cellStyle name="Input 9 2 6 4 16" xfId="10374" xr:uid="{00000000-0005-0000-0000-0000D4260000}"/>
    <cellStyle name="Input 9 2 6 4 2" xfId="10375" xr:uid="{00000000-0005-0000-0000-0000D5260000}"/>
    <cellStyle name="Input 9 2 6 4 2 2" xfId="10376" xr:uid="{00000000-0005-0000-0000-0000D6260000}"/>
    <cellStyle name="Input 9 2 6 4 3" xfId="10377" xr:uid="{00000000-0005-0000-0000-0000D7260000}"/>
    <cellStyle name="Input 9 2 6 4 3 2" xfId="10378" xr:uid="{00000000-0005-0000-0000-0000D8260000}"/>
    <cellStyle name="Input 9 2 6 4 4" xfId="10379" xr:uid="{00000000-0005-0000-0000-0000D9260000}"/>
    <cellStyle name="Input 9 2 6 4 4 2" xfId="10380" xr:uid="{00000000-0005-0000-0000-0000DA260000}"/>
    <cellStyle name="Input 9 2 6 4 5" xfId="10381" xr:uid="{00000000-0005-0000-0000-0000DB260000}"/>
    <cellStyle name="Input 9 2 6 4 5 2" xfId="10382" xr:uid="{00000000-0005-0000-0000-0000DC260000}"/>
    <cellStyle name="Input 9 2 6 4 6" xfId="10383" xr:uid="{00000000-0005-0000-0000-0000DD260000}"/>
    <cellStyle name="Input 9 2 6 4 6 2" xfId="10384" xr:uid="{00000000-0005-0000-0000-0000DE260000}"/>
    <cellStyle name="Input 9 2 6 4 7" xfId="10385" xr:uid="{00000000-0005-0000-0000-0000DF260000}"/>
    <cellStyle name="Input 9 2 6 4 7 2" xfId="10386" xr:uid="{00000000-0005-0000-0000-0000E0260000}"/>
    <cellStyle name="Input 9 2 6 4 8" xfId="10387" xr:uid="{00000000-0005-0000-0000-0000E1260000}"/>
    <cellStyle name="Input 9 2 6 4 8 2" xfId="10388" xr:uid="{00000000-0005-0000-0000-0000E2260000}"/>
    <cellStyle name="Input 9 2 6 4 9" xfId="10389" xr:uid="{00000000-0005-0000-0000-0000E3260000}"/>
    <cellStyle name="Input 9 2 6 4 9 2" xfId="10390" xr:uid="{00000000-0005-0000-0000-0000E4260000}"/>
    <cellStyle name="Input 9 2 6 5" xfId="10391" xr:uid="{00000000-0005-0000-0000-0000E5260000}"/>
    <cellStyle name="Input 9 2 6 5 10" xfId="10392" xr:uid="{00000000-0005-0000-0000-0000E6260000}"/>
    <cellStyle name="Input 9 2 6 5 10 2" xfId="10393" xr:uid="{00000000-0005-0000-0000-0000E7260000}"/>
    <cellStyle name="Input 9 2 6 5 11" xfId="10394" xr:uid="{00000000-0005-0000-0000-0000E8260000}"/>
    <cellStyle name="Input 9 2 6 5 11 2" xfId="10395" xr:uid="{00000000-0005-0000-0000-0000E9260000}"/>
    <cellStyle name="Input 9 2 6 5 12" xfId="10396" xr:uid="{00000000-0005-0000-0000-0000EA260000}"/>
    <cellStyle name="Input 9 2 6 5 12 2" xfId="10397" xr:uid="{00000000-0005-0000-0000-0000EB260000}"/>
    <cellStyle name="Input 9 2 6 5 13" xfId="10398" xr:uid="{00000000-0005-0000-0000-0000EC260000}"/>
    <cellStyle name="Input 9 2 6 5 13 2" xfId="10399" xr:uid="{00000000-0005-0000-0000-0000ED260000}"/>
    <cellStyle name="Input 9 2 6 5 14" xfId="10400" xr:uid="{00000000-0005-0000-0000-0000EE260000}"/>
    <cellStyle name="Input 9 2 6 5 14 2" xfId="10401" xr:uid="{00000000-0005-0000-0000-0000EF260000}"/>
    <cellStyle name="Input 9 2 6 5 15" xfId="10402" xr:uid="{00000000-0005-0000-0000-0000F0260000}"/>
    <cellStyle name="Input 9 2 6 5 2" xfId="10403" xr:uid="{00000000-0005-0000-0000-0000F1260000}"/>
    <cellStyle name="Input 9 2 6 5 2 2" xfId="10404" xr:uid="{00000000-0005-0000-0000-0000F2260000}"/>
    <cellStyle name="Input 9 2 6 5 3" xfId="10405" xr:uid="{00000000-0005-0000-0000-0000F3260000}"/>
    <cellStyle name="Input 9 2 6 5 3 2" xfId="10406" xr:uid="{00000000-0005-0000-0000-0000F4260000}"/>
    <cellStyle name="Input 9 2 6 5 4" xfId="10407" xr:uid="{00000000-0005-0000-0000-0000F5260000}"/>
    <cellStyle name="Input 9 2 6 5 4 2" xfId="10408" xr:uid="{00000000-0005-0000-0000-0000F6260000}"/>
    <cellStyle name="Input 9 2 6 5 5" xfId="10409" xr:uid="{00000000-0005-0000-0000-0000F7260000}"/>
    <cellStyle name="Input 9 2 6 5 5 2" xfId="10410" xr:uid="{00000000-0005-0000-0000-0000F8260000}"/>
    <cellStyle name="Input 9 2 6 5 6" xfId="10411" xr:uid="{00000000-0005-0000-0000-0000F9260000}"/>
    <cellStyle name="Input 9 2 6 5 6 2" xfId="10412" xr:uid="{00000000-0005-0000-0000-0000FA260000}"/>
    <cellStyle name="Input 9 2 6 5 7" xfId="10413" xr:uid="{00000000-0005-0000-0000-0000FB260000}"/>
    <cellStyle name="Input 9 2 6 5 7 2" xfId="10414" xr:uid="{00000000-0005-0000-0000-0000FC260000}"/>
    <cellStyle name="Input 9 2 6 5 8" xfId="10415" xr:uid="{00000000-0005-0000-0000-0000FD260000}"/>
    <cellStyle name="Input 9 2 6 5 8 2" xfId="10416" xr:uid="{00000000-0005-0000-0000-0000FE260000}"/>
    <cellStyle name="Input 9 2 6 5 9" xfId="10417" xr:uid="{00000000-0005-0000-0000-0000FF260000}"/>
    <cellStyle name="Input 9 2 6 5 9 2" xfId="10418" xr:uid="{00000000-0005-0000-0000-000000270000}"/>
    <cellStyle name="Input 9 2 6 6" xfId="10419" xr:uid="{00000000-0005-0000-0000-000001270000}"/>
    <cellStyle name="Input 9 2 6 6 2" xfId="10420" xr:uid="{00000000-0005-0000-0000-000002270000}"/>
    <cellStyle name="Input 9 2 6 7" xfId="10421" xr:uid="{00000000-0005-0000-0000-000003270000}"/>
    <cellStyle name="Input 9 2 6 7 2" xfId="10422" xr:uid="{00000000-0005-0000-0000-000004270000}"/>
    <cellStyle name="Input 9 2 6 8" xfId="10423" xr:uid="{00000000-0005-0000-0000-000005270000}"/>
    <cellStyle name="Input 9 2 6 8 2" xfId="10424" xr:uid="{00000000-0005-0000-0000-000006270000}"/>
    <cellStyle name="Input 9 2 6 9" xfId="10425" xr:uid="{00000000-0005-0000-0000-000007270000}"/>
    <cellStyle name="Input 9 2 6 9 2" xfId="10426" xr:uid="{00000000-0005-0000-0000-000008270000}"/>
    <cellStyle name="Input 9 2 7" xfId="10427" xr:uid="{00000000-0005-0000-0000-000009270000}"/>
    <cellStyle name="Input 9 2 7 10" xfId="10428" xr:uid="{00000000-0005-0000-0000-00000A270000}"/>
    <cellStyle name="Input 9 2 7 10 2" xfId="10429" xr:uid="{00000000-0005-0000-0000-00000B270000}"/>
    <cellStyle name="Input 9 2 7 11" xfId="10430" xr:uid="{00000000-0005-0000-0000-00000C270000}"/>
    <cellStyle name="Input 9 2 7 11 2" xfId="10431" xr:uid="{00000000-0005-0000-0000-00000D270000}"/>
    <cellStyle name="Input 9 2 7 12" xfId="10432" xr:uid="{00000000-0005-0000-0000-00000E270000}"/>
    <cellStyle name="Input 9 2 7 12 2" xfId="10433" xr:uid="{00000000-0005-0000-0000-00000F270000}"/>
    <cellStyle name="Input 9 2 7 13" xfId="10434" xr:uid="{00000000-0005-0000-0000-000010270000}"/>
    <cellStyle name="Input 9 2 7 13 2" xfId="10435" xr:uid="{00000000-0005-0000-0000-000011270000}"/>
    <cellStyle name="Input 9 2 7 14" xfId="10436" xr:uid="{00000000-0005-0000-0000-000012270000}"/>
    <cellStyle name="Input 9 2 7 14 2" xfId="10437" xr:uid="{00000000-0005-0000-0000-000013270000}"/>
    <cellStyle name="Input 9 2 7 15" xfId="10438" xr:uid="{00000000-0005-0000-0000-000014270000}"/>
    <cellStyle name="Input 9 2 7 15 2" xfId="10439" xr:uid="{00000000-0005-0000-0000-000015270000}"/>
    <cellStyle name="Input 9 2 7 16" xfId="10440" xr:uid="{00000000-0005-0000-0000-000016270000}"/>
    <cellStyle name="Input 9 2 7 16 2" xfId="10441" xr:uid="{00000000-0005-0000-0000-000017270000}"/>
    <cellStyle name="Input 9 2 7 17" xfId="10442" xr:uid="{00000000-0005-0000-0000-000018270000}"/>
    <cellStyle name="Input 9 2 7 17 2" xfId="10443" xr:uid="{00000000-0005-0000-0000-000019270000}"/>
    <cellStyle name="Input 9 2 7 18" xfId="10444" xr:uid="{00000000-0005-0000-0000-00001A270000}"/>
    <cellStyle name="Input 9 2 7 2" xfId="10445" xr:uid="{00000000-0005-0000-0000-00001B270000}"/>
    <cellStyle name="Input 9 2 7 2 10" xfId="10446" xr:uid="{00000000-0005-0000-0000-00001C270000}"/>
    <cellStyle name="Input 9 2 7 2 10 2" xfId="10447" xr:uid="{00000000-0005-0000-0000-00001D270000}"/>
    <cellStyle name="Input 9 2 7 2 11" xfId="10448" xr:uid="{00000000-0005-0000-0000-00001E270000}"/>
    <cellStyle name="Input 9 2 7 2 11 2" xfId="10449" xr:uid="{00000000-0005-0000-0000-00001F270000}"/>
    <cellStyle name="Input 9 2 7 2 12" xfId="10450" xr:uid="{00000000-0005-0000-0000-000020270000}"/>
    <cellStyle name="Input 9 2 7 2 12 2" xfId="10451" xr:uid="{00000000-0005-0000-0000-000021270000}"/>
    <cellStyle name="Input 9 2 7 2 13" xfId="10452" xr:uid="{00000000-0005-0000-0000-000022270000}"/>
    <cellStyle name="Input 9 2 7 2 13 2" xfId="10453" xr:uid="{00000000-0005-0000-0000-000023270000}"/>
    <cellStyle name="Input 9 2 7 2 14" xfId="10454" xr:uid="{00000000-0005-0000-0000-000024270000}"/>
    <cellStyle name="Input 9 2 7 2 14 2" xfId="10455" xr:uid="{00000000-0005-0000-0000-000025270000}"/>
    <cellStyle name="Input 9 2 7 2 15" xfId="10456" xr:uid="{00000000-0005-0000-0000-000026270000}"/>
    <cellStyle name="Input 9 2 7 2 15 2" xfId="10457" xr:uid="{00000000-0005-0000-0000-000027270000}"/>
    <cellStyle name="Input 9 2 7 2 16" xfId="10458" xr:uid="{00000000-0005-0000-0000-000028270000}"/>
    <cellStyle name="Input 9 2 7 2 16 2" xfId="10459" xr:uid="{00000000-0005-0000-0000-000029270000}"/>
    <cellStyle name="Input 9 2 7 2 17" xfId="10460" xr:uid="{00000000-0005-0000-0000-00002A270000}"/>
    <cellStyle name="Input 9 2 7 2 17 2" xfId="10461" xr:uid="{00000000-0005-0000-0000-00002B270000}"/>
    <cellStyle name="Input 9 2 7 2 18" xfId="10462" xr:uid="{00000000-0005-0000-0000-00002C270000}"/>
    <cellStyle name="Input 9 2 7 2 2" xfId="10463" xr:uid="{00000000-0005-0000-0000-00002D270000}"/>
    <cellStyle name="Input 9 2 7 2 2 2" xfId="10464" xr:uid="{00000000-0005-0000-0000-00002E270000}"/>
    <cellStyle name="Input 9 2 7 2 3" xfId="10465" xr:uid="{00000000-0005-0000-0000-00002F270000}"/>
    <cellStyle name="Input 9 2 7 2 3 2" xfId="10466" xr:uid="{00000000-0005-0000-0000-000030270000}"/>
    <cellStyle name="Input 9 2 7 2 4" xfId="10467" xr:uid="{00000000-0005-0000-0000-000031270000}"/>
    <cellStyle name="Input 9 2 7 2 4 2" xfId="10468" xr:uid="{00000000-0005-0000-0000-000032270000}"/>
    <cellStyle name="Input 9 2 7 2 5" xfId="10469" xr:uid="{00000000-0005-0000-0000-000033270000}"/>
    <cellStyle name="Input 9 2 7 2 5 2" xfId="10470" xr:uid="{00000000-0005-0000-0000-000034270000}"/>
    <cellStyle name="Input 9 2 7 2 6" xfId="10471" xr:uid="{00000000-0005-0000-0000-000035270000}"/>
    <cellStyle name="Input 9 2 7 2 6 2" xfId="10472" xr:uid="{00000000-0005-0000-0000-000036270000}"/>
    <cellStyle name="Input 9 2 7 2 7" xfId="10473" xr:uid="{00000000-0005-0000-0000-000037270000}"/>
    <cellStyle name="Input 9 2 7 2 7 2" xfId="10474" xr:uid="{00000000-0005-0000-0000-000038270000}"/>
    <cellStyle name="Input 9 2 7 2 8" xfId="10475" xr:uid="{00000000-0005-0000-0000-000039270000}"/>
    <cellStyle name="Input 9 2 7 2 8 2" xfId="10476" xr:uid="{00000000-0005-0000-0000-00003A270000}"/>
    <cellStyle name="Input 9 2 7 2 9" xfId="10477" xr:uid="{00000000-0005-0000-0000-00003B270000}"/>
    <cellStyle name="Input 9 2 7 2 9 2" xfId="10478" xr:uid="{00000000-0005-0000-0000-00003C270000}"/>
    <cellStyle name="Input 9 2 7 3" xfId="10479" xr:uid="{00000000-0005-0000-0000-00003D270000}"/>
    <cellStyle name="Input 9 2 7 3 10" xfId="10480" xr:uid="{00000000-0005-0000-0000-00003E270000}"/>
    <cellStyle name="Input 9 2 7 3 10 2" xfId="10481" xr:uid="{00000000-0005-0000-0000-00003F270000}"/>
    <cellStyle name="Input 9 2 7 3 11" xfId="10482" xr:uid="{00000000-0005-0000-0000-000040270000}"/>
    <cellStyle name="Input 9 2 7 3 11 2" xfId="10483" xr:uid="{00000000-0005-0000-0000-000041270000}"/>
    <cellStyle name="Input 9 2 7 3 12" xfId="10484" xr:uid="{00000000-0005-0000-0000-000042270000}"/>
    <cellStyle name="Input 9 2 7 3 12 2" xfId="10485" xr:uid="{00000000-0005-0000-0000-000043270000}"/>
    <cellStyle name="Input 9 2 7 3 13" xfId="10486" xr:uid="{00000000-0005-0000-0000-000044270000}"/>
    <cellStyle name="Input 9 2 7 3 13 2" xfId="10487" xr:uid="{00000000-0005-0000-0000-000045270000}"/>
    <cellStyle name="Input 9 2 7 3 14" xfId="10488" xr:uid="{00000000-0005-0000-0000-000046270000}"/>
    <cellStyle name="Input 9 2 7 3 14 2" xfId="10489" xr:uid="{00000000-0005-0000-0000-000047270000}"/>
    <cellStyle name="Input 9 2 7 3 15" xfId="10490" xr:uid="{00000000-0005-0000-0000-000048270000}"/>
    <cellStyle name="Input 9 2 7 3 15 2" xfId="10491" xr:uid="{00000000-0005-0000-0000-000049270000}"/>
    <cellStyle name="Input 9 2 7 3 16" xfId="10492" xr:uid="{00000000-0005-0000-0000-00004A270000}"/>
    <cellStyle name="Input 9 2 7 3 2" xfId="10493" xr:uid="{00000000-0005-0000-0000-00004B270000}"/>
    <cellStyle name="Input 9 2 7 3 2 2" xfId="10494" xr:uid="{00000000-0005-0000-0000-00004C270000}"/>
    <cellStyle name="Input 9 2 7 3 3" xfId="10495" xr:uid="{00000000-0005-0000-0000-00004D270000}"/>
    <cellStyle name="Input 9 2 7 3 3 2" xfId="10496" xr:uid="{00000000-0005-0000-0000-00004E270000}"/>
    <cellStyle name="Input 9 2 7 3 4" xfId="10497" xr:uid="{00000000-0005-0000-0000-00004F270000}"/>
    <cellStyle name="Input 9 2 7 3 4 2" xfId="10498" xr:uid="{00000000-0005-0000-0000-000050270000}"/>
    <cellStyle name="Input 9 2 7 3 5" xfId="10499" xr:uid="{00000000-0005-0000-0000-000051270000}"/>
    <cellStyle name="Input 9 2 7 3 5 2" xfId="10500" xr:uid="{00000000-0005-0000-0000-000052270000}"/>
    <cellStyle name="Input 9 2 7 3 6" xfId="10501" xr:uid="{00000000-0005-0000-0000-000053270000}"/>
    <cellStyle name="Input 9 2 7 3 6 2" xfId="10502" xr:uid="{00000000-0005-0000-0000-000054270000}"/>
    <cellStyle name="Input 9 2 7 3 7" xfId="10503" xr:uid="{00000000-0005-0000-0000-000055270000}"/>
    <cellStyle name="Input 9 2 7 3 7 2" xfId="10504" xr:uid="{00000000-0005-0000-0000-000056270000}"/>
    <cellStyle name="Input 9 2 7 3 8" xfId="10505" xr:uid="{00000000-0005-0000-0000-000057270000}"/>
    <cellStyle name="Input 9 2 7 3 8 2" xfId="10506" xr:uid="{00000000-0005-0000-0000-000058270000}"/>
    <cellStyle name="Input 9 2 7 3 9" xfId="10507" xr:uid="{00000000-0005-0000-0000-000059270000}"/>
    <cellStyle name="Input 9 2 7 3 9 2" xfId="10508" xr:uid="{00000000-0005-0000-0000-00005A270000}"/>
    <cellStyle name="Input 9 2 7 4" xfId="10509" xr:uid="{00000000-0005-0000-0000-00005B270000}"/>
    <cellStyle name="Input 9 2 7 4 10" xfId="10510" xr:uid="{00000000-0005-0000-0000-00005C270000}"/>
    <cellStyle name="Input 9 2 7 4 10 2" xfId="10511" xr:uid="{00000000-0005-0000-0000-00005D270000}"/>
    <cellStyle name="Input 9 2 7 4 11" xfId="10512" xr:uid="{00000000-0005-0000-0000-00005E270000}"/>
    <cellStyle name="Input 9 2 7 4 11 2" xfId="10513" xr:uid="{00000000-0005-0000-0000-00005F270000}"/>
    <cellStyle name="Input 9 2 7 4 12" xfId="10514" xr:uid="{00000000-0005-0000-0000-000060270000}"/>
    <cellStyle name="Input 9 2 7 4 12 2" xfId="10515" xr:uid="{00000000-0005-0000-0000-000061270000}"/>
    <cellStyle name="Input 9 2 7 4 13" xfId="10516" xr:uid="{00000000-0005-0000-0000-000062270000}"/>
    <cellStyle name="Input 9 2 7 4 13 2" xfId="10517" xr:uid="{00000000-0005-0000-0000-000063270000}"/>
    <cellStyle name="Input 9 2 7 4 14" xfId="10518" xr:uid="{00000000-0005-0000-0000-000064270000}"/>
    <cellStyle name="Input 9 2 7 4 14 2" xfId="10519" xr:uid="{00000000-0005-0000-0000-000065270000}"/>
    <cellStyle name="Input 9 2 7 4 15" xfId="10520" xr:uid="{00000000-0005-0000-0000-000066270000}"/>
    <cellStyle name="Input 9 2 7 4 15 2" xfId="10521" xr:uid="{00000000-0005-0000-0000-000067270000}"/>
    <cellStyle name="Input 9 2 7 4 16" xfId="10522" xr:uid="{00000000-0005-0000-0000-000068270000}"/>
    <cellStyle name="Input 9 2 7 4 2" xfId="10523" xr:uid="{00000000-0005-0000-0000-000069270000}"/>
    <cellStyle name="Input 9 2 7 4 2 2" xfId="10524" xr:uid="{00000000-0005-0000-0000-00006A270000}"/>
    <cellStyle name="Input 9 2 7 4 3" xfId="10525" xr:uid="{00000000-0005-0000-0000-00006B270000}"/>
    <cellStyle name="Input 9 2 7 4 3 2" xfId="10526" xr:uid="{00000000-0005-0000-0000-00006C270000}"/>
    <cellStyle name="Input 9 2 7 4 4" xfId="10527" xr:uid="{00000000-0005-0000-0000-00006D270000}"/>
    <cellStyle name="Input 9 2 7 4 4 2" xfId="10528" xr:uid="{00000000-0005-0000-0000-00006E270000}"/>
    <cellStyle name="Input 9 2 7 4 5" xfId="10529" xr:uid="{00000000-0005-0000-0000-00006F270000}"/>
    <cellStyle name="Input 9 2 7 4 5 2" xfId="10530" xr:uid="{00000000-0005-0000-0000-000070270000}"/>
    <cellStyle name="Input 9 2 7 4 6" xfId="10531" xr:uid="{00000000-0005-0000-0000-000071270000}"/>
    <cellStyle name="Input 9 2 7 4 6 2" xfId="10532" xr:uid="{00000000-0005-0000-0000-000072270000}"/>
    <cellStyle name="Input 9 2 7 4 7" xfId="10533" xr:uid="{00000000-0005-0000-0000-000073270000}"/>
    <cellStyle name="Input 9 2 7 4 7 2" xfId="10534" xr:uid="{00000000-0005-0000-0000-000074270000}"/>
    <cellStyle name="Input 9 2 7 4 8" xfId="10535" xr:uid="{00000000-0005-0000-0000-000075270000}"/>
    <cellStyle name="Input 9 2 7 4 8 2" xfId="10536" xr:uid="{00000000-0005-0000-0000-000076270000}"/>
    <cellStyle name="Input 9 2 7 4 9" xfId="10537" xr:uid="{00000000-0005-0000-0000-000077270000}"/>
    <cellStyle name="Input 9 2 7 4 9 2" xfId="10538" xr:uid="{00000000-0005-0000-0000-000078270000}"/>
    <cellStyle name="Input 9 2 7 5" xfId="10539" xr:uid="{00000000-0005-0000-0000-000079270000}"/>
    <cellStyle name="Input 9 2 7 5 10" xfId="10540" xr:uid="{00000000-0005-0000-0000-00007A270000}"/>
    <cellStyle name="Input 9 2 7 5 10 2" xfId="10541" xr:uid="{00000000-0005-0000-0000-00007B270000}"/>
    <cellStyle name="Input 9 2 7 5 11" xfId="10542" xr:uid="{00000000-0005-0000-0000-00007C270000}"/>
    <cellStyle name="Input 9 2 7 5 11 2" xfId="10543" xr:uid="{00000000-0005-0000-0000-00007D270000}"/>
    <cellStyle name="Input 9 2 7 5 12" xfId="10544" xr:uid="{00000000-0005-0000-0000-00007E270000}"/>
    <cellStyle name="Input 9 2 7 5 12 2" xfId="10545" xr:uid="{00000000-0005-0000-0000-00007F270000}"/>
    <cellStyle name="Input 9 2 7 5 13" xfId="10546" xr:uid="{00000000-0005-0000-0000-000080270000}"/>
    <cellStyle name="Input 9 2 7 5 13 2" xfId="10547" xr:uid="{00000000-0005-0000-0000-000081270000}"/>
    <cellStyle name="Input 9 2 7 5 14" xfId="10548" xr:uid="{00000000-0005-0000-0000-000082270000}"/>
    <cellStyle name="Input 9 2 7 5 2" xfId="10549" xr:uid="{00000000-0005-0000-0000-000083270000}"/>
    <cellStyle name="Input 9 2 7 5 2 2" xfId="10550" xr:uid="{00000000-0005-0000-0000-000084270000}"/>
    <cellStyle name="Input 9 2 7 5 3" xfId="10551" xr:uid="{00000000-0005-0000-0000-000085270000}"/>
    <cellStyle name="Input 9 2 7 5 3 2" xfId="10552" xr:uid="{00000000-0005-0000-0000-000086270000}"/>
    <cellStyle name="Input 9 2 7 5 4" xfId="10553" xr:uid="{00000000-0005-0000-0000-000087270000}"/>
    <cellStyle name="Input 9 2 7 5 4 2" xfId="10554" xr:uid="{00000000-0005-0000-0000-000088270000}"/>
    <cellStyle name="Input 9 2 7 5 5" xfId="10555" xr:uid="{00000000-0005-0000-0000-000089270000}"/>
    <cellStyle name="Input 9 2 7 5 5 2" xfId="10556" xr:uid="{00000000-0005-0000-0000-00008A270000}"/>
    <cellStyle name="Input 9 2 7 5 6" xfId="10557" xr:uid="{00000000-0005-0000-0000-00008B270000}"/>
    <cellStyle name="Input 9 2 7 5 6 2" xfId="10558" xr:uid="{00000000-0005-0000-0000-00008C270000}"/>
    <cellStyle name="Input 9 2 7 5 7" xfId="10559" xr:uid="{00000000-0005-0000-0000-00008D270000}"/>
    <cellStyle name="Input 9 2 7 5 7 2" xfId="10560" xr:uid="{00000000-0005-0000-0000-00008E270000}"/>
    <cellStyle name="Input 9 2 7 5 8" xfId="10561" xr:uid="{00000000-0005-0000-0000-00008F270000}"/>
    <cellStyle name="Input 9 2 7 5 8 2" xfId="10562" xr:uid="{00000000-0005-0000-0000-000090270000}"/>
    <cellStyle name="Input 9 2 7 5 9" xfId="10563" xr:uid="{00000000-0005-0000-0000-000091270000}"/>
    <cellStyle name="Input 9 2 7 5 9 2" xfId="10564" xr:uid="{00000000-0005-0000-0000-000092270000}"/>
    <cellStyle name="Input 9 2 7 6" xfId="10565" xr:uid="{00000000-0005-0000-0000-000093270000}"/>
    <cellStyle name="Input 9 2 7 6 2" xfId="10566" xr:uid="{00000000-0005-0000-0000-000094270000}"/>
    <cellStyle name="Input 9 2 7 7" xfId="10567" xr:uid="{00000000-0005-0000-0000-000095270000}"/>
    <cellStyle name="Input 9 2 7 7 2" xfId="10568" xr:uid="{00000000-0005-0000-0000-000096270000}"/>
    <cellStyle name="Input 9 2 7 8" xfId="10569" xr:uid="{00000000-0005-0000-0000-000097270000}"/>
    <cellStyle name="Input 9 2 7 8 2" xfId="10570" xr:uid="{00000000-0005-0000-0000-000098270000}"/>
    <cellStyle name="Input 9 2 7 9" xfId="10571" xr:uid="{00000000-0005-0000-0000-000099270000}"/>
    <cellStyle name="Input 9 2 7 9 2" xfId="10572" xr:uid="{00000000-0005-0000-0000-00009A270000}"/>
    <cellStyle name="Input 9 2 8" xfId="10573" xr:uid="{00000000-0005-0000-0000-00009B270000}"/>
    <cellStyle name="Input 9 2 8 10" xfId="10574" xr:uid="{00000000-0005-0000-0000-00009C270000}"/>
    <cellStyle name="Input 9 2 8 10 2" xfId="10575" xr:uid="{00000000-0005-0000-0000-00009D270000}"/>
    <cellStyle name="Input 9 2 8 11" xfId="10576" xr:uid="{00000000-0005-0000-0000-00009E270000}"/>
    <cellStyle name="Input 9 2 8 11 2" xfId="10577" xr:uid="{00000000-0005-0000-0000-00009F270000}"/>
    <cellStyle name="Input 9 2 8 12" xfId="10578" xr:uid="{00000000-0005-0000-0000-0000A0270000}"/>
    <cellStyle name="Input 9 2 8 12 2" xfId="10579" xr:uid="{00000000-0005-0000-0000-0000A1270000}"/>
    <cellStyle name="Input 9 2 8 13" xfId="10580" xr:uid="{00000000-0005-0000-0000-0000A2270000}"/>
    <cellStyle name="Input 9 2 8 13 2" xfId="10581" xr:uid="{00000000-0005-0000-0000-0000A3270000}"/>
    <cellStyle name="Input 9 2 8 14" xfId="10582" xr:uid="{00000000-0005-0000-0000-0000A4270000}"/>
    <cellStyle name="Input 9 2 8 14 2" xfId="10583" xr:uid="{00000000-0005-0000-0000-0000A5270000}"/>
    <cellStyle name="Input 9 2 8 15" xfId="10584" xr:uid="{00000000-0005-0000-0000-0000A6270000}"/>
    <cellStyle name="Input 9 2 8 15 2" xfId="10585" xr:uid="{00000000-0005-0000-0000-0000A7270000}"/>
    <cellStyle name="Input 9 2 8 16" xfId="10586" xr:uid="{00000000-0005-0000-0000-0000A8270000}"/>
    <cellStyle name="Input 9 2 8 16 2" xfId="10587" xr:uid="{00000000-0005-0000-0000-0000A9270000}"/>
    <cellStyle name="Input 9 2 8 17" xfId="10588" xr:uid="{00000000-0005-0000-0000-0000AA270000}"/>
    <cellStyle name="Input 9 2 8 17 2" xfId="10589" xr:uid="{00000000-0005-0000-0000-0000AB270000}"/>
    <cellStyle name="Input 9 2 8 18" xfId="10590" xr:uid="{00000000-0005-0000-0000-0000AC270000}"/>
    <cellStyle name="Input 9 2 8 2" xfId="10591" xr:uid="{00000000-0005-0000-0000-0000AD270000}"/>
    <cellStyle name="Input 9 2 8 2 10" xfId="10592" xr:uid="{00000000-0005-0000-0000-0000AE270000}"/>
    <cellStyle name="Input 9 2 8 2 10 2" xfId="10593" xr:uid="{00000000-0005-0000-0000-0000AF270000}"/>
    <cellStyle name="Input 9 2 8 2 11" xfId="10594" xr:uid="{00000000-0005-0000-0000-0000B0270000}"/>
    <cellStyle name="Input 9 2 8 2 11 2" xfId="10595" xr:uid="{00000000-0005-0000-0000-0000B1270000}"/>
    <cellStyle name="Input 9 2 8 2 12" xfId="10596" xr:uid="{00000000-0005-0000-0000-0000B2270000}"/>
    <cellStyle name="Input 9 2 8 2 12 2" xfId="10597" xr:uid="{00000000-0005-0000-0000-0000B3270000}"/>
    <cellStyle name="Input 9 2 8 2 13" xfId="10598" xr:uid="{00000000-0005-0000-0000-0000B4270000}"/>
    <cellStyle name="Input 9 2 8 2 13 2" xfId="10599" xr:uid="{00000000-0005-0000-0000-0000B5270000}"/>
    <cellStyle name="Input 9 2 8 2 14" xfId="10600" xr:uid="{00000000-0005-0000-0000-0000B6270000}"/>
    <cellStyle name="Input 9 2 8 2 14 2" xfId="10601" xr:uid="{00000000-0005-0000-0000-0000B7270000}"/>
    <cellStyle name="Input 9 2 8 2 15" xfId="10602" xr:uid="{00000000-0005-0000-0000-0000B8270000}"/>
    <cellStyle name="Input 9 2 8 2 15 2" xfId="10603" xr:uid="{00000000-0005-0000-0000-0000B9270000}"/>
    <cellStyle name="Input 9 2 8 2 16" xfId="10604" xr:uid="{00000000-0005-0000-0000-0000BA270000}"/>
    <cellStyle name="Input 9 2 8 2 16 2" xfId="10605" xr:uid="{00000000-0005-0000-0000-0000BB270000}"/>
    <cellStyle name="Input 9 2 8 2 17" xfId="10606" xr:uid="{00000000-0005-0000-0000-0000BC270000}"/>
    <cellStyle name="Input 9 2 8 2 17 2" xfId="10607" xr:uid="{00000000-0005-0000-0000-0000BD270000}"/>
    <cellStyle name="Input 9 2 8 2 18" xfId="10608" xr:uid="{00000000-0005-0000-0000-0000BE270000}"/>
    <cellStyle name="Input 9 2 8 2 2" xfId="10609" xr:uid="{00000000-0005-0000-0000-0000BF270000}"/>
    <cellStyle name="Input 9 2 8 2 2 2" xfId="10610" xr:uid="{00000000-0005-0000-0000-0000C0270000}"/>
    <cellStyle name="Input 9 2 8 2 3" xfId="10611" xr:uid="{00000000-0005-0000-0000-0000C1270000}"/>
    <cellStyle name="Input 9 2 8 2 3 2" xfId="10612" xr:uid="{00000000-0005-0000-0000-0000C2270000}"/>
    <cellStyle name="Input 9 2 8 2 4" xfId="10613" xr:uid="{00000000-0005-0000-0000-0000C3270000}"/>
    <cellStyle name="Input 9 2 8 2 4 2" xfId="10614" xr:uid="{00000000-0005-0000-0000-0000C4270000}"/>
    <cellStyle name="Input 9 2 8 2 5" xfId="10615" xr:uid="{00000000-0005-0000-0000-0000C5270000}"/>
    <cellStyle name="Input 9 2 8 2 5 2" xfId="10616" xr:uid="{00000000-0005-0000-0000-0000C6270000}"/>
    <cellStyle name="Input 9 2 8 2 6" xfId="10617" xr:uid="{00000000-0005-0000-0000-0000C7270000}"/>
    <cellStyle name="Input 9 2 8 2 6 2" xfId="10618" xr:uid="{00000000-0005-0000-0000-0000C8270000}"/>
    <cellStyle name="Input 9 2 8 2 7" xfId="10619" xr:uid="{00000000-0005-0000-0000-0000C9270000}"/>
    <cellStyle name="Input 9 2 8 2 7 2" xfId="10620" xr:uid="{00000000-0005-0000-0000-0000CA270000}"/>
    <cellStyle name="Input 9 2 8 2 8" xfId="10621" xr:uid="{00000000-0005-0000-0000-0000CB270000}"/>
    <cellStyle name="Input 9 2 8 2 8 2" xfId="10622" xr:uid="{00000000-0005-0000-0000-0000CC270000}"/>
    <cellStyle name="Input 9 2 8 2 9" xfId="10623" xr:uid="{00000000-0005-0000-0000-0000CD270000}"/>
    <cellStyle name="Input 9 2 8 2 9 2" xfId="10624" xr:uid="{00000000-0005-0000-0000-0000CE270000}"/>
    <cellStyle name="Input 9 2 8 3" xfId="10625" xr:uid="{00000000-0005-0000-0000-0000CF270000}"/>
    <cellStyle name="Input 9 2 8 3 10" xfId="10626" xr:uid="{00000000-0005-0000-0000-0000D0270000}"/>
    <cellStyle name="Input 9 2 8 3 10 2" xfId="10627" xr:uid="{00000000-0005-0000-0000-0000D1270000}"/>
    <cellStyle name="Input 9 2 8 3 11" xfId="10628" xr:uid="{00000000-0005-0000-0000-0000D2270000}"/>
    <cellStyle name="Input 9 2 8 3 11 2" xfId="10629" xr:uid="{00000000-0005-0000-0000-0000D3270000}"/>
    <cellStyle name="Input 9 2 8 3 12" xfId="10630" xr:uid="{00000000-0005-0000-0000-0000D4270000}"/>
    <cellStyle name="Input 9 2 8 3 12 2" xfId="10631" xr:uid="{00000000-0005-0000-0000-0000D5270000}"/>
    <cellStyle name="Input 9 2 8 3 13" xfId="10632" xr:uid="{00000000-0005-0000-0000-0000D6270000}"/>
    <cellStyle name="Input 9 2 8 3 13 2" xfId="10633" xr:uid="{00000000-0005-0000-0000-0000D7270000}"/>
    <cellStyle name="Input 9 2 8 3 14" xfId="10634" xr:uid="{00000000-0005-0000-0000-0000D8270000}"/>
    <cellStyle name="Input 9 2 8 3 14 2" xfId="10635" xr:uid="{00000000-0005-0000-0000-0000D9270000}"/>
    <cellStyle name="Input 9 2 8 3 15" xfId="10636" xr:uid="{00000000-0005-0000-0000-0000DA270000}"/>
    <cellStyle name="Input 9 2 8 3 15 2" xfId="10637" xr:uid="{00000000-0005-0000-0000-0000DB270000}"/>
    <cellStyle name="Input 9 2 8 3 16" xfId="10638" xr:uid="{00000000-0005-0000-0000-0000DC270000}"/>
    <cellStyle name="Input 9 2 8 3 2" xfId="10639" xr:uid="{00000000-0005-0000-0000-0000DD270000}"/>
    <cellStyle name="Input 9 2 8 3 2 2" xfId="10640" xr:uid="{00000000-0005-0000-0000-0000DE270000}"/>
    <cellStyle name="Input 9 2 8 3 3" xfId="10641" xr:uid="{00000000-0005-0000-0000-0000DF270000}"/>
    <cellStyle name="Input 9 2 8 3 3 2" xfId="10642" xr:uid="{00000000-0005-0000-0000-0000E0270000}"/>
    <cellStyle name="Input 9 2 8 3 4" xfId="10643" xr:uid="{00000000-0005-0000-0000-0000E1270000}"/>
    <cellStyle name="Input 9 2 8 3 4 2" xfId="10644" xr:uid="{00000000-0005-0000-0000-0000E2270000}"/>
    <cellStyle name="Input 9 2 8 3 5" xfId="10645" xr:uid="{00000000-0005-0000-0000-0000E3270000}"/>
    <cellStyle name="Input 9 2 8 3 5 2" xfId="10646" xr:uid="{00000000-0005-0000-0000-0000E4270000}"/>
    <cellStyle name="Input 9 2 8 3 6" xfId="10647" xr:uid="{00000000-0005-0000-0000-0000E5270000}"/>
    <cellStyle name="Input 9 2 8 3 6 2" xfId="10648" xr:uid="{00000000-0005-0000-0000-0000E6270000}"/>
    <cellStyle name="Input 9 2 8 3 7" xfId="10649" xr:uid="{00000000-0005-0000-0000-0000E7270000}"/>
    <cellStyle name="Input 9 2 8 3 7 2" xfId="10650" xr:uid="{00000000-0005-0000-0000-0000E8270000}"/>
    <cellStyle name="Input 9 2 8 3 8" xfId="10651" xr:uid="{00000000-0005-0000-0000-0000E9270000}"/>
    <cellStyle name="Input 9 2 8 3 8 2" xfId="10652" xr:uid="{00000000-0005-0000-0000-0000EA270000}"/>
    <cellStyle name="Input 9 2 8 3 9" xfId="10653" xr:uid="{00000000-0005-0000-0000-0000EB270000}"/>
    <cellStyle name="Input 9 2 8 3 9 2" xfId="10654" xr:uid="{00000000-0005-0000-0000-0000EC270000}"/>
    <cellStyle name="Input 9 2 8 4" xfId="10655" xr:uid="{00000000-0005-0000-0000-0000ED270000}"/>
    <cellStyle name="Input 9 2 8 4 10" xfId="10656" xr:uid="{00000000-0005-0000-0000-0000EE270000}"/>
    <cellStyle name="Input 9 2 8 4 10 2" xfId="10657" xr:uid="{00000000-0005-0000-0000-0000EF270000}"/>
    <cellStyle name="Input 9 2 8 4 11" xfId="10658" xr:uid="{00000000-0005-0000-0000-0000F0270000}"/>
    <cellStyle name="Input 9 2 8 4 11 2" xfId="10659" xr:uid="{00000000-0005-0000-0000-0000F1270000}"/>
    <cellStyle name="Input 9 2 8 4 12" xfId="10660" xr:uid="{00000000-0005-0000-0000-0000F2270000}"/>
    <cellStyle name="Input 9 2 8 4 12 2" xfId="10661" xr:uid="{00000000-0005-0000-0000-0000F3270000}"/>
    <cellStyle name="Input 9 2 8 4 13" xfId="10662" xr:uid="{00000000-0005-0000-0000-0000F4270000}"/>
    <cellStyle name="Input 9 2 8 4 13 2" xfId="10663" xr:uid="{00000000-0005-0000-0000-0000F5270000}"/>
    <cellStyle name="Input 9 2 8 4 14" xfId="10664" xr:uid="{00000000-0005-0000-0000-0000F6270000}"/>
    <cellStyle name="Input 9 2 8 4 14 2" xfId="10665" xr:uid="{00000000-0005-0000-0000-0000F7270000}"/>
    <cellStyle name="Input 9 2 8 4 15" xfId="10666" xr:uid="{00000000-0005-0000-0000-0000F8270000}"/>
    <cellStyle name="Input 9 2 8 4 15 2" xfId="10667" xr:uid="{00000000-0005-0000-0000-0000F9270000}"/>
    <cellStyle name="Input 9 2 8 4 16" xfId="10668" xr:uid="{00000000-0005-0000-0000-0000FA270000}"/>
    <cellStyle name="Input 9 2 8 4 2" xfId="10669" xr:uid="{00000000-0005-0000-0000-0000FB270000}"/>
    <cellStyle name="Input 9 2 8 4 2 2" xfId="10670" xr:uid="{00000000-0005-0000-0000-0000FC270000}"/>
    <cellStyle name="Input 9 2 8 4 3" xfId="10671" xr:uid="{00000000-0005-0000-0000-0000FD270000}"/>
    <cellStyle name="Input 9 2 8 4 3 2" xfId="10672" xr:uid="{00000000-0005-0000-0000-0000FE270000}"/>
    <cellStyle name="Input 9 2 8 4 4" xfId="10673" xr:uid="{00000000-0005-0000-0000-0000FF270000}"/>
    <cellStyle name="Input 9 2 8 4 4 2" xfId="10674" xr:uid="{00000000-0005-0000-0000-000000280000}"/>
    <cellStyle name="Input 9 2 8 4 5" xfId="10675" xr:uid="{00000000-0005-0000-0000-000001280000}"/>
    <cellStyle name="Input 9 2 8 4 5 2" xfId="10676" xr:uid="{00000000-0005-0000-0000-000002280000}"/>
    <cellStyle name="Input 9 2 8 4 6" xfId="10677" xr:uid="{00000000-0005-0000-0000-000003280000}"/>
    <cellStyle name="Input 9 2 8 4 6 2" xfId="10678" xr:uid="{00000000-0005-0000-0000-000004280000}"/>
    <cellStyle name="Input 9 2 8 4 7" xfId="10679" xr:uid="{00000000-0005-0000-0000-000005280000}"/>
    <cellStyle name="Input 9 2 8 4 7 2" xfId="10680" xr:uid="{00000000-0005-0000-0000-000006280000}"/>
    <cellStyle name="Input 9 2 8 4 8" xfId="10681" xr:uid="{00000000-0005-0000-0000-000007280000}"/>
    <cellStyle name="Input 9 2 8 4 8 2" xfId="10682" xr:uid="{00000000-0005-0000-0000-000008280000}"/>
    <cellStyle name="Input 9 2 8 4 9" xfId="10683" xr:uid="{00000000-0005-0000-0000-000009280000}"/>
    <cellStyle name="Input 9 2 8 4 9 2" xfId="10684" xr:uid="{00000000-0005-0000-0000-00000A280000}"/>
    <cellStyle name="Input 9 2 8 5" xfId="10685" xr:uid="{00000000-0005-0000-0000-00000B280000}"/>
    <cellStyle name="Input 9 2 8 5 10" xfId="10686" xr:uid="{00000000-0005-0000-0000-00000C280000}"/>
    <cellStyle name="Input 9 2 8 5 10 2" xfId="10687" xr:uid="{00000000-0005-0000-0000-00000D280000}"/>
    <cellStyle name="Input 9 2 8 5 11" xfId="10688" xr:uid="{00000000-0005-0000-0000-00000E280000}"/>
    <cellStyle name="Input 9 2 8 5 11 2" xfId="10689" xr:uid="{00000000-0005-0000-0000-00000F280000}"/>
    <cellStyle name="Input 9 2 8 5 12" xfId="10690" xr:uid="{00000000-0005-0000-0000-000010280000}"/>
    <cellStyle name="Input 9 2 8 5 12 2" xfId="10691" xr:uid="{00000000-0005-0000-0000-000011280000}"/>
    <cellStyle name="Input 9 2 8 5 13" xfId="10692" xr:uid="{00000000-0005-0000-0000-000012280000}"/>
    <cellStyle name="Input 9 2 8 5 13 2" xfId="10693" xr:uid="{00000000-0005-0000-0000-000013280000}"/>
    <cellStyle name="Input 9 2 8 5 14" xfId="10694" xr:uid="{00000000-0005-0000-0000-000014280000}"/>
    <cellStyle name="Input 9 2 8 5 2" xfId="10695" xr:uid="{00000000-0005-0000-0000-000015280000}"/>
    <cellStyle name="Input 9 2 8 5 2 2" xfId="10696" xr:uid="{00000000-0005-0000-0000-000016280000}"/>
    <cellStyle name="Input 9 2 8 5 3" xfId="10697" xr:uid="{00000000-0005-0000-0000-000017280000}"/>
    <cellStyle name="Input 9 2 8 5 3 2" xfId="10698" xr:uid="{00000000-0005-0000-0000-000018280000}"/>
    <cellStyle name="Input 9 2 8 5 4" xfId="10699" xr:uid="{00000000-0005-0000-0000-000019280000}"/>
    <cellStyle name="Input 9 2 8 5 4 2" xfId="10700" xr:uid="{00000000-0005-0000-0000-00001A280000}"/>
    <cellStyle name="Input 9 2 8 5 5" xfId="10701" xr:uid="{00000000-0005-0000-0000-00001B280000}"/>
    <cellStyle name="Input 9 2 8 5 5 2" xfId="10702" xr:uid="{00000000-0005-0000-0000-00001C280000}"/>
    <cellStyle name="Input 9 2 8 5 6" xfId="10703" xr:uid="{00000000-0005-0000-0000-00001D280000}"/>
    <cellStyle name="Input 9 2 8 5 6 2" xfId="10704" xr:uid="{00000000-0005-0000-0000-00001E280000}"/>
    <cellStyle name="Input 9 2 8 5 7" xfId="10705" xr:uid="{00000000-0005-0000-0000-00001F280000}"/>
    <cellStyle name="Input 9 2 8 5 7 2" xfId="10706" xr:uid="{00000000-0005-0000-0000-000020280000}"/>
    <cellStyle name="Input 9 2 8 5 8" xfId="10707" xr:uid="{00000000-0005-0000-0000-000021280000}"/>
    <cellStyle name="Input 9 2 8 5 8 2" xfId="10708" xr:uid="{00000000-0005-0000-0000-000022280000}"/>
    <cellStyle name="Input 9 2 8 5 9" xfId="10709" xr:uid="{00000000-0005-0000-0000-000023280000}"/>
    <cellStyle name="Input 9 2 8 5 9 2" xfId="10710" xr:uid="{00000000-0005-0000-0000-000024280000}"/>
    <cellStyle name="Input 9 2 8 6" xfId="10711" xr:uid="{00000000-0005-0000-0000-000025280000}"/>
    <cellStyle name="Input 9 2 8 6 2" xfId="10712" xr:uid="{00000000-0005-0000-0000-000026280000}"/>
    <cellStyle name="Input 9 2 8 7" xfId="10713" xr:uid="{00000000-0005-0000-0000-000027280000}"/>
    <cellStyle name="Input 9 2 8 7 2" xfId="10714" xr:uid="{00000000-0005-0000-0000-000028280000}"/>
    <cellStyle name="Input 9 2 8 8" xfId="10715" xr:uid="{00000000-0005-0000-0000-000029280000}"/>
    <cellStyle name="Input 9 2 8 8 2" xfId="10716" xr:uid="{00000000-0005-0000-0000-00002A280000}"/>
    <cellStyle name="Input 9 2 8 9" xfId="10717" xr:uid="{00000000-0005-0000-0000-00002B280000}"/>
    <cellStyle name="Input 9 2 8 9 2" xfId="10718" xr:uid="{00000000-0005-0000-0000-00002C280000}"/>
    <cellStyle name="Input 9 2 9" xfId="10719" xr:uid="{00000000-0005-0000-0000-00002D280000}"/>
    <cellStyle name="Input 9 2 9 10" xfId="10720" xr:uid="{00000000-0005-0000-0000-00002E280000}"/>
    <cellStyle name="Input 9 2 9 10 2" xfId="10721" xr:uid="{00000000-0005-0000-0000-00002F280000}"/>
    <cellStyle name="Input 9 2 9 11" xfId="10722" xr:uid="{00000000-0005-0000-0000-000030280000}"/>
    <cellStyle name="Input 9 2 9 11 2" xfId="10723" xr:uid="{00000000-0005-0000-0000-000031280000}"/>
    <cellStyle name="Input 9 2 9 12" xfId="10724" xr:uid="{00000000-0005-0000-0000-000032280000}"/>
    <cellStyle name="Input 9 2 9 12 2" xfId="10725" xr:uid="{00000000-0005-0000-0000-000033280000}"/>
    <cellStyle name="Input 9 2 9 13" xfId="10726" xr:uid="{00000000-0005-0000-0000-000034280000}"/>
    <cellStyle name="Input 9 2 9 13 2" xfId="10727" xr:uid="{00000000-0005-0000-0000-000035280000}"/>
    <cellStyle name="Input 9 2 9 14" xfId="10728" xr:uid="{00000000-0005-0000-0000-000036280000}"/>
    <cellStyle name="Input 9 2 9 14 2" xfId="10729" xr:uid="{00000000-0005-0000-0000-000037280000}"/>
    <cellStyle name="Input 9 2 9 15" xfId="10730" xr:uid="{00000000-0005-0000-0000-000038280000}"/>
    <cellStyle name="Input 9 2 9 15 2" xfId="10731" xr:uid="{00000000-0005-0000-0000-000039280000}"/>
    <cellStyle name="Input 9 2 9 16" xfId="10732" xr:uid="{00000000-0005-0000-0000-00003A280000}"/>
    <cellStyle name="Input 9 2 9 16 2" xfId="10733" xr:uid="{00000000-0005-0000-0000-00003B280000}"/>
    <cellStyle name="Input 9 2 9 17" xfId="10734" xr:uid="{00000000-0005-0000-0000-00003C280000}"/>
    <cellStyle name="Input 9 2 9 17 2" xfId="10735" xr:uid="{00000000-0005-0000-0000-00003D280000}"/>
    <cellStyle name="Input 9 2 9 18" xfId="10736" xr:uid="{00000000-0005-0000-0000-00003E280000}"/>
    <cellStyle name="Input 9 2 9 2" xfId="10737" xr:uid="{00000000-0005-0000-0000-00003F280000}"/>
    <cellStyle name="Input 9 2 9 2 2" xfId="10738" xr:uid="{00000000-0005-0000-0000-000040280000}"/>
    <cellStyle name="Input 9 2 9 3" xfId="10739" xr:uid="{00000000-0005-0000-0000-000041280000}"/>
    <cellStyle name="Input 9 2 9 3 2" xfId="10740" xr:uid="{00000000-0005-0000-0000-000042280000}"/>
    <cellStyle name="Input 9 2 9 4" xfId="10741" xr:uid="{00000000-0005-0000-0000-000043280000}"/>
    <cellStyle name="Input 9 2 9 4 2" xfId="10742" xr:uid="{00000000-0005-0000-0000-000044280000}"/>
    <cellStyle name="Input 9 2 9 5" xfId="10743" xr:uid="{00000000-0005-0000-0000-000045280000}"/>
    <cellStyle name="Input 9 2 9 5 2" xfId="10744" xr:uid="{00000000-0005-0000-0000-000046280000}"/>
    <cellStyle name="Input 9 2 9 6" xfId="10745" xr:uid="{00000000-0005-0000-0000-000047280000}"/>
    <cellStyle name="Input 9 2 9 6 2" xfId="10746" xr:uid="{00000000-0005-0000-0000-000048280000}"/>
    <cellStyle name="Input 9 2 9 7" xfId="10747" xr:uid="{00000000-0005-0000-0000-000049280000}"/>
    <cellStyle name="Input 9 2 9 7 2" xfId="10748" xr:uid="{00000000-0005-0000-0000-00004A280000}"/>
    <cellStyle name="Input 9 2 9 8" xfId="10749" xr:uid="{00000000-0005-0000-0000-00004B280000}"/>
    <cellStyle name="Input 9 2 9 8 2" xfId="10750" xr:uid="{00000000-0005-0000-0000-00004C280000}"/>
    <cellStyle name="Input 9 2 9 9" xfId="10751" xr:uid="{00000000-0005-0000-0000-00004D280000}"/>
    <cellStyle name="Input 9 2 9 9 2" xfId="10752" xr:uid="{00000000-0005-0000-0000-00004E280000}"/>
    <cellStyle name="Input 9 20" xfId="10753" xr:uid="{00000000-0005-0000-0000-00004F280000}"/>
    <cellStyle name="Input 9 20 2" xfId="10754" xr:uid="{00000000-0005-0000-0000-000050280000}"/>
    <cellStyle name="Input 9 21" xfId="10755" xr:uid="{00000000-0005-0000-0000-000051280000}"/>
    <cellStyle name="Input 9 21 2" xfId="10756" xr:uid="{00000000-0005-0000-0000-000052280000}"/>
    <cellStyle name="Input 9 22" xfId="10757" xr:uid="{00000000-0005-0000-0000-000053280000}"/>
    <cellStyle name="Input 9 22 2" xfId="10758" xr:uid="{00000000-0005-0000-0000-000054280000}"/>
    <cellStyle name="Input 9 23" xfId="10759" xr:uid="{00000000-0005-0000-0000-000055280000}"/>
    <cellStyle name="Input 9 23 2" xfId="10760" xr:uid="{00000000-0005-0000-0000-000056280000}"/>
    <cellStyle name="Input 9 24" xfId="10761" xr:uid="{00000000-0005-0000-0000-000057280000}"/>
    <cellStyle name="Input 9 24 2" xfId="10762" xr:uid="{00000000-0005-0000-0000-000058280000}"/>
    <cellStyle name="Input 9 25" xfId="10763" xr:uid="{00000000-0005-0000-0000-000059280000}"/>
    <cellStyle name="Input 9 25 2" xfId="10764" xr:uid="{00000000-0005-0000-0000-00005A280000}"/>
    <cellStyle name="Input 9 26" xfId="10765" xr:uid="{00000000-0005-0000-0000-00005B280000}"/>
    <cellStyle name="Input 9 26 2" xfId="10766" xr:uid="{00000000-0005-0000-0000-00005C280000}"/>
    <cellStyle name="Input 9 27" xfId="10767" xr:uid="{00000000-0005-0000-0000-00005D280000}"/>
    <cellStyle name="Input 9 27 2" xfId="10768" xr:uid="{00000000-0005-0000-0000-00005E280000}"/>
    <cellStyle name="Input 9 28" xfId="10769" xr:uid="{00000000-0005-0000-0000-00005F280000}"/>
    <cellStyle name="Input 9 3" xfId="10770" xr:uid="{00000000-0005-0000-0000-000060280000}"/>
    <cellStyle name="Input 9 3 10" xfId="10771" xr:uid="{00000000-0005-0000-0000-000061280000}"/>
    <cellStyle name="Input 9 3 10 2" xfId="10772" xr:uid="{00000000-0005-0000-0000-000062280000}"/>
    <cellStyle name="Input 9 3 11" xfId="10773" xr:uid="{00000000-0005-0000-0000-000063280000}"/>
    <cellStyle name="Input 9 3 11 2" xfId="10774" xr:uid="{00000000-0005-0000-0000-000064280000}"/>
    <cellStyle name="Input 9 3 12" xfId="10775" xr:uid="{00000000-0005-0000-0000-000065280000}"/>
    <cellStyle name="Input 9 3 12 2" xfId="10776" xr:uid="{00000000-0005-0000-0000-000066280000}"/>
    <cellStyle name="Input 9 3 13" xfId="10777" xr:uid="{00000000-0005-0000-0000-000067280000}"/>
    <cellStyle name="Input 9 3 13 2" xfId="10778" xr:uid="{00000000-0005-0000-0000-000068280000}"/>
    <cellStyle name="Input 9 3 14" xfId="10779" xr:uid="{00000000-0005-0000-0000-000069280000}"/>
    <cellStyle name="Input 9 3 14 2" xfId="10780" xr:uid="{00000000-0005-0000-0000-00006A280000}"/>
    <cellStyle name="Input 9 3 15" xfId="10781" xr:uid="{00000000-0005-0000-0000-00006B280000}"/>
    <cellStyle name="Input 9 3 15 2" xfId="10782" xr:uid="{00000000-0005-0000-0000-00006C280000}"/>
    <cellStyle name="Input 9 3 16" xfId="10783" xr:uid="{00000000-0005-0000-0000-00006D280000}"/>
    <cellStyle name="Input 9 3 16 2" xfId="10784" xr:uid="{00000000-0005-0000-0000-00006E280000}"/>
    <cellStyle name="Input 9 3 17" xfId="10785" xr:uid="{00000000-0005-0000-0000-00006F280000}"/>
    <cellStyle name="Input 9 3 17 2" xfId="10786" xr:uid="{00000000-0005-0000-0000-000070280000}"/>
    <cellStyle name="Input 9 3 18" xfId="10787" xr:uid="{00000000-0005-0000-0000-000071280000}"/>
    <cellStyle name="Input 9 3 18 2" xfId="10788" xr:uid="{00000000-0005-0000-0000-000072280000}"/>
    <cellStyle name="Input 9 3 19" xfId="10789" xr:uid="{00000000-0005-0000-0000-000073280000}"/>
    <cellStyle name="Input 9 3 19 2" xfId="10790" xr:uid="{00000000-0005-0000-0000-000074280000}"/>
    <cellStyle name="Input 9 3 2" xfId="10791" xr:uid="{00000000-0005-0000-0000-000075280000}"/>
    <cellStyle name="Input 9 3 2 10" xfId="10792" xr:uid="{00000000-0005-0000-0000-000076280000}"/>
    <cellStyle name="Input 9 3 2 10 2" xfId="10793" xr:uid="{00000000-0005-0000-0000-000077280000}"/>
    <cellStyle name="Input 9 3 2 11" xfId="10794" xr:uid="{00000000-0005-0000-0000-000078280000}"/>
    <cellStyle name="Input 9 3 2 11 2" xfId="10795" xr:uid="{00000000-0005-0000-0000-000079280000}"/>
    <cellStyle name="Input 9 3 2 12" xfId="10796" xr:uid="{00000000-0005-0000-0000-00007A280000}"/>
    <cellStyle name="Input 9 3 2 12 2" xfId="10797" xr:uid="{00000000-0005-0000-0000-00007B280000}"/>
    <cellStyle name="Input 9 3 2 13" xfId="10798" xr:uid="{00000000-0005-0000-0000-00007C280000}"/>
    <cellStyle name="Input 9 3 2 13 2" xfId="10799" xr:uid="{00000000-0005-0000-0000-00007D280000}"/>
    <cellStyle name="Input 9 3 2 14" xfId="10800" xr:uid="{00000000-0005-0000-0000-00007E280000}"/>
    <cellStyle name="Input 9 3 2 14 2" xfId="10801" xr:uid="{00000000-0005-0000-0000-00007F280000}"/>
    <cellStyle name="Input 9 3 2 15" xfId="10802" xr:uid="{00000000-0005-0000-0000-000080280000}"/>
    <cellStyle name="Input 9 3 2 15 2" xfId="10803" xr:uid="{00000000-0005-0000-0000-000081280000}"/>
    <cellStyle name="Input 9 3 2 16" xfId="10804" xr:uid="{00000000-0005-0000-0000-000082280000}"/>
    <cellStyle name="Input 9 3 2 16 2" xfId="10805" xr:uid="{00000000-0005-0000-0000-000083280000}"/>
    <cellStyle name="Input 9 3 2 17" xfId="10806" xr:uid="{00000000-0005-0000-0000-000084280000}"/>
    <cellStyle name="Input 9 3 2 17 2" xfId="10807" xr:uid="{00000000-0005-0000-0000-000085280000}"/>
    <cellStyle name="Input 9 3 2 18" xfId="10808" xr:uid="{00000000-0005-0000-0000-000086280000}"/>
    <cellStyle name="Input 9 3 2 18 2" xfId="10809" xr:uid="{00000000-0005-0000-0000-000087280000}"/>
    <cellStyle name="Input 9 3 2 19" xfId="10810" xr:uid="{00000000-0005-0000-0000-000088280000}"/>
    <cellStyle name="Input 9 3 2 2" xfId="10811" xr:uid="{00000000-0005-0000-0000-000089280000}"/>
    <cellStyle name="Input 9 3 2 2 2" xfId="10812" xr:uid="{00000000-0005-0000-0000-00008A280000}"/>
    <cellStyle name="Input 9 3 2 3" xfId="10813" xr:uid="{00000000-0005-0000-0000-00008B280000}"/>
    <cellStyle name="Input 9 3 2 3 2" xfId="10814" xr:uid="{00000000-0005-0000-0000-00008C280000}"/>
    <cellStyle name="Input 9 3 2 4" xfId="10815" xr:uid="{00000000-0005-0000-0000-00008D280000}"/>
    <cellStyle name="Input 9 3 2 4 2" xfId="10816" xr:uid="{00000000-0005-0000-0000-00008E280000}"/>
    <cellStyle name="Input 9 3 2 5" xfId="10817" xr:uid="{00000000-0005-0000-0000-00008F280000}"/>
    <cellStyle name="Input 9 3 2 5 2" xfId="10818" xr:uid="{00000000-0005-0000-0000-000090280000}"/>
    <cellStyle name="Input 9 3 2 6" xfId="10819" xr:uid="{00000000-0005-0000-0000-000091280000}"/>
    <cellStyle name="Input 9 3 2 6 2" xfId="10820" xr:uid="{00000000-0005-0000-0000-000092280000}"/>
    <cellStyle name="Input 9 3 2 7" xfId="10821" xr:uid="{00000000-0005-0000-0000-000093280000}"/>
    <cellStyle name="Input 9 3 2 7 2" xfId="10822" xr:uid="{00000000-0005-0000-0000-000094280000}"/>
    <cellStyle name="Input 9 3 2 8" xfId="10823" xr:uid="{00000000-0005-0000-0000-000095280000}"/>
    <cellStyle name="Input 9 3 2 8 2" xfId="10824" xr:uid="{00000000-0005-0000-0000-000096280000}"/>
    <cellStyle name="Input 9 3 2 9" xfId="10825" xr:uid="{00000000-0005-0000-0000-000097280000}"/>
    <cellStyle name="Input 9 3 2 9 2" xfId="10826" xr:uid="{00000000-0005-0000-0000-000098280000}"/>
    <cellStyle name="Input 9 3 20" xfId="10827" xr:uid="{00000000-0005-0000-0000-000099280000}"/>
    <cellStyle name="Input 9 3 3" xfId="10828" xr:uid="{00000000-0005-0000-0000-00009A280000}"/>
    <cellStyle name="Input 9 3 3 10" xfId="10829" xr:uid="{00000000-0005-0000-0000-00009B280000}"/>
    <cellStyle name="Input 9 3 3 10 2" xfId="10830" xr:uid="{00000000-0005-0000-0000-00009C280000}"/>
    <cellStyle name="Input 9 3 3 11" xfId="10831" xr:uid="{00000000-0005-0000-0000-00009D280000}"/>
    <cellStyle name="Input 9 3 3 11 2" xfId="10832" xr:uid="{00000000-0005-0000-0000-00009E280000}"/>
    <cellStyle name="Input 9 3 3 12" xfId="10833" xr:uid="{00000000-0005-0000-0000-00009F280000}"/>
    <cellStyle name="Input 9 3 3 12 2" xfId="10834" xr:uid="{00000000-0005-0000-0000-0000A0280000}"/>
    <cellStyle name="Input 9 3 3 13" xfId="10835" xr:uid="{00000000-0005-0000-0000-0000A1280000}"/>
    <cellStyle name="Input 9 3 3 13 2" xfId="10836" xr:uid="{00000000-0005-0000-0000-0000A2280000}"/>
    <cellStyle name="Input 9 3 3 14" xfId="10837" xr:uid="{00000000-0005-0000-0000-0000A3280000}"/>
    <cellStyle name="Input 9 3 3 14 2" xfId="10838" xr:uid="{00000000-0005-0000-0000-0000A4280000}"/>
    <cellStyle name="Input 9 3 3 15" xfId="10839" xr:uid="{00000000-0005-0000-0000-0000A5280000}"/>
    <cellStyle name="Input 9 3 3 15 2" xfId="10840" xr:uid="{00000000-0005-0000-0000-0000A6280000}"/>
    <cellStyle name="Input 9 3 3 16" xfId="10841" xr:uid="{00000000-0005-0000-0000-0000A7280000}"/>
    <cellStyle name="Input 9 3 3 16 2" xfId="10842" xr:uid="{00000000-0005-0000-0000-0000A8280000}"/>
    <cellStyle name="Input 9 3 3 17" xfId="10843" xr:uid="{00000000-0005-0000-0000-0000A9280000}"/>
    <cellStyle name="Input 9 3 3 17 2" xfId="10844" xr:uid="{00000000-0005-0000-0000-0000AA280000}"/>
    <cellStyle name="Input 9 3 3 18" xfId="10845" xr:uid="{00000000-0005-0000-0000-0000AB280000}"/>
    <cellStyle name="Input 9 3 3 18 2" xfId="10846" xr:uid="{00000000-0005-0000-0000-0000AC280000}"/>
    <cellStyle name="Input 9 3 3 19" xfId="10847" xr:uid="{00000000-0005-0000-0000-0000AD280000}"/>
    <cellStyle name="Input 9 3 3 2" xfId="10848" xr:uid="{00000000-0005-0000-0000-0000AE280000}"/>
    <cellStyle name="Input 9 3 3 2 2" xfId="10849" xr:uid="{00000000-0005-0000-0000-0000AF280000}"/>
    <cellStyle name="Input 9 3 3 3" xfId="10850" xr:uid="{00000000-0005-0000-0000-0000B0280000}"/>
    <cellStyle name="Input 9 3 3 3 2" xfId="10851" xr:uid="{00000000-0005-0000-0000-0000B1280000}"/>
    <cellStyle name="Input 9 3 3 4" xfId="10852" xr:uid="{00000000-0005-0000-0000-0000B2280000}"/>
    <cellStyle name="Input 9 3 3 4 2" xfId="10853" xr:uid="{00000000-0005-0000-0000-0000B3280000}"/>
    <cellStyle name="Input 9 3 3 5" xfId="10854" xr:uid="{00000000-0005-0000-0000-0000B4280000}"/>
    <cellStyle name="Input 9 3 3 5 2" xfId="10855" xr:uid="{00000000-0005-0000-0000-0000B5280000}"/>
    <cellStyle name="Input 9 3 3 6" xfId="10856" xr:uid="{00000000-0005-0000-0000-0000B6280000}"/>
    <cellStyle name="Input 9 3 3 6 2" xfId="10857" xr:uid="{00000000-0005-0000-0000-0000B7280000}"/>
    <cellStyle name="Input 9 3 3 7" xfId="10858" xr:uid="{00000000-0005-0000-0000-0000B8280000}"/>
    <cellStyle name="Input 9 3 3 7 2" xfId="10859" xr:uid="{00000000-0005-0000-0000-0000B9280000}"/>
    <cellStyle name="Input 9 3 3 8" xfId="10860" xr:uid="{00000000-0005-0000-0000-0000BA280000}"/>
    <cellStyle name="Input 9 3 3 8 2" xfId="10861" xr:uid="{00000000-0005-0000-0000-0000BB280000}"/>
    <cellStyle name="Input 9 3 3 9" xfId="10862" xr:uid="{00000000-0005-0000-0000-0000BC280000}"/>
    <cellStyle name="Input 9 3 3 9 2" xfId="10863" xr:uid="{00000000-0005-0000-0000-0000BD280000}"/>
    <cellStyle name="Input 9 3 4" xfId="10864" xr:uid="{00000000-0005-0000-0000-0000BE280000}"/>
    <cellStyle name="Input 9 3 4 10" xfId="10865" xr:uid="{00000000-0005-0000-0000-0000BF280000}"/>
    <cellStyle name="Input 9 3 4 10 2" xfId="10866" xr:uid="{00000000-0005-0000-0000-0000C0280000}"/>
    <cellStyle name="Input 9 3 4 11" xfId="10867" xr:uid="{00000000-0005-0000-0000-0000C1280000}"/>
    <cellStyle name="Input 9 3 4 11 2" xfId="10868" xr:uid="{00000000-0005-0000-0000-0000C2280000}"/>
    <cellStyle name="Input 9 3 4 12" xfId="10869" xr:uid="{00000000-0005-0000-0000-0000C3280000}"/>
    <cellStyle name="Input 9 3 4 12 2" xfId="10870" xr:uid="{00000000-0005-0000-0000-0000C4280000}"/>
    <cellStyle name="Input 9 3 4 13" xfId="10871" xr:uid="{00000000-0005-0000-0000-0000C5280000}"/>
    <cellStyle name="Input 9 3 4 13 2" xfId="10872" xr:uid="{00000000-0005-0000-0000-0000C6280000}"/>
    <cellStyle name="Input 9 3 4 14" xfId="10873" xr:uid="{00000000-0005-0000-0000-0000C7280000}"/>
    <cellStyle name="Input 9 3 4 14 2" xfId="10874" xr:uid="{00000000-0005-0000-0000-0000C8280000}"/>
    <cellStyle name="Input 9 3 4 15" xfId="10875" xr:uid="{00000000-0005-0000-0000-0000C9280000}"/>
    <cellStyle name="Input 9 3 4 15 2" xfId="10876" xr:uid="{00000000-0005-0000-0000-0000CA280000}"/>
    <cellStyle name="Input 9 3 4 16" xfId="10877" xr:uid="{00000000-0005-0000-0000-0000CB280000}"/>
    <cellStyle name="Input 9 3 4 2" xfId="10878" xr:uid="{00000000-0005-0000-0000-0000CC280000}"/>
    <cellStyle name="Input 9 3 4 2 2" xfId="10879" xr:uid="{00000000-0005-0000-0000-0000CD280000}"/>
    <cellStyle name="Input 9 3 4 3" xfId="10880" xr:uid="{00000000-0005-0000-0000-0000CE280000}"/>
    <cellStyle name="Input 9 3 4 3 2" xfId="10881" xr:uid="{00000000-0005-0000-0000-0000CF280000}"/>
    <cellStyle name="Input 9 3 4 4" xfId="10882" xr:uid="{00000000-0005-0000-0000-0000D0280000}"/>
    <cellStyle name="Input 9 3 4 4 2" xfId="10883" xr:uid="{00000000-0005-0000-0000-0000D1280000}"/>
    <cellStyle name="Input 9 3 4 5" xfId="10884" xr:uid="{00000000-0005-0000-0000-0000D2280000}"/>
    <cellStyle name="Input 9 3 4 5 2" xfId="10885" xr:uid="{00000000-0005-0000-0000-0000D3280000}"/>
    <cellStyle name="Input 9 3 4 6" xfId="10886" xr:uid="{00000000-0005-0000-0000-0000D4280000}"/>
    <cellStyle name="Input 9 3 4 6 2" xfId="10887" xr:uid="{00000000-0005-0000-0000-0000D5280000}"/>
    <cellStyle name="Input 9 3 4 7" xfId="10888" xr:uid="{00000000-0005-0000-0000-0000D6280000}"/>
    <cellStyle name="Input 9 3 4 7 2" xfId="10889" xr:uid="{00000000-0005-0000-0000-0000D7280000}"/>
    <cellStyle name="Input 9 3 4 8" xfId="10890" xr:uid="{00000000-0005-0000-0000-0000D8280000}"/>
    <cellStyle name="Input 9 3 4 8 2" xfId="10891" xr:uid="{00000000-0005-0000-0000-0000D9280000}"/>
    <cellStyle name="Input 9 3 4 9" xfId="10892" xr:uid="{00000000-0005-0000-0000-0000DA280000}"/>
    <cellStyle name="Input 9 3 4 9 2" xfId="10893" xr:uid="{00000000-0005-0000-0000-0000DB280000}"/>
    <cellStyle name="Input 9 3 5" xfId="10894" xr:uid="{00000000-0005-0000-0000-0000DC280000}"/>
    <cellStyle name="Input 9 3 5 10" xfId="10895" xr:uid="{00000000-0005-0000-0000-0000DD280000}"/>
    <cellStyle name="Input 9 3 5 10 2" xfId="10896" xr:uid="{00000000-0005-0000-0000-0000DE280000}"/>
    <cellStyle name="Input 9 3 5 11" xfId="10897" xr:uid="{00000000-0005-0000-0000-0000DF280000}"/>
    <cellStyle name="Input 9 3 5 11 2" xfId="10898" xr:uid="{00000000-0005-0000-0000-0000E0280000}"/>
    <cellStyle name="Input 9 3 5 12" xfId="10899" xr:uid="{00000000-0005-0000-0000-0000E1280000}"/>
    <cellStyle name="Input 9 3 5 12 2" xfId="10900" xr:uid="{00000000-0005-0000-0000-0000E2280000}"/>
    <cellStyle name="Input 9 3 5 13" xfId="10901" xr:uid="{00000000-0005-0000-0000-0000E3280000}"/>
    <cellStyle name="Input 9 3 5 13 2" xfId="10902" xr:uid="{00000000-0005-0000-0000-0000E4280000}"/>
    <cellStyle name="Input 9 3 5 14" xfId="10903" xr:uid="{00000000-0005-0000-0000-0000E5280000}"/>
    <cellStyle name="Input 9 3 5 14 2" xfId="10904" xr:uid="{00000000-0005-0000-0000-0000E6280000}"/>
    <cellStyle name="Input 9 3 5 15" xfId="10905" xr:uid="{00000000-0005-0000-0000-0000E7280000}"/>
    <cellStyle name="Input 9 3 5 15 2" xfId="10906" xr:uid="{00000000-0005-0000-0000-0000E8280000}"/>
    <cellStyle name="Input 9 3 5 16" xfId="10907" xr:uid="{00000000-0005-0000-0000-0000E9280000}"/>
    <cellStyle name="Input 9 3 5 2" xfId="10908" xr:uid="{00000000-0005-0000-0000-0000EA280000}"/>
    <cellStyle name="Input 9 3 5 2 2" xfId="10909" xr:uid="{00000000-0005-0000-0000-0000EB280000}"/>
    <cellStyle name="Input 9 3 5 3" xfId="10910" xr:uid="{00000000-0005-0000-0000-0000EC280000}"/>
    <cellStyle name="Input 9 3 5 3 2" xfId="10911" xr:uid="{00000000-0005-0000-0000-0000ED280000}"/>
    <cellStyle name="Input 9 3 5 4" xfId="10912" xr:uid="{00000000-0005-0000-0000-0000EE280000}"/>
    <cellStyle name="Input 9 3 5 4 2" xfId="10913" xr:uid="{00000000-0005-0000-0000-0000EF280000}"/>
    <cellStyle name="Input 9 3 5 5" xfId="10914" xr:uid="{00000000-0005-0000-0000-0000F0280000}"/>
    <cellStyle name="Input 9 3 5 5 2" xfId="10915" xr:uid="{00000000-0005-0000-0000-0000F1280000}"/>
    <cellStyle name="Input 9 3 5 6" xfId="10916" xr:uid="{00000000-0005-0000-0000-0000F2280000}"/>
    <cellStyle name="Input 9 3 5 6 2" xfId="10917" xr:uid="{00000000-0005-0000-0000-0000F3280000}"/>
    <cellStyle name="Input 9 3 5 7" xfId="10918" xr:uid="{00000000-0005-0000-0000-0000F4280000}"/>
    <cellStyle name="Input 9 3 5 7 2" xfId="10919" xr:uid="{00000000-0005-0000-0000-0000F5280000}"/>
    <cellStyle name="Input 9 3 5 8" xfId="10920" xr:uid="{00000000-0005-0000-0000-0000F6280000}"/>
    <cellStyle name="Input 9 3 5 8 2" xfId="10921" xr:uid="{00000000-0005-0000-0000-0000F7280000}"/>
    <cellStyle name="Input 9 3 5 9" xfId="10922" xr:uid="{00000000-0005-0000-0000-0000F8280000}"/>
    <cellStyle name="Input 9 3 5 9 2" xfId="10923" xr:uid="{00000000-0005-0000-0000-0000F9280000}"/>
    <cellStyle name="Input 9 3 6" xfId="10924" xr:uid="{00000000-0005-0000-0000-0000FA280000}"/>
    <cellStyle name="Input 9 3 6 10" xfId="10925" xr:uid="{00000000-0005-0000-0000-0000FB280000}"/>
    <cellStyle name="Input 9 3 6 10 2" xfId="10926" xr:uid="{00000000-0005-0000-0000-0000FC280000}"/>
    <cellStyle name="Input 9 3 6 11" xfId="10927" xr:uid="{00000000-0005-0000-0000-0000FD280000}"/>
    <cellStyle name="Input 9 3 6 11 2" xfId="10928" xr:uid="{00000000-0005-0000-0000-0000FE280000}"/>
    <cellStyle name="Input 9 3 6 12" xfId="10929" xr:uid="{00000000-0005-0000-0000-0000FF280000}"/>
    <cellStyle name="Input 9 3 6 12 2" xfId="10930" xr:uid="{00000000-0005-0000-0000-000000290000}"/>
    <cellStyle name="Input 9 3 6 13" xfId="10931" xr:uid="{00000000-0005-0000-0000-000001290000}"/>
    <cellStyle name="Input 9 3 6 13 2" xfId="10932" xr:uid="{00000000-0005-0000-0000-000002290000}"/>
    <cellStyle name="Input 9 3 6 14" xfId="10933" xr:uid="{00000000-0005-0000-0000-000003290000}"/>
    <cellStyle name="Input 9 3 6 14 2" xfId="10934" xr:uid="{00000000-0005-0000-0000-000004290000}"/>
    <cellStyle name="Input 9 3 6 15" xfId="10935" xr:uid="{00000000-0005-0000-0000-000005290000}"/>
    <cellStyle name="Input 9 3 6 2" xfId="10936" xr:uid="{00000000-0005-0000-0000-000006290000}"/>
    <cellStyle name="Input 9 3 6 2 2" xfId="10937" xr:uid="{00000000-0005-0000-0000-000007290000}"/>
    <cellStyle name="Input 9 3 6 3" xfId="10938" xr:uid="{00000000-0005-0000-0000-000008290000}"/>
    <cellStyle name="Input 9 3 6 3 2" xfId="10939" xr:uid="{00000000-0005-0000-0000-000009290000}"/>
    <cellStyle name="Input 9 3 6 4" xfId="10940" xr:uid="{00000000-0005-0000-0000-00000A290000}"/>
    <cellStyle name="Input 9 3 6 4 2" xfId="10941" xr:uid="{00000000-0005-0000-0000-00000B290000}"/>
    <cellStyle name="Input 9 3 6 5" xfId="10942" xr:uid="{00000000-0005-0000-0000-00000C290000}"/>
    <cellStyle name="Input 9 3 6 5 2" xfId="10943" xr:uid="{00000000-0005-0000-0000-00000D290000}"/>
    <cellStyle name="Input 9 3 6 6" xfId="10944" xr:uid="{00000000-0005-0000-0000-00000E290000}"/>
    <cellStyle name="Input 9 3 6 6 2" xfId="10945" xr:uid="{00000000-0005-0000-0000-00000F290000}"/>
    <cellStyle name="Input 9 3 6 7" xfId="10946" xr:uid="{00000000-0005-0000-0000-000010290000}"/>
    <cellStyle name="Input 9 3 6 7 2" xfId="10947" xr:uid="{00000000-0005-0000-0000-000011290000}"/>
    <cellStyle name="Input 9 3 6 8" xfId="10948" xr:uid="{00000000-0005-0000-0000-000012290000}"/>
    <cellStyle name="Input 9 3 6 8 2" xfId="10949" xr:uid="{00000000-0005-0000-0000-000013290000}"/>
    <cellStyle name="Input 9 3 6 9" xfId="10950" xr:uid="{00000000-0005-0000-0000-000014290000}"/>
    <cellStyle name="Input 9 3 6 9 2" xfId="10951" xr:uid="{00000000-0005-0000-0000-000015290000}"/>
    <cellStyle name="Input 9 3 7" xfId="10952" xr:uid="{00000000-0005-0000-0000-000016290000}"/>
    <cellStyle name="Input 9 3 7 2" xfId="10953" xr:uid="{00000000-0005-0000-0000-000017290000}"/>
    <cellStyle name="Input 9 3 8" xfId="10954" xr:uid="{00000000-0005-0000-0000-000018290000}"/>
    <cellStyle name="Input 9 3 8 2" xfId="10955" xr:uid="{00000000-0005-0000-0000-000019290000}"/>
    <cellStyle name="Input 9 3 9" xfId="10956" xr:uid="{00000000-0005-0000-0000-00001A290000}"/>
    <cellStyle name="Input 9 3 9 2" xfId="10957" xr:uid="{00000000-0005-0000-0000-00001B290000}"/>
    <cellStyle name="Input 9 4" xfId="10958" xr:uid="{00000000-0005-0000-0000-00001C290000}"/>
    <cellStyle name="Input 9 4 10" xfId="10959" xr:uid="{00000000-0005-0000-0000-00001D290000}"/>
    <cellStyle name="Input 9 4 10 2" xfId="10960" xr:uid="{00000000-0005-0000-0000-00001E290000}"/>
    <cellStyle name="Input 9 4 11" xfId="10961" xr:uid="{00000000-0005-0000-0000-00001F290000}"/>
    <cellStyle name="Input 9 4 11 2" xfId="10962" xr:uid="{00000000-0005-0000-0000-000020290000}"/>
    <cellStyle name="Input 9 4 12" xfId="10963" xr:uid="{00000000-0005-0000-0000-000021290000}"/>
    <cellStyle name="Input 9 4 12 2" xfId="10964" xr:uid="{00000000-0005-0000-0000-000022290000}"/>
    <cellStyle name="Input 9 4 13" xfId="10965" xr:uid="{00000000-0005-0000-0000-000023290000}"/>
    <cellStyle name="Input 9 4 13 2" xfId="10966" xr:uid="{00000000-0005-0000-0000-000024290000}"/>
    <cellStyle name="Input 9 4 14" xfId="10967" xr:uid="{00000000-0005-0000-0000-000025290000}"/>
    <cellStyle name="Input 9 4 14 2" xfId="10968" xr:uid="{00000000-0005-0000-0000-000026290000}"/>
    <cellStyle name="Input 9 4 15" xfId="10969" xr:uid="{00000000-0005-0000-0000-000027290000}"/>
    <cellStyle name="Input 9 4 15 2" xfId="10970" xr:uid="{00000000-0005-0000-0000-000028290000}"/>
    <cellStyle name="Input 9 4 16" xfId="10971" xr:uid="{00000000-0005-0000-0000-000029290000}"/>
    <cellStyle name="Input 9 4 16 2" xfId="10972" xr:uid="{00000000-0005-0000-0000-00002A290000}"/>
    <cellStyle name="Input 9 4 17" xfId="10973" xr:uid="{00000000-0005-0000-0000-00002B290000}"/>
    <cellStyle name="Input 9 4 17 2" xfId="10974" xr:uid="{00000000-0005-0000-0000-00002C290000}"/>
    <cellStyle name="Input 9 4 18" xfId="10975" xr:uid="{00000000-0005-0000-0000-00002D290000}"/>
    <cellStyle name="Input 9 4 18 2" xfId="10976" xr:uid="{00000000-0005-0000-0000-00002E290000}"/>
    <cellStyle name="Input 9 4 19" xfId="10977" xr:uid="{00000000-0005-0000-0000-00002F290000}"/>
    <cellStyle name="Input 9 4 19 2" xfId="10978" xr:uid="{00000000-0005-0000-0000-000030290000}"/>
    <cellStyle name="Input 9 4 2" xfId="10979" xr:uid="{00000000-0005-0000-0000-000031290000}"/>
    <cellStyle name="Input 9 4 2 10" xfId="10980" xr:uid="{00000000-0005-0000-0000-000032290000}"/>
    <cellStyle name="Input 9 4 2 10 2" xfId="10981" xr:uid="{00000000-0005-0000-0000-000033290000}"/>
    <cellStyle name="Input 9 4 2 11" xfId="10982" xr:uid="{00000000-0005-0000-0000-000034290000}"/>
    <cellStyle name="Input 9 4 2 11 2" xfId="10983" xr:uid="{00000000-0005-0000-0000-000035290000}"/>
    <cellStyle name="Input 9 4 2 12" xfId="10984" xr:uid="{00000000-0005-0000-0000-000036290000}"/>
    <cellStyle name="Input 9 4 2 12 2" xfId="10985" xr:uid="{00000000-0005-0000-0000-000037290000}"/>
    <cellStyle name="Input 9 4 2 13" xfId="10986" xr:uid="{00000000-0005-0000-0000-000038290000}"/>
    <cellStyle name="Input 9 4 2 13 2" xfId="10987" xr:uid="{00000000-0005-0000-0000-000039290000}"/>
    <cellStyle name="Input 9 4 2 14" xfId="10988" xr:uid="{00000000-0005-0000-0000-00003A290000}"/>
    <cellStyle name="Input 9 4 2 14 2" xfId="10989" xr:uid="{00000000-0005-0000-0000-00003B290000}"/>
    <cellStyle name="Input 9 4 2 15" xfId="10990" xr:uid="{00000000-0005-0000-0000-00003C290000}"/>
    <cellStyle name="Input 9 4 2 15 2" xfId="10991" xr:uid="{00000000-0005-0000-0000-00003D290000}"/>
    <cellStyle name="Input 9 4 2 16" xfId="10992" xr:uid="{00000000-0005-0000-0000-00003E290000}"/>
    <cellStyle name="Input 9 4 2 16 2" xfId="10993" xr:uid="{00000000-0005-0000-0000-00003F290000}"/>
    <cellStyle name="Input 9 4 2 17" xfId="10994" xr:uid="{00000000-0005-0000-0000-000040290000}"/>
    <cellStyle name="Input 9 4 2 17 2" xfId="10995" xr:uid="{00000000-0005-0000-0000-000041290000}"/>
    <cellStyle name="Input 9 4 2 18" xfId="10996" xr:uid="{00000000-0005-0000-0000-000042290000}"/>
    <cellStyle name="Input 9 4 2 18 2" xfId="10997" xr:uid="{00000000-0005-0000-0000-000043290000}"/>
    <cellStyle name="Input 9 4 2 19" xfId="10998" xr:uid="{00000000-0005-0000-0000-000044290000}"/>
    <cellStyle name="Input 9 4 2 2" xfId="10999" xr:uid="{00000000-0005-0000-0000-000045290000}"/>
    <cellStyle name="Input 9 4 2 2 2" xfId="11000" xr:uid="{00000000-0005-0000-0000-000046290000}"/>
    <cellStyle name="Input 9 4 2 3" xfId="11001" xr:uid="{00000000-0005-0000-0000-000047290000}"/>
    <cellStyle name="Input 9 4 2 3 2" xfId="11002" xr:uid="{00000000-0005-0000-0000-000048290000}"/>
    <cellStyle name="Input 9 4 2 4" xfId="11003" xr:uid="{00000000-0005-0000-0000-000049290000}"/>
    <cellStyle name="Input 9 4 2 4 2" xfId="11004" xr:uid="{00000000-0005-0000-0000-00004A290000}"/>
    <cellStyle name="Input 9 4 2 5" xfId="11005" xr:uid="{00000000-0005-0000-0000-00004B290000}"/>
    <cellStyle name="Input 9 4 2 5 2" xfId="11006" xr:uid="{00000000-0005-0000-0000-00004C290000}"/>
    <cellStyle name="Input 9 4 2 6" xfId="11007" xr:uid="{00000000-0005-0000-0000-00004D290000}"/>
    <cellStyle name="Input 9 4 2 6 2" xfId="11008" xr:uid="{00000000-0005-0000-0000-00004E290000}"/>
    <cellStyle name="Input 9 4 2 7" xfId="11009" xr:uid="{00000000-0005-0000-0000-00004F290000}"/>
    <cellStyle name="Input 9 4 2 7 2" xfId="11010" xr:uid="{00000000-0005-0000-0000-000050290000}"/>
    <cellStyle name="Input 9 4 2 8" xfId="11011" xr:uid="{00000000-0005-0000-0000-000051290000}"/>
    <cellStyle name="Input 9 4 2 8 2" xfId="11012" xr:uid="{00000000-0005-0000-0000-000052290000}"/>
    <cellStyle name="Input 9 4 2 9" xfId="11013" xr:uid="{00000000-0005-0000-0000-000053290000}"/>
    <cellStyle name="Input 9 4 2 9 2" xfId="11014" xr:uid="{00000000-0005-0000-0000-000054290000}"/>
    <cellStyle name="Input 9 4 20" xfId="11015" xr:uid="{00000000-0005-0000-0000-000055290000}"/>
    <cellStyle name="Input 9 4 3" xfId="11016" xr:uid="{00000000-0005-0000-0000-000056290000}"/>
    <cellStyle name="Input 9 4 3 10" xfId="11017" xr:uid="{00000000-0005-0000-0000-000057290000}"/>
    <cellStyle name="Input 9 4 3 10 2" xfId="11018" xr:uid="{00000000-0005-0000-0000-000058290000}"/>
    <cellStyle name="Input 9 4 3 11" xfId="11019" xr:uid="{00000000-0005-0000-0000-000059290000}"/>
    <cellStyle name="Input 9 4 3 11 2" xfId="11020" xr:uid="{00000000-0005-0000-0000-00005A290000}"/>
    <cellStyle name="Input 9 4 3 12" xfId="11021" xr:uid="{00000000-0005-0000-0000-00005B290000}"/>
    <cellStyle name="Input 9 4 3 12 2" xfId="11022" xr:uid="{00000000-0005-0000-0000-00005C290000}"/>
    <cellStyle name="Input 9 4 3 13" xfId="11023" xr:uid="{00000000-0005-0000-0000-00005D290000}"/>
    <cellStyle name="Input 9 4 3 13 2" xfId="11024" xr:uid="{00000000-0005-0000-0000-00005E290000}"/>
    <cellStyle name="Input 9 4 3 14" xfId="11025" xr:uid="{00000000-0005-0000-0000-00005F290000}"/>
    <cellStyle name="Input 9 4 3 14 2" xfId="11026" xr:uid="{00000000-0005-0000-0000-000060290000}"/>
    <cellStyle name="Input 9 4 3 15" xfId="11027" xr:uid="{00000000-0005-0000-0000-000061290000}"/>
    <cellStyle name="Input 9 4 3 15 2" xfId="11028" xr:uid="{00000000-0005-0000-0000-000062290000}"/>
    <cellStyle name="Input 9 4 3 16" xfId="11029" xr:uid="{00000000-0005-0000-0000-000063290000}"/>
    <cellStyle name="Input 9 4 3 16 2" xfId="11030" xr:uid="{00000000-0005-0000-0000-000064290000}"/>
    <cellStyle name="Input 9 4 3 17" xfId="11031" xr:uid="{00000000-0005-0000-0000-000065290000}"/>
    <cellStyle name="Input 9 4 3 17 2" xfId="11032" xr:uid="{00000000-0005-0000-0000-000066290000}"/>
    <cellStyle name="Input 9 4 3 18" xfId="11033" xr:uid="{00000000-0005-0000-0000-000067290000}"/>
    <cellStyle name="Input 9 4 3 18 2" xfId="11034" xr:uid="{00000000-0005-0000-0000-000068290000}"/>
    <cellStyle name="Input 9 4 3 19" xfId="11035" xr:uid="{00000000-0005-0000-0000-000069290000}"/>
    <cellStyle name="Input 9 4 3 2" xfId="11036" xr:uid="{00000000-0005-0000-0000-00006A290000}"/>
    <cellStyle name="Input 9 4 3 2 2" xfId="11037" xr:uid="{00000000-0005-0000-0000-00006B290000}"/>
    <cellStyle name="Input 9 4 3 3" xfId="11038" xr:uid="{00000000-0005-0000-0000-00006C290000}"/>
    <cellStyle name="Input 9 4 3 3 2" xfId="11039" xr:uid="{00000000-0005-0000-0000-00006D290000}"/>
    <cellStyle name="Input 9 4 3 4" xfId="11040" xr:uid="{00000000-0005-0000-0000-00006E290000}"/>
    <cellStyle name="Input 9 4 3 4 2" xfId="11041" xr:uid="{00000000-0005-0000-0000-00006F290000}"/>
    <cellStyle name="Input 9 4 3 5" xfId="11042" xr:uid="{00000000-0005-0000-0000-000070290000}"/>
    <cellStyle name="Input 9 4 3 5 2" xfId="11043" xr:uid="{00000000-0005-0000-0000-000071290000}"/>
    <cellStyle name="Input 9 4 3 6" xfId="11044" xr:uid="{00000000-0005-0000-0000-000072290000}"/>
    <cellStyle name="Input 9 4 3 6 2" xfId="11045" xr:uid="{00000000-0005-0000-0000-000073290000}"/>
    <cellStyle name="Input 9 4 3 7" xfId="11046" xr:uid="{00000000-0005-0000-0000-000074290000}"/>
    <cellStyle name="Input 9 4 3 7 2" xfId="11047" xr:uid="{00000000-0005-0000-0000-000075290000}"/>
    <cellStyle name="Input 9 4 3 8" xfId="11048" xr:uid="{00000000-0005-0000-0000-000076290000}"/>
    <cellStyle name="Input 9 4 3 8 2" xfId="11049" xr:uid="{00000000-0005-0000-0000-000077290000}"/>
    <cellStyle name="Input 9 4 3 9" xfId="11050" xr:uid="{00000000-0005-0000-0000-000078290000}"/>
    <cellStyle name="Input 9 4 3 9 2" xfId="11051" xr:uid="{00000000-0005-0000-0000-000079290000}"/>
    <cellStyle name="Input 9 4 4" xfId="11052" xr:uid="{00000000-0005-0000-0000-00007A290000}"/>
    <cellStyle name="Input 9 4 4 10" xfId="11053" xr:uid="{00000000-0005-0000-0000-00007B290000}"/>
    <cellStyle name="Input 9 4 4 10 2" xfId="11054" xr:uid="{00000000-0005-0000-0000-00007C290000}"/>
    <cellStyle name="Input 9 4 4 11" xfId="11055" xr:uid="{00000000-0005-0000-0000-00007D290000}"/>
    <cellStyle name="Input 9 4 4 11 2" xfId="11056" xr:uid="{00000000-0005-0000-0000-00007E290000}"/>
    <cellStyle name="Input 9 4 4 12" xfId="11057" xr:uid="{00000000-0005-0000-0000-00007F290000}"/>
    <cellStyle name="Input 9 4 4 12 2" xfId="11058" xr:uid="{00000000-0005-0000-0000-000080290000}"/>
    <cellStyle name="Input 9 4 4 13" xfId="11059" xr:uid="{00000000-0005-0000-0000-000081290000}"/>
    <cellStyle name="Input 9 4 4 13 2" xfId="11060" xr:uid="{00000000-0005-0000-0000-000082290000}"/>
    <cellStyle name="Input 9 4 4 14" xfId="11061" xr:uid="{00000000-0005-0000-0000-000083290000}"/>
    <cellStyle name="Input 9 4 4 14 2" xfId="11062" xr:uid="{00000000-0005-0000-0000-000084290000}"/>
    <cellStyle name="Input 9 4 4 15" xfId="11063" xr:uid="{00000000-0005-0000-0000-000085290000}"/>
    <cellStyle name="Input 9 4 4 15 2" xfId="11064" xr:uid="{00000000-0005-0000-0000-000086290000}"/>
    <cellStyle name="Input 9 4 4 16" xfId="11065" xr:uid="{00000000-0005-0000-0000-000087290000}"/>
    <cellStyle name="Input 9 4 4 2" xfId="11066" xr:uid="{00000000-0005-0000-0000-000088290000}"/>
    <cellStyle name="Input 9 4 4 2 2" xfId="11067" xr:uid="{00000000-0005-0000-0000-000089290000}"/>
    <cellStyle name="Input 9 4 4 3" xfId="11068" xr:uid="{00000000-0005-0000-0000-00008A290000}"/>
    <cellStyle name="Input 9 4 4 3 2" xfId="11069" xr:uid="{00000000-0005-0000-0000-00008B290000}"/>
    <cellStyle name="Input 9 4 4 4" xfId="11070" xr:uid="{00000000-0005-0000-0000-00008C290000}"/>
    <cellStyle name="Input 9 4 4 4 2" xfId="11071" xr:uid="{00000000-0005-0000-0000-00008D290000}"/>
    <cellStyle name="Input 9 4 4 5" xfId="11072" xr:uid="{00000000-0005-0000-0000-00008E290000}"/>
    <cellStyle name="Input 9 4 4 5 2" xfId="11073" xr:uid="{00000000-0005-0000-0000-00008F290000}"/>
    <cellStyle name="Input 9 4 4 6" xfId="11074" xr:uid="{00000000-0005-0000-0000-000090290000}"/>
    <cellStyle name="Input 9 4 4 6 2" xfId="11075" xr:uid="{00000000-0005-0000-0000-000091290000}"/>
    <cellStyle name="Input 9 4 4 7" xfId="11076" xr:uid="{00000000-0005-0000-0000-000092290000}"/>
    <cellStyle name="Input 9 4 4 7 2" xfId="11077" xr:uid="{00000000-0005-0000-0000-000093290000}"/>
    <cellStyle name="Input 9 4 4 8" xfId="11078" xr:uid="{00000000-0005-0000-0000-000094290000}"/>
    <cellStyle name="Input 9 4 4 8 2" xfId="11079" xr:uid="{00000000-0005-0000-0000-000095290000}"/>
    <cellStyle name="Input 9 4 4 9" xfId="11080" xr:uid="{00000000-0005-0000-0000-000096290000}"/>
    <cellStyle name="Input 9 4 4 9 2" xfId="11081" xr:uid="{00000000-0005-0000-0000-000097290000}"/>
    <cellStyle name="Input 9 4 5" xfId="11082" xr:uid="{00000000-0005-0000-0000-000098290000}"/>
    <cellStyle name="Input 9 4 5 10" xfId="11083" xr:uid="{00000000-0005-0000-0000-000099290000}"/>
    <cellStyle name="Input 9 4 5 10 2" xfId="11084" xr:uid="{00000000-0005-0000-0000-00009A290000}"/>
    <cellStyle name="Input 9 4 5 11" xfId="11085" xr:uid="{00000000-0005-0000-0000-00009B290000}"/>
    <cellStyle name="Input 9 4 5 11 2" xfId="11086" xr:uid="{00000000-0005-0000-0000-00009C290000}"/>
    <cellStyle name="Input 9 4 5 12" xfId="11087" xr:uid="{00000000-0005-0000-0000-00009D290000}"/>
    <cellStyle name="Input 9 4 5 12 2" xfId="11088" xr:uid="{00000000-0005-0000-0000-00009E290000}"/>
    <cellStyle name="Input 9 4 5 13" xfId="11089" xr:uid="{00000000-0005-0000-0000-00009F290000}"/>
    <cellStyle name="Input 9 4 5 13 2" xfId="11090" xr:uid="{00000000-0005-0000-0000-0000A0290000}"/>
    <cellStyle name="Input 9 4 5 14" xfId="11091" xr:uid="{00000000-0005-0000-0000-0000A1290000}"/>
    <cellStyle name="Input 9 4 5 14 2" xfId="11092" xr:uid="{00000000-0005-0000-0000-0000A2290000}"/>
    <cellStyle name="Input 9 4 5 15" xfId="11093" xr:uid="{00000000-0005-0000-0000-0000A3290000}"/>
    <cellStyle name="Input 9 4 5 15 2" xfId="11094" xr:uid="{00000000-0005-0000-0000-0000A4290000}"/>
    <cellStyle name="Input 9 4 5 16" xfId="11095" xr:uid="{00000000-0005-0000-0000-0000A5290000}"/>
    <cellStyle name="Input 9 4 5 2" xfId="11096" xr:uid="{00000000-0005-0000-0000-0000A6290000}"/>
    <cellStyle name="Input 9 4 5 2 2" xfId="11097" xr:uid="{00000000-0005-0000-0000-0000A7290000}"/>
    <cellStyle name="Input 9 4 5 3" xfId="11098" xr:uid="{00000000-0005-0000-0000-0000A8290000}"/>
    <cellStyle name="Input 9 4 5 3 2" xfId="11099" xr:uid="{00000000-0005-0000-0000-0000A9290000}"/>
    <cellStyle name="Input 9 4 5 4" xfId="11100" xr:uid="{00000000-0005-0000-0000-0000AA290000}"/>
    <cellStyle name="Input 9 4 5 4 2" xfId="11101" xr:uid="{00000000-0005-0000-0000-0000AB290000}"/>
    <cellStyle name="Input 9 4 5 5" xfId="11102" xr:uid="{00000000-0005-0000-0000-0000AC290000}"/>
    <cellStyle name="Input 9 4 5 5 2" xfId="11103" xr:uid="{00000000-0005-0000-0000-0000AD290000}"/>
    <cellStyle name="Input 9 4 5 6" xfId="11104" xr:uid="{00000000-0005-0000-0000-0000AE290000}"/>
    <cellStyle name="Input 9 4 5 6 2" xfId="11105" xr:uid="{00000000-0005-0000-0000-0000AF290000}"/>
    <cellStyle name="Input 9 4 5 7" xfId="11106" xr:uid="{00000000-0005-0000-0000-0000B0290000}"/>
    <cellStyle name="Input 9 4 5 7 2" xfId="11107" xr:uid="{00000000-0005-0000-0000-0000B1290000}"/>
    <cellStyle name="Input 9 4 5 8" xfId="11108" xr:uid="{00000000-0005-0000-0000-0000B2290000}"/>
    <cellStyle name="Input 9 4 5 8 2" xfId="11109" xr:uid="{00000000-0005-0000-0000-0000B3290000}"/>
    <cellStyle name="Input 9 4 5 9" xfId="11110" xr:uid="{00000000-0005-0000-0000-0000B4290000}"/>
    <cellStyle name="Input 9 4 5 9 2" xfId="11111" xr:uid="{00000000-0005-0000-0000-0000B5290000}"/>
    <cellStyle name="Input 9 4 6" xfId="11112" xr:uid="{00000000-0005-0000-0000-0000B6290000}"/>
    <cellStyle name="Input 9 4 6 10" xfId="11113" xr:uid="{00000000-0005-0000-0000-0000B7290000}"/>
    <cellStyle name="Input 9 4 6 10 2" xfId="11114" xr:uid="{00000000-0005-0000-0000-0000B8290000}"/>
    <cellStyle name="Input 9 4 6 11" xfId="11115" xr:uid="{00000000-0005-0000-0000-0000B9290000}"/>
    <cellStyle name="Input 9 4 6 11 2" xfId="11116" xr:uid="{00000000-0005-0000-0000-0000BA290000}"/>
    <cellStyle name="Input 9 4 6 12" xfId="11117" xr:uid="{00000000-0005-0000-0000-0000BB290000}"/>
    <cellStyle name="Input 9 4 6 12 2" xfId="11118" xr:uid="{00000000-0005-0000-0000-0000BC290000}"/>
    <cellStyle name="Input 9 4 6 13" xfId="11119" xr:uid="{00000000-0005-0000-0000-0000BD290000}"/>
    <cellStyle name="Input 9 4 6 13 2" xfId="11120" xr:uid="{00000000-0005-0000-0000-0000BE290000}"/>
    <cellStyle name="Input 9 4 6 14" xfId="11121" xr:uid="{00000000-0005-0000-0000-0000BF290000}"/>
    <cellStyle name="Input 9 4 6 14 2" xfId="11122" xr:uid="{00000000-0005-0000-0000-0000C0290000}"/>
    <cellStyle name="Input 9 4 6 15" xfId="11123" xr:uid="{00000000-0005-0000-0000-0000C1290000}"/>
    <cellStyle name="Input 9 4 6 2" xfId="11124" xr:uid="{00000000-0005-0000-0000-0000C2290000}"/>
    <cellStyle name="Input 9 4 6 2 2" xfId="11125" xr:uid="{00000000-0005-0000-0000-0000C3290000}"/>
    <cellStyle name="Input 9 4 6 3" xfId="11126" xr:uid="{00000000-0005-0000-0000-0000C4290000}"/>
    <cellStyle name="Input 9 4 6 3 2" xfId="11127" xr:uid="{00000000-0005-0000-0000-0000C5290000}"/>
    <cellStyle name="Input 9 4 6 4" xfId="11128" xr:uid="{00000000-0005-0000-0000-0000C6290000}"/>
    <cellStyle name="Input 9 4 6 4 2" xfId="11129" xr:uid="{00000000-0005-0000-0000-0000C7290000}"/>
    <cellStyle name="Input 9 4 6 5" xfId="11130" xr:uid="{00000000-0005-0000-0000-0000C8290000}"/>
    <cellStyle name="Input 9 4 6 5 2" xfId="11131" xr:uid="{00000000-0005-0000-0000-0000C9290000}"/>
    <cellStyle name="Input 9 4 6 6" xfId="11132" xr:uid="{00000000-0005-0000-0000-0000CA290000}"/>
    <cellStyle name="Input 9 4 6 6 2" xfId="11133" xr:uid="{00000000-0005-0000-0000-0000CB290000}"/>
    <cellStyle name="Input 9 4 6 7" xfId="11134" xr:uid="{00000000-0005-0000-0000-0000CC290000}"/>
    <cellStyle name="Input 9 4 6 7 2" xfId="11135" xr:uid="{00000000-0005-0000-0000-0000CD290000}"/>
    <cellStyle name="Input 9 4 6 8" xfId="11136" xr:uid="{00000000-0005-0000-0000-0000CE290000}"/>
    <cellStyle name="Input 9 4 6 8 2" xfId="11137" xr:uid="{00000000-0005-0000-0000-0000CF290000}"/>
    <cellStyle name="Input 9 4 6 9" xfId="11138" xr:uid="{00000000-0005-0000-0000-0000D0290000}"/>
    <cellStyle name="Input 9 4 6 9 2" xfId="11139" xr:uid="{00000000-0005-0000-0000-0000D1290000}"/>
    <cellStyle name="Input 9 4 7" xfId="11140" xr:uid="{00000000-0005-0000-0000-0000D2290000}"/>
    <cellStyle name="Input 9 4 7 2" xfId="11141" xr:uid="{00000000-0005-0000-0000-0000D3290000}"/>
    <cellStyle name="Input 9 4 8" xfId="11142" xr:uid="{00000000-0005-0000-0000-0000D4290000}"/>
    <cellStyle name="Input 9 4 8 2" xfId="11143" xr:uid="{00000000-0005-0000-0000-0000D5290000}"/>
    <cellStyle name="Input 9 4 9" xfId="11144" xr:uid="{00000000-0005-0000-0000-0000D6290000}"/>
    <cellStyle name="Input 9 4 9 2" xfId="11145" xr:uid="{00000000-0005-0000-0000-0000D7290000}"/>
    <cellStyle name="Input 9 5" xfId="11146" xr:uid="{00000000-0005-0000-0000-0000D8290000}"/>
    <cellStyle name="Input 9 5 10" xfId="11147" xr:uid="{00000000-0005-0000-0000-0000D9290000}"/>
    <cellStyle name="Input 9 5 10 2" xfId="11148" xr:uid="{00000000-0005-0000-0000-0000DA290000}"/>
    <cellStyle name="Input 9 5 11" xfId="11149" xr:uid="{00000000-0005-0000-0000-0000DB290000}"/>
    <cellStyle name="Input 9 5 11 2" xfId="11150" xr:uid="{00000000-0005-0000-0000-0000DC290000}"/>
    <cellStyle name="Input 9 5 12" xfId="11151" xr:uid="{00000000-0005-0000-0000-0000DD290000}"/>
    <cellStyle name="Input 9 5 12 2" xfId="11152" xr:uid="{00000000-0005-0000-0000-0000DE290000}"/>
    <cellStyle name="Input 9 5 13" xfId="11153" xr:uid="{00000000-0005-0000-0000-0000DF290000}"/>
    <cellStyle name="Input 9 5 13 2" xfId="11154" xr:uid="{00000000-0005-0000-0000-0000E0290000}"/>
    <cellStyle name="Input 9 5 14" xfId="11155" xr:uid="{00000000-0005-0000-0000-0000E1290000}"/>
    <cellStyle name="Input 9 5 14 2" xfId="11156" xr:uid="{00000000-0005-0000-0000-0000E2290000}"/>
    <cellStyle name="Input 9 5 15" xfId="11157" xr:uid="{00000000-0005-0000-0000-0000E3290000}"/>
    <cellStyle name="Input 9 5 15 2" xfId="11158" xr:uid="{00000000-0005-0000-0000-0000E4290000}"/>
    <cellStyle name="Input 9 5 16" xfId="11159" xr:uid="{00000000-0005-0000-0000-0000E5290000}"/>
    <cellStyle name="Input 9 5 16 2" xfId="11160" xr:uid="{00000000-0005-0000-0000-0000E6290000}"/>
    <cellStyle name="Input 9 5 17" xfId="11161" xr:uid="{00000000-0005-0000-0000-0000E7290000}"/>
    <cellStyle name="Input 9 5 17 2" xfId="11162" xr:uid="{00000000-0005-0000-0000-0000E8290000}"/>
    <cellStyle name="Input 9 5 18" xfId="11163" xr:uid="{00000000-0005-0000-0000-0000E9290000}"/>
    <cellStyle name="Input 9 5 18 2" xfId="11164" xr:uid="{00000000-0005-0000-0000-0000EA290000}"/>
    <cellStyle name="Input 9 5 19" xfId="11165" xr:uid="{00000000-0005-0000-0000-0000EB290000}"/>
    <cellStyle name="Input 9 5 19 2" xfId="11166" xr:uid="{00000000-0005-0000-0000-0000EC290000}"/>
    <cellStyle name="Input 9 5 2" xfId="11167" xr:uid="{00000000-0005-0000-0000-0000ED290000}"/>
    <cellStyle name="Input 9 5 2 10" xfId="11168" xr:uid="{00000000-0005-0000-0000-0000EE290000}"/>
    <cellStyle name="Input 9 5 2 10 2" xfId="11169" xr:uid="{00000000-0005-0000-0000-0000EF290000}"/>
    <cellStyle name="Input 9 5 2 11" xfId="11170" xr:uid="{00000000-0005-0000-0000-0000F0290000}"/>
    <cellStyle name="Input 9 5 2 11 2" xfId="11171" xr:uid="{00000000-0005-0000-0000-0000F1290000}"/>
    <cellStyle name="Input 9 5 2 12" xfId="11172" xr:uid="{00000000-0005-0000-0000-0000F2290000}"/>
    <cellStyle name="Input 9 5 2 12 2" xfId="11173" xr:uid="{00000000-0005-0000-0000-0000F3290000}"/>
    <cellStyle name="Input 9 5 2 13" xfId="11174" xr:uid="{00000000-0005-0000-0000-0000F4290000}"/>
    <cellStyle name="Input 9 5 2 13 2" xfId="11175" xr:uid="{00000000-0005-0000-0000-0000F5290000}"/>
    <cellStyle name="Input 9 5 2 14" xfId="11176" xr:uid="{00000000-0005-0000-0000-0000F6290000}"/>
    <cellStyle name="Input 9 5 2 14 2" xfId="11177" xr:uid="{00000000-0005-0000-0000-0000F7290000}"/>
    <cellStyle name="Input 9 5 2 15" xfId="11178" xr:uid="{00000000-0005-0000-0000-0000F8290000}"/>
    <cellStyle name="Input 9 5 2 15 2" xfId="11179" xr:uid="{00000000-0005-0000-0000-0000F9290000}"/>
    <cellStyle name="Input 9 5 2 16" xfId="11180" xr:uid="{00000000-0005-0000-0000-0000FA290000}"/>
    <cellStyle name="Input 9 5 2 16 2" xfId="11181" xr:uid="{00000000-0005-0000-0000-0000FB290000}"/>
    <cellStyle name="Input 9 5 2 17" xfId="11182" xr:uid="{00000000-0005-0000-0000-0000FC290000}"/>
    <cellStyle name="Input 9 5 2 17 2" xfId="11183" xr:uid="{00000000-0005-0000-0000-0000FD290000}"/>
    <cellStyle name="Input 9 5 2 18" xfId="11184" xr:uid="{00000000-0005-0000-0000-0000FE290000}"/>
    <cellStyle name="Input 9 5 2 18 2" xfId="11185" xr:uid="{00000000-0005-0000-0000-0000FF290000}"/>
    <cellStyle name="Input 9 5 2 19" xfId="11186" xr:uid="{00000000-0005-0000-0000-0000002A0000}"/>
    <cellStyle name="Input 9 5 2 2" xfId="11187" xr:uid="{00000000-0005-0000-0000-0000012A0000}"/>
    <cellStyle name="Input 9 5 2 2 2" xfId="11188" xr:uid="{00000000-0005-0000-0000-0000022A0000}"/>
    <cellStyle name="Input 9 5 2 3" xfId="11189" xr:uid="{00000000-0005-0000-0000-0000032A0000}"/>
    <cellStyle name="Input 9 5 2 3 2" xfId="11190" xr:uid="{00000000-0005-0000-0000-0000042A0000}"/>
    <cellStyle name="Input 9 5 2 4" xfId="11191" xr:uid="{00000000-0005-0000-0000-0000052A0000}"/>
    <cellStyle name="Input 9 5 2 4 2" xfId="11192" xr:uid="{00000000-0005-0000-0000-0000062A0000}"/>
    <cellStyle name="Input 9 5 2 5" xfId="11193" xr:uid="{00000000-0005-0000-0000-0000072A0000}"/>
    <cellStyle name="Input 9 5 2 5 2" xfId="11194" xr:uid="{00000000-0005-0000-0000-0000082A0000}"/>
    <cellStyle name="Input 9 5 2 6" xfId="11195" xr:uid="{00000000-0005-0000-0000-0000092A0000}"/>
    <cellStyle name="Input 9 5 2 6 2" xfId="11196" xr:uid="{00000000-0005-0000-0000-00000A2A0000}"/>
    <cellStyle name="Input 9 5 2 7" xfId="11197" xr:uid="{00000000-0005-0000-0000-00000B2A0000}"/>
    <cellStyle name="Input 9 5 2 7 2" xfId="11198" xr:uid="{00000000-0005-0000-0000-00000C2A0000}"/>
    <cellStyle name="Input 9 5 2 8" xfId="11199" xr:uid="{00000000-0005-0000-0000-00000D2A0000}"/>
    <cellStyle name="Input 9 5 2 8 2" xfId="11200" xr:uid="{00000000-0005-0000-0000-00000E2A0000}"/>
    <cellStyle name="Input 9 5 2 9" xfId="11201" xr:uid="{00000000-0005-0000-0000-00000F2A0000}"/>
    <cellStyle name="Input 9 5 2 9 2" xfId="11202" xr:uid="{00000000-0005-0000-0000-0000102A0000}"/>
    <cellStyle name="Input 9 5 20" xfId="11203" xr:uid="{00000000-0005-0000-0000-0000112A0000}"/>
    <cellStyle name="Input 9 5 3" xfId="11204" xr:uid="{00000000-0005-0000-0000-0000122A0000}"/>
    <cellStyle name="Input 9 5 3 10" xfId="11205" xr:uid="{00000000-0005-0000-0000-0000132A0000}"/>
    <cellStyle name="Input 9 5 3 10 2" xfId="11206" xr:uid="{00000000-0005-0000-0000-0000142A0000}"/>
    <cellStyle name="Input 9 5 3 11" xfId="11207" xr:uid="{00000000-0005-0000-0000-0000152A0000}"/>
    <cellStyle name="Input 9 5 3 11 2" xfId="11208" xr:uid="{00000000-0005-0000-0000-0000162A0000}"/>
    <cellStyle name="Input 9 5 3 12" xfId="11209" xr:uid="{00000000-0005-0000-0000-0000172A0000}"/>
    <cellStyle name="Input 9 5 3 12 2" xfId="11210" xr:uid="{00000000-0005-0000-0000-0000182A0000}"/>
    <cellStyle name="Input 9 5 3 13" xfId="11211" xr:uid="{00000000-0005-0000-0000-0000192A0000}"/>
    <cellStyle name="Input 9 5 3 13 2" xfId="11212" xr:uid="{00000000-0005-0000-0000-00001A2A0000}"/>
    <cellStyle name="Input 9 5 3 14" xfId="11213" xr:uid="{00000000-0005-0000-0000-00001B2A0000}"/>
    <cellStyle name="Input 9 5 3 14 2" xfId="11214" xr:uid="{00000000-0005-0000-0000-00001C2A0000}"/>
    <cellStyle name="Input 9 5 3 15" xfId="11215" xr:uid="{00000000-0005-0000-0000-00001D2A0000}"/>
    <cellStyle name="Input 9 5 3 15 2" xfId="11216" xr:uid="{00000000-0005-0000-0000-00001E2A0000}"/>
    <cellStyle name="Input 9 5 3 16" xfId="11217" xr:uid="{00000000-0005-0000-0000-00001F2A0000}"/>
    <cellStyle name="Input 9 5 3 16 2" xfId="11218" xr:uid="{00000000-0005-0000-0000-0000202A0000}"/>
    <cellStyle name="Input 9 5 3 17" xfId="11219" xr:uid="{00000000-0005-0000-0000-0000212A0000}"/>
    <cellStyle name="Input 9 5 3 17 2" xfId="11220" xr:uid="{00000000-0005-0000-0000-0000222A0000}"/>
    <cellStyle name="Input 9 5 3 18" xfId="11221" xr:uid="{00000000-0005-0000-0000-0000232A0000}"/>
    <cellStyle name="Input 9 5 3 2" xfId="11222" xr:uid="{00000000-0005-0000-0000-0000242A0000}"/>
    <cellStyle name="Input 9 5 3 2 2" xfId="11223" xr:uid="{00000000-0005-0000-0000-0000252A0000}"/>
    <cellStyle name="Input 9 5 3 3" xfId="11224" xr:uid="{00000000-0005-0000-0000-0000262A0000}"/>
    <cellStyle name="Input 9 5 3 3 2" xfId="11225" xr:uid="{00000000-0005-0000-0000-0000272A0000}"/>
    <cellStyle name="Input 9 5 3 4" xfId="11226" xr:uid="{00000000-0005-0000-0000-0000282A0000}"/>
    <cellStyle name="Input 9 5 3 4 2" xfId="11227" xr:uid="{00000000-0005-0000-0000-0000292A0000}"/>
    <cellStyle name="Input 9 5 3 5" xfId="11228" xr:uid="{00000000-0005-0000-0000-00002A2A0000}"/>
    <cellStyle name="Input 9 5 3 5 2" xfId="11229" xr:uid="{00000000-0005-0000-0000-00002B2A0000}"/>
    <cellStyle name="Input 9 5 3 6" xfId="11230" xr:uid="{00000000-0005-0000-0000-00002C2A0000}"/>
    <cellStyle name="Input 9 5 3 6 2" xfId="11231" xr:uid="{00000000-0005-0000-0000-00002D2A0000}"/>
    <cellStyle name="Input 9 5 3 7" xfId="11232" xr:uid="{00000000-0005-0000-0000-00002E2A0000}"/>
    <cellStyle name="Input 9 5 3 7 2" xfId="11233" xr:uid="{00000000-0005-0000-0000-00002F2A0000}"/>
    <cellStyle name="Input 9 5 3 8" xfId="11234" xr:uid="{00000000-0005-0000-0000-0000302A0000}"/>
    <cellStyle name="Input 9 5 3 8 2" xfId="11235" xr:uid="{00000000-0005-0000-0000-0000312A0000}"/>
    <cellStyle name="Input 9 5 3 9" xfId="11236" xr:uid="{00000000-0005-0000-0000-0000322A0000}"/>
    <cellStyle name="Input 9 5 3 9 2" xfId="11237" xr:uid="{00000000-0005-0000-0000-0000332A0000}"/>
    <cellStyle name="Input 9 5 4" xfId="11238" xr:uid="{00000000-0005-0000-0000-0000342A0000}"/>
    <cellStyle name="Input 9 5 4 10" xfId="11239" xr:uid="{00000000-0005-0000-0000-0000352A0000}"/>
    <cellStyle name="Input 9 5 4 10 2" xfId="11240" xr:uid="{00000000-0005-0000-0000-0000362A0000}"/>
    <cellStyle name="Input 9 5 4 11" xfId="11241" xr:uid="{00000000-0005-0000-0000-0000372A0000}"/>
    <cellStyle name="Input 9 5 4 11 2" xfId="11242" xr:uid="{00000000-0005-0000-0000-0000382A0000}"/>
    <cellStyle name="Input 9 5 4 12" xfId="11243" xr:uid="{00000000-0005-0000-0000-0000392A0000}"/>
    <cellStyle name="Input 9 5 4 12 2" xfId="11244" xr:uid="{00000000-0005-0000-0000-00003A2A0000}"/>
    <cellStyle name="Input 9 5 4 13" xfId="11245" xr:uid="{00000000-0005-0000-0000-00003B2A0000}"/>
    <cellStyle name="Input 9 5 4 13 2" xfId="11246" xr:uid="{00000000-0005-0000-0000-00003C2A0000}"/>
    <cellStyle name="Input 9 5 4 14" xfId="11247" xr:uid="{00000000-0005-0000-0000-00003D2A0000}"/>
    <cellStyle name="Input 9 5 4 14 2" xfId="11248" xr:uid="{00000000-0005-0000-0000-00003E2A0000}"/>
    <cellStyle name="Input 9 5 4 15" xfId="11249" xr:uid="{00000000-0005-0000-0000-00003F2A0000}"/>
    <cellStyle name="Input 9 5 4 15 2" xfId="11250" xr:uid="{00000000-0005-0000-0000-0000402A0000}"/>
    <cellStyle name="Input 9 5 4 16" xfId="11251" xr:uid="{00000000-0005-0000-0000-0000412A0000}"/>
    <cellStyle name="Input 9 5 4 2" xfId="11252" xr:uid="{00000000-0005-0000-0000-0000422A0000}"/>
    <cellStyle name="Input 9 5 4 2 2" xfId="11253" xr:uid="{00000000-0005-0000-0000-0000432A0000}"/>
    <cellStyle name="Input 9 5 4 3" xfId="11254" xr:uid="{00000000-0005-0000-0000-0000442A0000}"/>
    <cellStyle name="Input 9 5 4 3 2" xfId="11255" xr:uid="{00000000-0005-0000-0000-0000452A0000}"/>
    <cellStyle name="Input 9 5 4 4" xfId="11256" xr:uid="{00000000-0005-0000-0000-0000462A0000}"/>
    <cellStyle name="Input 9 5 4 4 2" xfId="11257" xr:uid="{00000000-0005-0000-0000-0000472A0000}"/>
    <cellStyle name="Input 9 5 4 5" xfId="11258" xr:uid="{00000000-0005-0000-0000-0000482A0000}"/>
    <cellStyle name="Input 9 5 4 5 2" xfId="11259" xr:uid="{00000000-0005-0000-0000-0000492A0000}"/>
    <cellStyle name="Input 9 5 4 6" xfId="11260" xr:uid="{00000000-0005-0000-0000-00004A2A0000}"/>
    <cellStyle name="Input 9 5 4 6 2" xfId="11261" xr:uid="{00000000-0005-0000-0000-00004B2A0000}"/>
    <cellStyle name="Input 9 5 4 7" xfId="11262" xr:uid="{00000000-0005-0000-0000-00004C2A0000}"/>
    <cellStyle name="Input 9 5 4 7 2" xfId="11263" xr:uid="{00000000-0005-0000-0000-00004D2A0000}"/>
    <cellStyle name="Input 9 5 4 8" xfId="11264" xr:uid="{00000000-0005-0000-0000-00004E2A0000}"/>
    <cellStyle name="Input 9 5 4 8 2" xfId="11265" xr:uid="{00000000-0005-0000-0000-00004F2A0000}"/>
    <cellStyle name="Input 9 5 4 9" xfId="11266" xr:uid="{00000000-0005-0000-0000-0000502A0000}"/>
    <cellStyle name="Input 9 5 4 9 2" xfId="11267" xr:uid="{00000000-0005-0000-0000-0000512A0000}"/>
    <cellStyle name="Input 9 5 5" xfId="11268" xr:uid="{00000000-0005-0000-0000-0000522A0000}"/>
    <cellStyle name="Input 9 5 5 10" xfId="11269" xr:uid="{00000000-0005-0000-0000-0000532A0000}"/>
    <cellStyle name="Input 9 5 5 10 2" xfId="11270" xr:uid="{00000000-0005-0000-0000-0000542A0000}"/>
    <cellStyle name="Input 9 5 5 11" xfId="11271" xr:uid="{00000000-0005-0000-0000-0000552A0000}"/>
    <cellStyle name="Input 9 5 5 11 2" xfId="11272" xr:uid="{00000000-0005-0000-0000-0000562A0000}"/>
    <cellStyle name="Input 9 5 5 12" xfId="11273" xr:uid="{00000000-0005-0000-0000-0000572A0000}"/>
    <cellStyle name="Input 9 5 5 12 2" xfId="11274" xr:uid="{00000000-0005-0000-0000-0000582A0000}"/>
    <cellStyle name="Input 9 5 5 13" xfId="11275" xr:uid="{00000000-0005-0000-0000-0000592A0000}"/>
    <cellStyle name="Input 9 5 5 13 2" xfId="11276" xr:uid="{00000000-0005-0000-0000-00005A2A0000}"/>
    <cellStyle name="Input 9 5 5 14" xfId="11277" xr:uid="{00000000-0005-0000-0000-00005B2A0000}"/>
    <cellStyle name="Input 9 5 5 14 2" xfId="11278" xr:uid="{00000000-0005-0000-0000-00005C2A0000}"/>
    <cellStyle name="Input 9 5 5 15" xfId="11279" xr:uid="{00000000-0005-0000-0000-00005D2A0000}"/>
    <cellStyle name="Input 9 5 5 15 2" xfId="11280" xr:uid="{00000000-0005-0000-0000-00005E2A0000}"/>
    <cellStyle name="Input 9 5 5 16" xfId="11281" xr:uid="{00000000-0005-0000-0000-00005F2A0000}"/>
    <cellStyle name="Input 9 5 5 2" xfId="11282" xr:uid="{00000000-0005-0000-0000-0000602A0000}"/>
    <cellStyle name="Input 9 5 5 2 2" xfId="11283" xr:uid="{00000000-0005-0000-0000-0000612A0000}"/>
    <cellStyle name="Input 9 5 5 3" xfId="11284" xr:uid="{00000000-0005-0000-0000-0000622A0000}"/>
    <cellStyle name="Input 9 5 5 3 2" xfId="11285" xr:uid="{00000000-0005-0000-0000-0000632A0000}"/>
    <cellStyle name="Input 9 5 5 4" xfId="11286" xr:uid="{00000000-0005-0000-0000-0000642A0000}"/>
    <cellStyle name="Input 9 5 5 4 2" xfId="11287" xr:uid="{00000000-0005-0000-0000-0000652A0000}"/>
    <cellStyle name="Input 9 5 5 5" xfId="11288" xr:uid="{00000000-0005-0000-0000-0000662A0000}"/>
    <cellStyle name="Input 9 5 5 5 2" xfId="11289" xr:uid="{00000000-0005-0000-0000-0000672A0000}"/>
    <cellStyle name="Input 9 5 5 6" xfId="11290" xr:uid="{00000000-0005-0000-0000-0000682A0000}"/>
    <cellStyle name="Input 9 5 5 6 2" xfId="11291" xr:uid="{00000000-0005-0000-0000-0000692A0000}"/>
    <cellStyle name="Input 9 5 5 7" xfId="11292" xr:uid="{00000000-0005-0000-0000-00006A2A0000}"/>
    <cellStyle name="Input 9 5 5 7 2" xfId="11293" xr:uid="{00000000-0005-0000-0000-00006B2A0000}"/>
    <cellStyle name="Input 9 5 5 8" xfId="11294" xr:uid="{00000000-0005-0000-0000-00006C2A0000}"/>
    <cellStyle name="Input 9 5 5 8 2" xfId="11295" xr:uid="{00000000-0005-0000-0000-00006D2A0000}"/>
    <cellStyle name="Input 9 5 5 9" xfId="11296" xr:uid="{00000000-0005-0000-0000-00006E2A0000}"/>
    <cellStyle name="Input 9 5 5 9 2" xfId="11297" xr:uid="{00000000-0005-0000-0000-00006F2A0000}"/>
    <cellStyle name="Input 9 5 6" xfId="11298" xr:uid="{00000000-0005-0000-0000-0000702A0000}"/>
    <cellStyle name="Input 9 5 6 10" xfId="11299" xr:uid="{00000000-0005-0000-0000-0000712A0000}"/>
    <cellStyle name="Input 9 5 6 10 2" xfId="11300" xr:uid="{00000000-0005-0000-0000-0000722A0000}"/>
    <cellStyle name="Input 9 5 6 11" xfId="11301" xr:uid="{00000000-0005-0000-0000-0000732A0000}"/>
    <cellStyle name="Input 9 5 6 11 2" xfId="11302" xr:uid="{00000000-0005-0000-0000-0000742A0000}"/>
    <cellStyle name="Input 9 5 6 12" xfId="11303" xr:uid="{00000000-0005-0000-0000-0000752A0000}"/>
    <cellStyle name="Input 9 5 6 12 2" xfId="11304" xr:uid="{00000000-0005-0000-0000-0000762A0000}"/>
    <cellStyle name="Input 9 5 6 13" xfId="11305" xr:uid="{00000000-0005-0000-0000-0000772A0000}"/>
    <cellStyle name="Input 9 5 6 13 2" xfId="11306" xr:uid="{00000000-0005-0000-0000-0000782A0000}"/>
    <cellStyle name="Input 9 5 6 14" xfId="11307" xr:uid="{00000000-0005-0000-0000-0000792A0000}"/>
    <cellStyle name="Input 9 5 6 14 2" xfId="11308" xr:uid="{00000000-0005-0000-0000-00007A2A0000}"/>
    <cellStyle name="Input 9 5 6 15" xfId="11309" xr:uid="{00000000-0005-0000-0000-00007B2A0000}"/>
    <cellStyle name="Input 9 5 6 2" xfId="11310" xr:uid="{00000000-0005-0000-0000-00007C2A0000}"/>
    <cellStyle name="Input 9 5 6 2 2" xfId="11311" xr:uid="{00000000-0005-0000-0000-00007D2A0000}"/>
    <cellStyle name="Input 9 5 6 3" xfId="11312" xr:uid="{00000000-0005-0000-0000-00007E2A0000}"/>
    <cellStyle name="Input 9 5 6 3 2" xfId="11313" xr:uid="{00000000-0005-0000-0000-00007F2A0000}"/>
    <cellStyle name="Input 9 5 6 4" xfId="11314" xr:uid="{00000000-0005-0000-0000-0000802A0000}"/>
    <cellStyle name="Input 9 5 6 4 2" xfId="11315" xr:uid="{00000000-0005-0000-0000-0000812A0000}"/>
    <cellStyle name="Input 9 5 6 5" xfId="11316" xr:uid="{00000000-0005-0000-0000-0000822A0000}"/>
    <cellStyle name="Input 9 5 6 5 2" xfId="11317" xr:uid="{00000000-0005-0000-0000-0000832A0000}"/>
    <cellStyle name="Input 9 5 6 6" xfId="11318" xr:uid="{00000000-0005-0000-0000-0000842A0000}"/>
    <cellStyle name="Input 9 5 6 6 2" xfId="11319" xr:uid="{00000000-0005-0000-0000-0000852A0000}"/>
    <cellStyle name="Input 9 5 6 7" xfId="11320" xr:uid="{00000000-0005-0000-0000-0000862A0000}"/>
    <cellStyle name="Input 9 5 6 7 2" xfId="11321" xr:uid="{00000000-0005-0000-0000-0000872A0000}"/>
    <cellStyle name="Input 9 5 6 8" xfId="11322" xr:uid="{00000000-0005-0000-0000-0000882A0000}"/>
    <cellStyle name="Input 9 5 6 8 2" xfId="11323" xr:uid="{00000000-0005-0000-0000-0000892A0000}"/>
    <cellStyle name="Input 9 5 6 9" xfId="11324" xr:uid="{00000000-0005-0000-0000-00008A2A0000}"/>
    <cellStyle name="Input 9 5 6 9 2" xfId="11325" xr:uid="{00000000-0005-0000-0000-00008B2A0000}"/>
    <cellStyle name="Input 9 5 7" xfId="11326" xr:uid="{00000000-0005-0000-0000-00008C2A0000}"/>
    <cellStyle name="Input 9 5 7 2" xfId="11327" xr:uid="{00000000-0005-0000-0000-00008D2A0000}"/>
    <cellStyle name="Input 9 5 8" xfId="11328" xr:uid="{00000000-0005-0000-0000-00008E2A0000}"/>
    <cellStyle name="Input 9 5 8 2" xfId="11329" xr:uid="{00000000-0005-0000-0000-00008F2A0000}"/>
    <cellStyle name="Input 9 5 9" xfId="11330" xr:uid="{00000000-0005-0000-0000-0000902A0000}"/>
    <cellStyle name="Input 9 5 9 2" xfId="11331" xr:uid="{00000000-0005-0000-0000-0000912A0000}"/>
    <cellStyle name="Input 9 6" xfId="11332" xr:uid="{00000000-0005-0000-0000-0000922A0000}"/>
    <cellStyle name="Input 9 6 10" xfId="11333" xr:uid="{00000000-0005-0000-0000-0000932A0000}"/>
    <cellStyle name="Input 9 6 10 2" xfId="11334" xr:uid="{00000000-0005-0000-0000-0000942A0000}"/>
    <cellStyle name="Input 9 6 11" xfId="11335" xr:uid="{00000000-0005-0000-0000-0000952A0000}"/>
    <cellStyle name="Input 9 6 11 2" xfId="11336" xr:uid="{00000000-0005-0000-0000-0000962A0000}"/>
    <cellStyle name="Input 9 6 12" xfId="11337" xr:uid="{00000000-0005-0000-0000-0000972A0000}"/>
    <cellStyle name="Input 9 6 12 2" xfId="11338" xr:uid="{00000000-0005-0000-0000-0000982A0000}"/>
    <cellStyle name="Input 9 6 13" xfId="11339" xr:uid="{00000000-0005-0000-0000-0000992A0000}"/>
    <cellStyle name="Input 9 6 13 2" xfId="11340" xr:uid="{00000000-0005-0000-0000-00009A2A0000}"/>
    <cellStyle name="Input 9 6 14" xfId="11341" xr:uid="{00000000-0005-0000-0000-00009B2A0000}"/>
    <cellStyle name="Input 9 6 14 2" xfId="11342" xr:uid="{00000000-0005-0000-0000-00009C2A0000}"/>
    <cellStyle name="Input 9 6 15" xfId="11343" xr:uid="{00000000-0005-0000-0000-00009D2A0000}"/>
    <cellStyle name="Input 9 6 15 2" xfId="11344" xr:uid="{00000000-0005-0000-0000-00009E2A0000}"/>
    <cellStyle name="Input 9 6 16" xfId="11345" xr:uid="{00000000-0005-0000-0000-00009F2A0000}"/>
    <cellStyle name="Input 9 6 16 2" xfId="11346" xr:uid="{00000000-0005-0000-0000-0000A02A0000}"/>
    <cellStyle name="Input 9 6 17" xfId="11347" xr:uid="{00000000-0005-0000-0000-0000A12A0000}"/>
    <cellStyle name="Input 9 6 17 2" xfId="11348" xr:uid="{00000000-0005-0000-0000-0000A22A0000}"/>
    <cellStyle name="Input 9 6 18" xfId="11349" xr:uid="{00000000-0005-0000-0000-0000A32A0000}"/>
    <cellStyle name="Input 9 6 18 2" xfId="11350" xr:uid="{00000000-0005-0000-0000-0000A42A0000}"/>
    <cellStyle name="Input 9 6 19" xfId="11351" xr:uid="{00000000-0005-0000-0000-0000A52A0000}"/>
    <cellStyle name="Input 9 6 2" xfId="11352" xr:uid="{00000000-0005-0000-0000-0000A62A0000}"/>
    <cellStyle name="Input 9 6 2 10" xfId="11353" xr:uid="{00000000-0005-0000-0000-0000A72A0000}"/>
    <cellStyle name="Input 9 6 2 10 2" xfId="11354" xr:uid="{00000000-0005-0000-0000-0000A82A0000}"/>
    <cellStyle name="Input 9 6 2 11" xfId="11355" xr:uid="{00000000-0005-0000-0000-0000A92A0000}"/>
    <cellStyle name="Input 9 6 2 11 2" xfId="11356" xr:uid="{00000000-0005-0000-0000-0000AA2A0000}"/>
    <cellStyle name="Input 9 6 2 12" xfId="11357" xr:uid="{00000000-0005-0000-0000-0000AB2A0000}"/>
    <cellStyle name="Input 9 6 2 12 2" xfId="11358" xr:uid="{00000000-0005-0000-0000-0000AC2A0000}"/>
    <cellStyle name="Input 9 6 2 13" xfId="11359" xr:uid="{00000000-0005-0000-0000-0000AD2A0000}"/>
    <cellStyle name="Input 9 6 2 13 2" xfId="11360" xr:uid="{00000000-0005-0000-0000-0000AE2A0000}"/>
    <cellStyle name="Input 9 6 2 14" xfId="11361" xr:uid="{00000000-0005-0000-0000-0000AF2A0000}"/>
    <cellStyle name="Input 9 6 2 14 2" xfId="11362" xr:uid="{00000000-0005-0000-0000-0000B02A0000}"/>
    <cellStyle name="Input 9 6 2 15" xfId="11363" xr:uid="{00000000-0005-0000-0000-0000B12A0000}"/>
    <cellStyle name="Input 9 6 2 15 2" xfId="11364" xr:uid="{00000000-0005-0000-0000-0000B22A0000}"/>
    <cellStyle name="Input 9 6 2 16" xfId="11365" xr:uid="{00000000-0005-0000-0000-0000B32A0000}"/>
    <cellStyle name="Input 9 6 2 16 2" xfId="11366" xr:uid="{00000000-0005-0000-0000-0000B42A0000}"/>
    <cellStyle name="Input 9 6 2 17" xfId="11367" xr:uid="{00000000-0005-0000-0000-0000B52A0000}"/>
    <cellStyle name="Input 9 6 2 17 2" xfId="11368" xr:uid="{00000000-0005-0000-0000-0000B62A0000}"/>
    <cellStyle name="Input 9 6 2 18" xfId="11369" xr:uid="{00000000-0005-0000-0000-0000B72A0000}"/>
    <cellStyle name="Input 9 6 2 2" xfId="11370" xr:uid="{00000000-0005-0000-0000-0000B82A0000}"/>
    <cellStyle name="Input 9 6 2 2 2" xfId="11371" xr:uid="{00000000-0005-0000-0000-0000B92A0000}"/>
    <cellStyle name="Input 9 6 2 3" xfId="11372" xr:uid="{00000000-0005-0000-0000-0000BA2A0000}"/>
    <cellStyle name="Input 9 6 2 3 2" xfId="11373" xr:uid="{00000000-0005-0000-0000-0000BB2A0000}"/>
    <cellStyle name="Input 9 6 2 4" xfId="11374" xr:uid="{00000000-0005-0000-0000-0000BC2A0000}"/>
    <cellStyle name="Input 9 6 2 4 2" xfId="11375" xr:uid="{00000000-0005-0000-0000-0000BD2A0000}"/>
    <cellStyle name="Input 9 6 2 5" xfId="11376" xr:uid="{00000000-0005-0000-0000-0000BE2A0000}"/>
    <cellStyle name="Input 9 6 2 5 2" xfId="11377" xr:uid="{00000000-0005-0000-0000-0000BF2A0000}"/>
    <cellStyle name="Input 9 6 2 6" xfId="11378" xr:uid="{00000000-0005-0000-0000-0000C02A0000}"/>
    <cellStyle name="Input 9 6 2 6 2" xfId="11379" xr:uid="{00000000-0005-0000-0000-0000C12A0000}"/>
    <cellStyle name="Input 9 6 2 7" xfId="11380" xr:uid="{00000000-0005-0000-0000-0000C22A0000}"/>
    <cellStyle name="Input 9 6 2 7 2" xfId="11381" xr:uid="{00000000-0005-0000-0000-0000C32A0000}"/>
    <cellStyle name="Input 9 6 2 8" xfId="11382" xr:uid="{00000000-0005-0000-0000-0000C42A0000}"/>
    <cellStyle name="Input 9 6 2 8 2" xfId="11383" xr:uid="{00000000-0005-0000-0000-0000C52A0000}"/>
    <cellStyle name="Input 9 6 2 9" xfId="11384" xr:uid="{00000000-0005-0000-0000-0000C62A0000}"/>
    <cellStyle name="Input 9 6 2 9 2" xfId="11385" xr:uid="{00000000-0005-0000-0000-0000C72A0000}"/>
    <cellStyle name="Input 9 6 3" xfId="11386" xr:uid="{00000000-0005-0000-0000-0000C82A0000}"/>
    <cellStyle name="Input 9 6 3 10" xfId="11387" xr:uid="{00000000-0005-0000-0000-0000C92A0000}"/>
    <cellStyle name="Input 9 6 3 10 2" xfId="11388" xr:uid="{00000000-0005-0000-0000-0000CA2A0000}"/>
    <cellStyle name="Input 9 6 3 11" xfId="11389" xr:uid="{00000000-0005-0000-0000-0000CB2A0000}"/>
    <cellStyle name="Input 9 6 3 11 2" xfId="11390" xr:uid="{00000000-0005-0000-0000-0000CC2A0000}"/>
    <cellStyle name="Input 9 6 3 12" xfId="11391" xr:uid="{00000000-0005-0000-0000-0000CD2A0000}"/>
    <cellStyle name="Input 9 6 3 12 2" xfId="11392" xr:uid="{00000000-0005-0000-0000-0000CE2A0000}"/>
    <cellStyle name="Input 9 6 3 13" xfId="11393" xr:uid="{00000000-0005-0000-0000-0000CF2A0000}"/>
    <cellStyle name="Input 9 6 3 13 2" xfId="11394" xr:uid="{00000000-0005-0000-0000-0000D02A0000}"/>
    <cellStyle name="Input 9 6 3 14" xfId="11395" xr:uid="{00000000-0005-0000-0000-0000D12A0000}"/>
    <cellStyle name="Input 9 6 3 14 2" xfId="11396" xr:uid="{00000000-0005-0000-0000-0000D22A0000}"/>
    <cellStyle name="Input 9 6 3 15" xfId="11397" xr:uid="{00000000-0005-0000-0000-0000D32A0000}"/>
    <cellStyle name="Input 9 6 3 15 2" xfId="11398" xr:uid="{00000000-0005-0000-0000-0000D42A0000}"/>
    <cellStyle name="Input 9 6 3 16" xfId="11399" xr:uid="{00000000-0005-0000-0000-0000D52A0000}"/>
    <cellStyle name="Input 9 6 3 2" xfId="11400" xr:uid="{00000000-0005-0000-0000-0000D62A0000}"/>
    <cellStyle name="Input 9 6 3 2 2" xfId="11401" xr:uid="{00000000-0005-0000-0000-0000D72A0000}"/>
    <cellStyle name="Input 9 6 3 3" xfId="11402" xr:uid="{00000000-0005-0000-0000-0000D82A0000}"/>
    <cellStyle name="Input 9 6 3 3 2" xfId="11403" xr:uid="{00000000-0005-0000-0000-0000D92A0000}"/>
    <cellStyle name="Input 9 6 3 4" xfId="11404" xr:uid="{00000000-0005-0000-0000-0000DA2A0000}"/>
    <cellStyle name="Input 9 6 3 4 2" xfId="11405" xr:uid="{00000000-0005-0000-0000-0000DB2A0000}"/>
    <cellStyle name="Input 9 6 3 5" xfId="11406" xr:uid="{00000000-0005-0000-0000-0000DC2A0000}"/>
    <cellStyle name="Input 9 6 3 5 2" xfId="11407" xr:uid="{00000000-0005-0000-0000-0000DD2A0000}"/>
    <cellStyle name="Input 9 6 3 6" xfId="11408" xr:uid="{00000000-0005-0000-0000-0000DE2A0000}"/>
    <cellStyle name="Input 9 6 3 6 2" xfId="11409" xr:uid="{00000000-0005-0000-0000-0000DF2A0000}"/>
    <cellStyle name="Input 9 6 3 7" xfId="11410" xr:uid="{00000000-0005-0000-0000-0000E02A0000}"/>
    <cellStyle name="Input 9 6 3 7 2" xfId="11411" xr:uid="{00000000-0005-0000-0000-0000E12A0000}"/>
    <cellStyle name="Input 9 6 3 8" xfId="11412" xr:uid="{00000000-0005-0000-0000-0000E22A0000}"/>
    <cellStyle name="Input 9 6 3 8 2" xfId="11413" xr:uid="{00000000-0005-0000-0000-0000E32A0000}"/>
    <cellStyle name="Input 9 6 3 9" xfId="11414" xr:uid="{00000000-0005-0000-0000-0000E42A0000}"/>
    <cellStyle name="Input 9 6 3 9 2" xfId="11415" xr:uid="{00000000-0005-0000-0000-0000E52A0000}"/>
    <cellStyle name="Input 9 6 4" xfId="11416" xr:uid="{00000000-0005-0000-0000-0000E62A0000}"/>
    <cellStyle name="Input 9 6 4 10" xfId="11417" xr:uid="{00000000-0005-0000-0000-0000E72A0000}"/>
    <cellStyle name="Input 9 6 4 10 2" xfId="11418" xr:uid="{00000000-0005-0000-0000-0000E82A0000}"/>
    <cellStyle name="Input 9 6 4 11" xfId="11419" xr:uid="{00000000-0005-0000-0000-0000E92A0000}"/>
    <cellStyle name="Input 9 6 4 11 2" xfId="11420" xr:uid="{00000000-0005-0000-0000-0000EA2A0000}"/>
    <cellStyle name="Input 9 6 4 12" xfId="11421" xr:uid="{00000000-0005-0000-0000-0000EB2A0000}"/>
    <cellStyle name="Input 9 6 4 12 2" xfId="11422" xr:uid="{00000000-0005-0000-0000-0000EC2A0000}"/>
    <cellStyle name="Input 9 6 4 13" xfId="11423" xr:uid="{00000000-0005-0000-0000-0000ED2A0000}"/>
    <cellStyle name="Input 9 6 4 13 2" xfId="11424" xr:uid="{00000000-0005-0000-0000-0000EE2A0000}"/>
    <cellStyle name="Input 9 6 4 14" xfId="11425" xr:uid="{00000000-0005-0000-0000-0000EF2A0000}"/>
    <cellStyle name="Input 9 6 4 14 2" xfId="11426" xr:uid="{00000000-0005-0000-0000-0000F02A0000}"/>
    <cellStyle name="Input 9 6 4 15" xfId="11427" xr:uid="{00000000-0005-0000-0000-0000F12A0000}"/>
    <cellStyle name="Input 9 6 4 15 2" xfId="11428" xr:uid="{00000000-0005-0000-0000-0000F22A0000}"/>
    <cellStyle name="Input 9 6 4 16" xfId="11429" xr:uid="{00000000-0005-0000-0000-0000F32A0000}"/>
    <cellStyle name="Input 9 6 4 2" xfId="11430" xr:uid="{00000000-0005-0000-0000-0000F42A0000}"/>
    <cellStyle name="Input 9 6 4 2 2" xfId="11431" xr:uid="{00000000-0005-0000-0000-0000F52A0000}"/>
    <cellStyle name="Input 9 6 4 3" xfId="11432" xr:uid="{00000000-0005-0000-0000-0000F62A0000}"/>
    <cellStyle name="Input 9 6 4 3 2" xfId="11433" xr:uid="{00000000-0005-0000-0000-0000F72A0000}"/>
    <cellStyle name="Input 9 6 4 4" xfId="11434" xr:uid="{00000000-0005-0000-0000-0000F82A0000}"/>
    <cellStyle name="Input 9 6 4 4 2" xfId="11435" xr:uid="{00000000-0005-0000-0000-0000F92A0000}"/>
    <cellStyle name="Input 9 6 4 5" xfId="11436" xr:uid="{00000000-0005-0000-0000-0000FA2A0000}"/>
    <cellStyle name="Input 9 6 4 5 2" xfId="11437" xr:uid="{00000000-0005-0000-0000-0000FB2A0000}"/>
    <cellStyle name="Input 9 6 4 6" xfId="11438" xr:uid="{00000000-0005-0000-0000-0000FC2A0000}"/>
    <cellStyle name="Input 9 6 4 6 2" xfId="11439" xr:uid="{00000000-0005-0000-0000-0000FD2A0000}"/>
    <cellStyle name="Input 9 6 4 7" xfId="11440" xr:uid="{00000000-0005-0000-0000-0000FE2A0000}"/>
    <cellStyle name="Input 9 6 4 7 2" xfId="11441" xr:uid="{00000000-0005-0000-0000-0000FF2A0000}"/>
    <cellStyle name="Input 9 6 4 8" xfId="11442" xr:uid="{00000000-0005-0000-0000-0000002B0000}"/>
    <cellStyle name="Input 9 6 4 8 2" xfId="11443" xr:uid="{00000000-0005-0000-0000-0000012B0000}"/>
    <cellStyle name="Input 9 6 4 9" xfId="11444" xr:uid="{00000000-0005-0000-0000-0000022B0000}"/>
    <cellStyle name="Input 9 6 4 9 2" xfId="11445" xr:uid="{00000000-0005-0000-0000-0000032B0000}"/>
    <cellStyle name="Input 9 6 5" xfId="11446" xr:uid="{00000000-0005-0000-0000-0000042B0000}"/>
    <cellStyle name="Input 9 6 5 10" xfId="11447" xr:uid="{00000000-0005-0000-0000-0000052B0000}"/>
    <cellStyle name="Input 9 6 5 10 2" xfId="11448" xr:uid="{00000000-0005-0000-0000-0000062B0000}"/>
    <cellStyle name="Input 9 6 5 11" xfId="11449" xr:uid="{00000000-0005-0000-0000-0000072B0000}"/>
    <cellStyle name="Input 9 6 5 11 2" xfId="11450" xr:uid="{00000000-0005-0000-0000-0000082B0000}"/>
    <cellStyle name="Input 9 6 5 12" xfId="11451" xr:uid="{00000000-0005-0000-0000-0000092B0000}"/>
    <cellStyle name="Input 9 6 5 12 2" xfId="11452" xr:uid="{00000000-0005-0000-0000-00000A2B0000}"/>
    <cellStyle name="Input 9 6 5 13" xfId="11453" xr:uid="{00000000-0005-0000-0000-00000B2B0000}"/>
    <cellStyle name="Input 9 6 5 13 2" xfId="11454" xr:uid="{00000000-0005-0000-0000-00000C2B0000}"/>
    <cellStyle name="Input 9 6 5 14" xfId="11455" xr:uid="{00000000-0005-0000-0000-00000D2B0000}"/>
    <cellStyle name="Input 9 6 5 14 2" xfId="11456" xr:uid="{00000000-0005-0000-0000-00000E2B0000}"/>
    <cellStyle name="Input 9 6 5 15" xfId="11457" xr:uid="{00000000-0005-0000-0000-00000F2B0000}"/>
    <cellStyle name="Input 9 6 5 2" xfId="11458" xr:uid="{00000000-0005-0000-0000-0000102B0000}"/>
    <cellStyle name="Input 9 6 5 2 2" xfId="11459" xr:uid="{00000000-0005-0000-0000-0000112B0000}"/>
    <cellStyle name="Input 9 6 5 3" xfId="11460" xr:uid="{00000000-0005-0000-0000-0000122B0000}"/>
    <cellStyle name="Input 9 6 5 3 2" xfId="11461" xr:uid="{00000000-0005-0000-0000-0000132B0000}"/>
    <cellStyle name="Input 9 6 5 4" xfId="11462" xr:uid="{00000000-0005-0000-0000-0000142B0000}"/>
    <cellStyle name="Input 9 6 5 4 2" xfId="11463" xr:uid="{00000000-0005-0000-0000-0000152B0000}"/>
    <cellStyle name="Input 9 6 5 5" xfId="11464" xr:uid="{00000000-0005-0000-0000-0000162B0000}"/>
    <cellStyle name="Input 9 6 5 5 2" xfId="11465" xr:uid="{00000000-0005-0000-0000-0000172B0000}"/>
    <cellStyle name="Input 9 6 5 6" xfId="11466" xr:uid="{00000000-0005-0000-0000-0000182B0000}"/>
    <cellStyle name="Input 9 6 5 6 2" xfId="11467" xr:uid="{00000000-0005-0000-0000-0000192B0000}"/>
    <cellStyle name="Input 9 6 5 7" xfId="11468" xr:uid="{00000000-0005-0000-0000-00001A2B0000}"/>
    <cellStyle name="Input 9 6 5 7 2" xfId="11469" xr:uid="{00000000-0005-0000-0000-00001B2B0000}"/>
    <cellStyle name="Input 9 6 5 8" xfId="11470" xr:uid="{00000000-0005-0000-0000-00001C2B0000}"/>
    <cellStyle name="Input 9 6 5 8 2" xfId="11471" xr:uid="{00000000-0005-0000-0000-00001D2B0000}"/>
    <cellStyle name="Input 9 6 5 9" xfId="11472" xr:uid="{00000000-0005-0000-0000-00001E2B0000}"/>
    <cellStyle name="Input 9 6 5 9 2" xfId="11473" xr:uid="{00000000-0005-0000-0000-00001F2B0000}"/>
    <cellStyle name="Input 9 6 6" xfId="11474" xr:uid="{00000000-0005-0000-0000-0000202B0000}"/>
    <cellStyle name="Input 9 6 6 2" xfId="11475" xr:uid="{00000000-0005-0000-0000-0000212B0000}"/>
    <cellStyle name="Input 9 6 7" xfId="11476" xr:uid="{00000000-0005-0000-0000-0000222B0000}"/>
    <cellStyle name="Input 9 6 7 2" xfId="11477" xr:uid="{00000000-0005-0000-0000-0000232B0000}"/>
    <cellStyle name="Input 9 6 8" xfId="11478" xr:uid="{00000000-0005-0000-0000-0000242B0000}"/>
    <cellStyle name="Input 9 6 8 2" xfId="11479" xr:uid="{00000000-0005-0000-0000-0000252B0000}"/>
    <cellStyle name="Input 9 6 9" xfId="11480" xr:uid="{00000000-0005-0000-0000-0000262B0000}"/>
    <cellStyle name="Input 9 6 9 2" xfId="11481" xr:uid="{00000000-0005-0000-0000-0000272B0000}"/>
    <cellStyle name="Input 9 7" xfId="11482" xr:uid="{00000000-0005-0000-0000-0000282B0000}"/>
    <cellStyle name="Input 9 7 10" xfId="11483" xr:uid="{00000000-0005-0000-0000-0000292B0000}"/>
    <cellStyle name="Input 9 7 10 2" xfId="11484" xr:uid="{00000000-0005-0000-0000-00002A2B0000}"/>
    <cellStyle name="Input 9 7 11" xfId="11485" xr:uid="{00000000-0005-0000-0000-00002B2B0000}"/>
    <cellStyle name="Input 9 7 11 2" xfId="11486" xr:uid="{00000000-0005-0000-0000-00002C2B0000}"/>
    <cellStyle name="Input 9 7 12" xfId="11487" xr:uid="{00000000-0005-0000-0000-00002D2B0000}"/>
    <cellStyle name="Input 9 7 12 2" xfId="11488" xr:uid="{00000000-0005-0000-0000-00002E2B0000}"/>
    <cellStyle name="Input 9 7 13" xfId="11489" xr:uid="{00000000-0005-0000-0000-00002F2B0000}"/>
    <cellStyle name="Input 9 7 13 2" xfId="11490" xr:uid="{00000000-0005-0000-0000-0000302B0000}"/>
    <cellStyle name="Input 9 7 14" xfId="11491" xr:uid="{00000000-0005-0000-0000-0000312B0000}"/>
    <cellStyle name="Input 9 7 14 2" xfId="11492" xr:uid="{00000000-0005-0000-0000-0000322B0000}"/>
    <cellStyle name="Input 9 7 15" xfId="11493" xr:uid="{00000000-0005-0000-0000-0000332B0000}"/>
    <cellStyle name="Input 9 7 15 2" xfId="11494" xr:uid="{00000000-0005-0000-0000-0000342B0000}"/>
    <cellStyle name="Input 9 7 16" xfId="11495" xr:uid="{00000000-0005-0000-0000-0000352B0000}"/>
    <cellStyle name="Input 9 7 16 2" xfId="11496" xr:uid="{00000000-0005-0000-0000-0000362B0000}"/>
    <cellStyle name="Input 9 7 17" xfId="11497" xr:uid="{00000000-0005-0000-0000-0000372B0000}"/>
    <cellStyle name="Input 9 7 17 2" xfId="11498" xr:uid="{00000000-0005-0000-0000-0000382B0000}"/>
    <cellStyle name="Input 9 7 18" xfId="11499" xr:uid="{00000000-0005-0000-0000-0000392B0000}"/>
    <cellStyle name="Input 9 7 18 2" xfId="11500" xr:uid="{00000000-0005-0000-0000-00003A2B0000}"/>
    <cellStyle name="Input 9 7 19" xfId="11501" xr:uid="{00000000-0005-0000-0000-00003B2B0000}"/>
    <cellStyle name="Input 9 7 2" xfId="11502" xr:uid="{00000000-0005-0000-0000-00003C2B0000}"/>
    <cellStyle name="Input 9 7 2 10" xfId="11503" xr:uid="{00000000-0005-0000-0000-00003D2B0000}"/>
    <cellStyle name="Input 9 7 2 10 2" xfId="11504" xr:uid="{00000000-0005-0000-0000-00003E2B0000}"/>
    <cellStyle name="Input 9 7 2 11" xfId="11505" xr:uid="{00000000-0005-0000-0000-00003F2B0000}"/>
    <cellStyle name="Input 9 7 2 11 2" xfId="11506" xr:uid="{00000000-0005-0000-0000-0000402B0000}"/>
    <cellStyle name="Input 9 7 2 12" xfId="11507" xr:uid="{00000000-0005-0000-0000-0000412B0000}"/>
    <cellStyle name="Input 9 7 2 12 2" xfId="11508" xr:uid="{00000000-0005-0000-0000-0000422B0000}"/>
    <cellStyle name="Input 9 7 2 13" xfId="11509" xr:uid="{00000000-0005-0000-0000-0000432B0000}"/>
    <cellStyle name="Input 9 7 2 13 2" xfId="11510" xr:uid="{00000000-0005-0000-0000-0000442B0000}"/>
    <cellStyle name="Input 9 7 2 14" xfId="11511" xr:uid="{00000000-0005-0000-0000-0000452B0000}"/>
    <cellStyle name="Input 9 7 2 14 2" xfId="11512" xr:uid="{00000000-0005-0000-0000-0000462B0000}"/>
    <cellStyle name="Input 9 7 2 15" xfId="11513" xr:uid="{00000000-0005-0000-0000-0000472B0000}"/>
    <cellStyle name="Input 9 7 2 15 2" xfId="11514" xr:uid="{00000000-0005-0000-0000-0000482B0000}"/>
    <cellStyle name="Input 9 7 2 16" xfId="11515" xr:uid="{00000000-0005-0000-0000-0000492B0000}"/>
    <cellStyle name="Input 9 7 2 16 2" xfId="11516" xr:uid="{00000000-0005-0000-0000-00004A2B0000}"/>
    <cellStyle name="Input 9 7 2 17" xfId="11517" xr:uid="{00000000-0005-0000-0000-00004B2B0000}"/>
    <cellStyle name="Input 9 7 2 17 2" xfId="11518" xr:uid="{00000000-0005-0000-0000-00004C2B0000}"/>
    <cellStyle name="Input 9 7 2 18" xfId="11519" xr:uid="{00000000-0005-0000-0000-00004D2B0000}"/>
    <cellStyle name="Input 9 7 2 2" xfId="11520" xr:uid="{00000000-0005-0000-0000-00004E2B0000}"/>
    <cellStyle name="Input 9 7 2 2 2" xfId="11521" xr:uid="{00000000-0005-0000-0000-00004F2B0000}"/>
    <cellStyle name="Input 9 7 2 3" xfId="11522" xr:uid="{00000000-0005-0000-0000-0000502B0000}"/>
    <cellStyle name="Input 9 7 2 3 2" xfId="11523" xr:uid="{00000000-0005-0000-0000-0000512B0000}"/>
    <cellStyle name="Input 9 7 2 4" xfId="11524" xr:uid="{00000000-0005-0000-0000-0000522B0000}"/>
    <cellStyle name="Input 9 7 2 4 2" xfId="11525" xr:uid="{00000000-0005-0000-0000-0000532B0000}"/>
    <cellStyle name="Input 9 7 2 5" xfId="11526" xr:uid="{00000000-0005-0000-0000-0000542B0000}"/>
    <cellStyle name="Input 9 7 2 5 2" xfId="11527" xr:uid="{00000000-0005-0000-0000-0000552B0000}"/>
    <cellStyle name="Input 9 7 2 6" xfId="11528" xr:uid="{00000000-0005-0000-0000-0000562B0000}"/>
    <cellStyle name="Input 9 7 2 6 2" xfId="11529" xr:uid="{00000000-0005-0000-0000-0000572B0000}"/>
    <cellStyle name="Input 9 7 2 7" xfId="11530" xr:uid="{00000000-0005-0000-0000-0000582B0000}"/>
    <cellStyle name="Input 9 7 2 7 2" xfId="11531" xr:uid="{00000000-0005-0000-0000-0000592B0000}"/>
    <cellStyle name="Input 9 7 2 8" xfId="11532" xr:uid="{00000000-0005-0000-0000-00005A2B0000}"/>
    <cellStyle name="Input 9 7 2 8 2" xfId="11533" xr:uid="{00000000-0005-0000-0000-00005B2B0000}"/>
    <cellStyle name="Input 9 7 2 9" xfId="11534" xr:uid="{00000000-0005-0000-0000-00005C2B0000}"/>
    <cellStyle name="Input 9 7 2 9 2" xfId="11535" xr:uid="{00000000-0005-0000-0000-00005D2B0000}"/>
    <cellStyle name="Input 9 7 3" xfId="11536" xr:uid="{00000000-0005-0000-0000-00005E2B0000}"/>
    <cellStyle name="Input 9 7 3 10" xfId="11537" xr:uid="{00000000-0005-0000-0000-00005F2B0000}"/>
    <cellStyle name="Input 9 7 3 10 2" xfId="11538" xr:uid="{00000000-0005-0000-0000-0000602B0000}"/>
    <cellStyle name="Input 9 7 3 11" xfId="11539" xr:uid="{00000000-0005-0000-0000-0000612B0000}"/>
    <cellStyle name="Input 9 7 3 11 2" xfId="11540" xr:uid="{00000000-0005-0000-0000-0000622B0000}"/>
    <cellStyle name="Input 9 7 3 12" xfId="11541" xr:uid="{00000000-0005-0000-0000-0000632B0000}"/>
    <cellStyle name="Input 9 7 3 12 2" xfId="11542" xr:uid="{00000000-0005-0000-0000-0000642B0000}"/>
    <cellStyle name="Input 9 7 3 13" xfId="11543" xr:uid="{00000000-0005-0000-0000-0000652B0000}"/>
    <cellStyle name="Input 9 7 3 13 2" xfId="11544" xr:uid="{00000000-0005-0000-0000-0000662B0000}"/>
    <cellStyle name="Input 9 7 3 14" xfId="11545" xr:uid="{00000000-0005-0000-0000-0000672B0000}"/>
    <cellStyle name="Input 9 7 3 14 2" xfId="11546" xr:uid="{00000000-0005-0000-0000-0000682B0000}"/>
    <cellStyle name="Input 9 7 3 15" xfId="11547" xr:uid="{00000000-0005-0000-0000-0000692B0000}"/>
    <cellStyle name="Input 9 7 3 15 2" xfId="11548" xr:uid="{00000000-0005-0000-0000-00006A2B0000}"/>
    <cellStyle name="Input 9 7 3 16" xfId="11549" xr:uid="{00000000-0005-0000-0000-00006B2B0000}"/>
    <cellStyle name="Input 9 7 3 2" xfId="11550" xr:uid="{00000000-0005-0000-0000-00006C2B0000}"/>
    <cellStyle name="Input 9 7 3 2 2" xfId="11551" xr:uid="{00000000-0005-0000-0000-00006D2B0000}"/>
    <cellStyle name="Input 9 7 3 3" xfId="11552" xr:uid="{00000000-0005-0000-0000-00006E2B0000}"/>
    <cellStyle name="Input 9 7 3 3 2" xfId="11553" xr:uid="{00000000-0005-0000-0000-00006F2B0000}"/>
    <cellStyle name="Input 9 7 3 4" xfId="11554" xr:uid="{00000000-0005-0000-0000-0000702B0000}"/>
    <cellStyle name="Input 9 7 3 4 2" xfId="11555" xr:uid="{00000000-0005-0000-0000-0000712B0000}"/>
    <cellStyle name="Input 9 7 3 5" xfId="11556" xr:uid="{00000000-0005-0000-0000-0000722B0000}"/>
    <cellStyle name="Input 9 7 3 5 2" xfId="11557" xr:uid="{00000000-0005-0000-0000-0000732B0000}"/>
    <cellStyle name="Input 9 7 3 6" xfId="11558" xr:uid="{00000000-0005-0000-0000-0000742B0000}"/>
    <cellStyle name="Input 9 7 3 6 2" xfId="11559" xr:uid="{00000000-0005-0000-0000-0000752B0000}"/>
    <cellStyle name="Input 9 7 3 7" xfId="11560" xr:uid="{00000000-0005-0000-0000-0000762B0000}"/>
    <cellStyle name="Input 9 7 3 7 2" xfId="11561" xr:uid="{00000000-0005-0000-0000-0000772B0000}"/>
    <cellStyle name="Input 9 7 3 8" xfId="11562" xr:uid="{00000000-0005-0000-0000-0000782B0000}"/>
    <cellStyle name="Input 9 7 3 8 2" xfId="11563" xr:uid="{00000000-0005-0000-0000-0000792B0000}"/>
    <cellStyle name="Input 9 7 3 9" xfId="11564" xr:uid="{00000000-0005-0000-0000-00007A2B0000}"/>
    <cellStyle name="Input 9 7 3 9 2" xfId="11565" xr:uid="{00000000-0005-0000-0000-00007B2B0000}"/>
    <cellStyle name="Input 9 7 4" xfId="11566" xr:uid="{00000000-0005-0000-0000-00007C2B0000}"/>
    <cellStyle name="Input 9 7 4 10" xfId="11567" xr:uid="{00000000-0005-0000-0000-00007D2B0000}"/>
    <cellStyle name="Input 9 7 4 10 2" xfId="11568" xr:uid="{00000000-0005-0000-0000-00007E2B0000}"/>
    <cellStyle name="Input 9 7 4 11" xfId="11569" xr:uid="{00000000-0005-0000-0000-00007F2B0000}"/>
    <cellStyle name="Input 9 7 4 11 2" xfId="11570" xr:uid="{00000000-0005-0000-0000-0000802B0000}"/>
    <cellStyle name="Input 9 7 4 12" xfId="11571" xr:uid="{00000000-0005-0000-0000-0000812B0000}"/>
    <cellStyle name="Input 9 7 4 12 2" xfId="11572" xr:uid="{00000000-0005-0000-0000-0000822B0000}"/>
    <cellStyle name="Input 9 7 4 13" xfId="11573" xr:uid="{00000000-0005-0000-0000-0000832B0000}"/>
    <cellStyle name="Input 9 7 4 13 2" xfId="11574" xr:uid="{00000000-0005-0000-0000-0000842B0000}"/>
    <cellStyle name="Input 9 7 4 14" xfId="11575" xr:uid="{00000000-0005-0000-0000-0000852B0000}"/>
    <cellStyle name="Input 9 7 4 14 2" xfId="11576" xr:uid="{00000000-0005-0000-0000-0000862B0000}"/>
    <cellStyle name="Input 9 7 4 15" xfId="11577" xr:uid="{00000000-0005-0000-0000-0000872B0000}"/>
    <cellStyle name="Input 9 7 4 15 2" xfId="11578" xr:uid="{00000000-0005-0000-0000-0000882B0000}"/>
    <cellStyle name="Input 9 7 4 16" xfId="11579" xr:uid="{00000000-0005-0000-0000-0000892B0000}"/>
    <cellStyle name="Input 9 7 4 2" xfId="11580" xr:uid="{00000000-0005-0000-0000-00008A2B0000}"/>
    <cellStyle name="Input 9 7 4 2 2" xfId="11581" xr:uid="{00000000-0005-0000-0000-00008B2B0000}"/>
    <cellStyle name="Input 9 7 4 3" xfId="11582" xr:uid="{00000000-0005-0000-0000-00008C2B0000}"/>
    <cellStyle name="Input 9 7 4 3 2" xfId="11583" xr:uid="{00000000-0005-0000-0000-00008D2B0000}"/>
    <cellStyle name="Input 9 7 4 4" xfId="11584" xr:uid="{00000000-0005-0000-0000-00008E2B0000}"/>
    <cellStyle name="Input 9 7 4 4 2" xfId="11585" xr:uid="{00000000-0005-0000-0000-00008F2B0000}"/>
    <cellStyle name="Input 9 7 4 5" xfId="11586" xr:uid="{00000000-0005-0000-0000-0000902B0000}"/>
    <cellStyle name="Input 9 7 4 5 2" xfId="11587" xr:uid="{00000000-0005-0000-0000-0000912B0000}"/>
    <cellStyle name="Input 9 7 4 6" xfId="11588" xr:uid="{00000000-0005-0000-0000-0000922B0000}"/>
    <cellStyle name="Input 9 7 4 6 2" xfId="11589" xr:uid="{00000000-0005-0000-0000-0000932B0000}"/>
    <cellStyle name="Input 9 7 4 7" xfId="11590" xr:uid="{00000000-0005-0000-0000-0000942B0000}"/>
    <cellStyle name="Input 9 7 4 7 2" xfId="11591" xr:uid="{00000000-0005-0000-0000-0000952B0000}"/>
    <cellStyle name="Input 9 7 4 8" xfId="11592" xr:uid="{00000000-0005-0000-0000-0000962B0000}"/>
    <cellStyle name="Input 9 7 4 8 2" xfId="11593" xr:uid="{00000000-0005-0000-0000-0000972B0000}"/>
    <cellStyle name="Input 9 7 4 9" xfId="11594" xr:uid="{00000000-0005-0000-0000-0000982B0000}"/>
    <cellStyle name="Input 9 7 4 9 2" xfId="11595" xr:uid="{00000000-0005-0000-0000-0000992B0000}"/>
    <cellStyle name="Input 9 7 5" xfId="11596" xr:uid="{00000000-0005-0000-0000-00009A2B0000}"/>
    <cellStyle name="Input 9 7 5 10" xfId="11597" xr:uid="{00000000-0005-0000-0000-00009B2B0000}"/>
    <cellStyle name="Input 9 7 5 10 2" xfId="11598" xr:uid="{00000000-0005-0000-0000-00009C2B0000}"/>
    <cellStyle name="Input 9 7 5 11" xfId="11599" xr:uid="{00000000-0005-0000-0000-00009D2B0000}"/>
    <cellStyle name="Input 9 7 5 11 2" xfId="11600" xr:uid="{00000000-0005-0000-0000-00009E2B0000}"/>
    <cellStyle name="Input 9 7 5 12" xfId="11601" xr:uid="{00000000-0005-0000-0000-00009F2B0000}"/>
    <cellStyle name="Input 9 7 5 12 2" xfId="11602" xr:uid="{00000000-0005-0000-0000-0000A02B0000}"/>
    <cellStyle name="Input 9 7 5 13" xfId="11603" xr:uid="{00000000-0005-0000-0000-0000A12B0000}"/>
    <cellStyle name="Input 9 7 5 13 2" xfId="11604" xr:uid="{00000000-0005-0000-0000-0000A22B0000}"/>
    <cellStyle name="Input 9 7 5 14" xfId="11605" xr:uid="{00000000-0005-0000-0000-0000A32B0000}"/>
    <cellStyle name="Input 9 7 5 14 2" xfId="11606" xr:uid="{00000000-0005-0000-0000-0000A42B0000}"/>
    <cellStyle name="Input 9 7 5 15" xfId="11607" xr:uid="{00000000-0005-0000-0000-0000A52B0000}"/>
    <cellStyle name="Input 9 7 5 2" xfId="11608" xr:uid="{00000000-0005-0000-0000-0000A62B0000}"/>
    <cellStyle name="Input 9 7 5 2 2" xfId="11609" xr:uid="{00000000-0005-0000-0000-0000A72B0000}"/>
    <cellStyle name="Input 9 7 5 3" xfId="11610" xr:uid="{00000000-0005-0000-0000-0000A82B0000}"/>
    <cellStyle name="Input 9 7 5 3 2" xfId="11611" xr:uid="{00000000-0005-0000-0000-0000A92B0000}"/>
    <cellStyle name="Input 9 7 5 4" xfId="11612" xr:uid="{00000000-0005-0000-0000-0000AA2B0000}"/>
    <cellStyle name="Input 9 7 5 4 2" xfId="11613" xr:uid="{00000000-0005-0000-0000-0000AB2B0000}"/>
    <cellStyle name="Input 9 7 5 5" xfId="11614" xr:uid="{00000000-0005-0000-0000-0000AC2B0000}"/>
    <cellStyle name="Input 9 7 5 5 2" xfId="11615" xr:uid="{00000000-0005-0000-0000-0000AD2B0000}"/>
    <cellStyle name="Input 9 7 5 6" xfId="11616" xr:uid="{00000000-0005-0000-0000-0000AE2B0000}"/>
    <cellStyle name="Input 9 7 5 6 2" xfId="11617" xr:uid="{00000000-0005-0000-0000-0000AF2B0000}"/>
    <cellStyle name="Input 9 7 5 7" xfId="11618" xr:uid="{00000000-0005-0000-0000-0000B02B0000}"/>
    <cellStyle name="Input 9 7 5 7 2" xfId="11619" xr:uid="{00000000-0005-0000-0000-0000B12B0000}"/>
    <cellStyle name="Input 9 7 5 8" xfId="11620" xr:uid="{00000000-0005-0000-0000-0000B22B0000}"/>
    <cellStyle name="Input 9 7 5 8 2" xfId="11621" xr:uid="{00000000-0005-0000-0000-0000B32B0000}"/>
    <cellStyle name="Input 9 7 5 9" xfId="11622" xr:uid="{00000000-0005-0000-0000-0000B42B0000}"/>
    <cellStyle name="Input 9 7 5 9 2" xfId="11623" xr:uid="{00000000-0005-0000-0000-0000B52B0000}"/>
    <cellStyle name="Input 9 7 6" xfId="11624" xr:uid="{00000000-0005-0000-0000-0000B62B0000}"/>
    <cellStyle name="Input 9 7 6 2" xfId="11625" xr:uid="{00000000-0005-0000-0000-0000B72B0000}"/>
    <cellStyle name="Input 9 7 7" xfId="11626" xr:uid="{00000000-0005-0000-0000-0000B82B0000}"/>
    <cellStyle name="Input 9 7 7 2" xfId="11627" xr:uid="{00000000-0005-0000-0000-0000B92B0000}"/>
    <cellStyle name="Input 9 7 8" xfId="11628" xr:uid="{00000000-0005-0000-0000-0000BA2B0000}"/>
    <cellStyle name="Input 9 7 8 2" xfId="11629" xr:uid="{00000000-0005-0000-0000-0000BB2B0000}"/>
    <cellStyle name="Input 9 7 9" xfId="11630" xr:uid="{00000000-0005-0000-0000-0000BC2B0000}"/>
    <cellStyle name="Input 9 7 9 2" xfId="11631" xr:uid="{00000000-0005-0000-0000-0000BD2B0000}"/>
    <cellStyle name="Input 9 8" xfId="11632" xr:uid="{00000000-0005-0000-0000-0000BE2B0000}"/>
    <cellStyle name="Input 9 8 10" xfId="11633" xr:uid="{00000000-0005-0000-0000-0000BF2B0000}"/>
    <cellStyle name="Input 9 8 10 2" xfId="11634" xr:uid="{00000000-0005-0000-0000-0000C02B0000}"/>
    <cellStyle name="Input 9 8 11" xfId="11635" xr:uid="{00000000-0005-0000-0000-0000C12B0000}"/>
    <cellStyle name="Input 9 8 11 2" xfId="11636" xr:uid="{00000000-0005-0000-0000-0000C22B0000}"/>
    <cellStyle name="Input 9 8 12" xfId="11637" xr:uid="{00000000-0005-0000-0000-0000C32B0000}"/>
    <cellStyle name="Input 9 8 12 2" xfId="11638" xr:uid="{00000000-0005-0000-0000-0000C42B0000}"/>
    <cellStyle name="Input 9 8 13" xfId="11639" xr:uid="{00000000-0005-0000-0000-0000C52B0000}"/>
    <cellStyle name="Input 9 8 13 2" xfId="11640" xr:uid="{00000000-0005-0000-0000-0000C62B0000}"/>
    <cellStyle name="Input 9 8 14" xfId="11641" xr:uid="{00000000-0005-0000-0000-0000C72B0000}"/>
    <cellStyle name="Input 9 8 14 2" xfId="11642" xr:uid="{00000000-0005-0000-0000-0000C82B0000}"/>
    <cellStyle name="Input 9 8 15" xfId="11643" xr:uid="{00000000-0005-0000-0000-0000C92B0000}"/>
    <cellStyle name="Input 9 8 15 2" xfId="11644" xr:uid="{00000000-0005-0000-0000-0000CA2B0000}"/>
    <cellStyle name="Input 9 8 16" xfId="11645" xr:uid="{00000000-0005-0000-0000-0000CB2B0000}"/>
    <cellStyle name="Input 9 8 16 2" xfId="11646" xr:uid="{00000000-0005-0000-0000-0000CC2B0000}"/>
    <cellStyle name="Input 9 8 17" xfId="11647" xr:uid="{00000000-0005-0000-0000-0000CD2B0000}"/>
    <cellStyle name="Input 9 8 17 2" xfId="11648" xr:uid="{00000000-0005-0000-0000-0000CE2B0000}"/>
    <cellStyle name="Input 9 8 18" xfId="11649" xr:uid="{00000000-0005-0000-0000-0000CF2B0000}"/>
    <cellStyle name="Input 9 8 2" xfId="11650" xr:uid="{00000000-0005-0000-0000-0000D02B0000}"/>
    <cellStyle name="Input 9 8 2 10" xfId="11651" xr:uid="{00000000-0005-0000-0000-0000D12B0000}"/>
    <cellStyle name="Input 9 8 2 10 2" xfId="11652" xr:uid="{00000000-0005-0000-0000-0000D22B0000}"/>
    <cellStyle name="Input 9 8 2 11" xfId="11653" xr:uid="{00000000-0005-0000-0000-0000D32B0000}"/>
    <cellStyle name="Input 9 8 2 11 2" xfId="11654" xr:uid="{00000000-0005-0000-0000-0000D42B0000}"/>
    <cellStyle name="Input 9 8 2 12" xfId="11655" xr:uid="{00000000-0005-0000-0000-0000D52B0000}"/>
    <cellStyle name="Input 9 8 2 12 2" xfId="11656" xr:uid="{00000000-0005-0000-0000-0000D62B0000}"/>
    <cellStyle name="Input 9 8 2 13" xfId="11657" xr:uid="{00000000-0005-0000-0000-0000D72B0000}"/>
    <cellStyle name="Input 9 8 2 13 2" xfId="11658" xr:uid="{00000000-0005-0000-0000-0000D82B0000}"/>
    <cellStyle name="Input 9 8 2 14" xfId="11659" xr:uid="{00000000-0005-0000-0000-0000D92B0000}"/>
    <cellStyle name="Input 9 8 2 14 2" xfId="11660" xr:uid="{00000000-0005-0000-0000-0000DA2B0000}"/>
    <cellStyle name="Input 9 8 2 15" xfId="11661" xr:uid="{00000000-0005-0000-0000-0000DB2B0000}"/>
    <cellStyle name="Input 9 8 2 15 2" xfId="11662" xr:uid="{00000000-0005-0000-0000-0000DC2B0000}"/>
    <cellStyle name="Input 9 8 2 16" xfId="11663" xr:uid="{00000000-0005-0000-0000-0000DD2B0000}"/>
    <cellStyle name="Input 9 8 2 16 2" xfId="11664" xr:uid="{00000000-0005-0000-0000-0000DE2B0000}"/>
    <cellStyle name="Input 9 8 2 17" xfId="11665" xr:uid="{00000000-0005-0000-0000-0000DF2B0000}"/>
    <cellStyle name="Input 9 8 2 17 2" xfId="11666" xr:uid="{00000000-0005-0000-0000-0000E02B0000}"/>
    <cellStyle name="Input 9 8 2 18" xfId="11667" xr:uid="{00000000-0005-0000-0000-0000E12B0000}"/>
    <cellStyle name="Input 9 8 2 2" xfId="11668" xr:uid="{00000000-0005-0000-0000-0000E22B0000}"/>
    <cellStyle name="Input 9 8 2 2 2" xfId="11669" xr:uid="{00000000-0005-0000-0000-0000E32B0000}"/>
    <cellStyle name="Input 9 8 2 3" xfId="11670" xr:uid="{00000000-0005-0000-0000-0000E42B0000}"/>
    <cellStyle name="Input 9 8 2 3 2" xfId="11671" xr:uid="{00000000-0005-0000-0000-0000E52B0000}"/>
    <cellStyle name="Input 9 8 2 4" xfId="11672" xr:uid="{00000000-0005-0000-0000-0000E62B0000}"/>
    <cellStyle name="Input 9 8 2 4 2" xfId="11673" xr:uid="{00000000-0005-0000-0000-0000E72B0000}"/>
    <cellStyle name="Input 9 8 2 5" xfId="11674" xr:uid="{00000000-0005-0000-0000-0000E82B0000}"/>
    <cellStyle name="Input 9 8 2 5 2" xfId="11675" xr:uid="{00000000-0005-0000-0000-0000E92B0000}"/>
    <cellStyle name="Input 9 8 2 6" xfId="11676" xr:uid="{00000000-0005-0000-0000-0000EA2B0000}"/>
    <cellStyle name="Input 9 8 2 6 2" xfId="11677" xr:uid="{00000000-0005-0000-0000-0000EB2B0000}"/>
    <cellStyle name="Input 9 8 2 7" xfId="11678" xr:uid="{00000000-0005-0000-0000-0000EC2B0000}"/>
    <cellStyle name="Input 9 8 2 7 2" xfId="11679" xr:uid="{00000000-0005-0000-0000-0000ED2B0000}"/>
    <cellStyle name="Input 9 8 2 8" xfId="11680" xr:uid="{00000000-0005-0000-0000-0000EE2B0000}"/>
    <cellStyle name="Input 9 8 2 8 2" xfId="11681" xr:uid="{00000000-0005-0000-0000-0000EF2B0000}"/>
    <cellStyle name="Input 9 8 2 9" xfId="11682" xr:uid="{00000000-0005-0000-0000-0000F02B0000}"/>
    <cellStyle name="Input 9 8 2 9 2" xfId="11683" xr:uid="{00000000-0005-0000-0000-0000F12B0000}"/>
    <cellStyle name="Input 9 8 3" xfId="11684" xr:uid="{00000000-0005-0000-0000-0000F22B0000}"/>
    <cellStyle name="Input 9 8 3 10" xfId="11685" xr:uid="{00000000-0005-0000-0000-0000F32B0000}"/>
    <cellStyle name="Input 9 8 3 10 2" xfId="11686" xr:uid="{00000000-0005-0000-0000-0000F42B0000}"/>
    <cellStyle name="Input 9 8 3 11" xfId="11687" xr:uid="{00000000-0005-0000-0000-0000F52B0000}"/>
    <cellStyle name="Input 9 8 3 11 2" xfId="11688" xr:uid="{00000000-0005-0000-0000-0000F62B0000}"/>
    <cellStyle name="Input 9 8 3 12" xfId="11689" xr:uid="{00000000-0005-0000-0000-0000F72B0000}"/>
    <cellStyle name="Input 9 8 3 12 2" xfId="11690" xr:uid="{00000000-0005-0000-0000-0000F82B0000}"/>
    <cellStyle name="Input 9 8 3 13" xfId="11691" xr:uid="{00000000-0005-0000-0000-0000F92B0000}"/>
    <cellStyle name="Input 9 8 3 13 2" xfId="11692" xr:uid="{00000000-0005-0000-0000-0000FA2B0000}"/>
    <cellStyle name="Input 9 8 3 14" xfId="11693" xr:uid="{00000000-0005-0000-0000-0000FB2B0000}"/>
    <cellStyle name="Input 9 8 3 14 2" xfId="11694" xr:uid="{00000000-0005-0000-0000-0000FC2B0000}"/>
    <cellStyle name="Input 9 8 3 15" xfId="11695" xr:uid="{00000000-0005-0000-0000-0000FD2B0000}"/>
    <cellStyle name="Input 9 8 3 15 2" xfId="11696" xr:uid="{00000000-0005-0000-0000-0000FE2B0000}"/>
    <cellStyle name="Input 9 8 3 16" xfId="11697" xr:uid="{00000000-0005-0000-0000-0000FF2B0000}"/>
    <cellStyle name="Input 9 8 3 2" xfId="11698" xr:uid="{00000000-0005-0000-0000-0000002C0000}"/>
    <cellStyle name="Input 9 8 3 2 2" xfId="11699" xr:uid="{00000000-0005-0000-0000-0000012C0000}"/>
    <cellStyle name="Input 9 8 3 3" xfId="11700" xr:uid="{00000000-0005-0000-0000-0000022C0000}"/>
    <cellStyle name="Input 9 8 3 3 2" xfId="11701" xr:uid="{00000000-0005-0000-0000-0000032C0000}"/>
    <cellStyle name="Input 9 8 3 4" xfId="11702" xr:uid="{00000000-0005-0000-0000-0000042C0000}"/>
    <cellStyle name="Input 9 8 3 4 2" xfId="11703" xr:uid="{00000000-0005-0000-0000-0000052C0000}"/>
    <cellStyle name="Input 9 8 3 5" xfId="11704" xr:uid="{00000000-0005-0000-0000-0000062C0000}"/>
    <cellStyle name="Input 9 8 3 5 2" xfId="11705" xr:uid="{00000000-0005-0000-0000-0000072C0000}"/>
    <cellStyle name="Input 9 8 3 6" xfId="11706" xr:uid="{00000000-0005-0000-0000-0000082C0000}"/>
    <cellStyle name="Input 9 8 3 6 2" xfId="11707" xr:uid="{00000000-0005-0000-0000-0000092C0000}"/>
    <cellStyle name="Input 9 8 3 7" xfId="11708" xr:uid="{00000000-0005-0000-0000-00000A2C0000}"/>
    <cellStyle name="Input 9 8 3 7 2" xfId="11709" xr:uid="{00000000-0005-0000-0000-00000B2C0000}"/>
    <cellStyle name="Input 9 8 3 8" xfId="11710" xr:uid="{00000000-0005-0000-0000-00000C2C0000}"/>
    <cellStyle name="Input 9 8 3 8 2" xfId="11711" xr:uid="{00000000-0005-0000-0000-00000D2C0000}"/>
    <cellStyle name="Input 9 8 3 9" xfId="11712" xr:uid="{00000000-0005-0000-0000-00000E2C0000}"/>
    <cellStyle name="Input 9 8 3 9 2" xfId="11713" xr:uid="{00000000-0005-0000-0000-00000F2C0000}"/>
    <cellStyle name="Input 9 8 4" xfId="11714" xr:uid="{00000000-0005-0000-0000-0000102C0000}"/>
    <cellStyle name="Input 9 8 4 10" xfId="11715" xr:uid="{00000000-0005-0000-0000-0000112C0000}"/>
    <cellStyle name="Input 9 8 4 10 2" xfId="11716" xr:uid="{00000000-0005-0000-0000-0000122C0000}"/>
    <cellStyle name="Input 9 8 4 11" xfId="11717" xr:uid="{00000000-0005-0000-0000-0000132C0000}"/>
    <cellStyle name="Input 9 8 4 11 2" xfId="11718" xr:uid="{00000000-0005-0000-0000-0000142C0000}"/>
    <cellStyle name="Input 9 8 4 12" xfId="11719" xr:uid="{00000000-0005-0000-0000-0000152C0000}"/>
    <cellStyle name="Input 9 8 4 12 2" xfId="11720" xr:uid="{00000000-0005-0000-0000-0000162C0000}"/>
    <cellStyle name="Input 9 8 4 13" xfId="11721" xr:uid="{00000000-0005-0000-0000-0000172C0000}"/>
    <cellStyle name="Input 9 8 4 13 2" xfId="11722" xr:uid="{00000000-0005-0000-0000-0000182C0000}"/>
    <cellStyle name="Input 9 8 4 14" xfId="11723" xr:uid="{00000000-0005-0000-0000-0000192C0000}"/>
    <cellStyle name="Input 9 8 4 14 2" xfId="11724" xr:uid="{00000000-0005-0000-0000-00001A2C0000}"/>
    <cellStyle name="Input 9 8 4 15" xfId="11725" xr:uid="{00000000-0005-0000-0000-00001B2C0000}"/>
    <cellStyle name="Input 9 8 4 15 2" xfId="11726" xr:uid="{00000000-0005-0000-0000-00001C2C0000}"/>
    <cellStyle name="Input 9 8 4 16" xfId="11727" xr:uid="{00000000-0005-0000-0000-00001D2C0000}"/>
    <cellStyle name="Input 9 8 4 2" xfId="11728" xr:uid="{00000000-0005-0000-0000-00001E2C0000}"/>
    <cellStyle name="Input 9 8 4 2 2" xfId="11729" xr:uid="{00000000-0005-0000-0000-00001F2C0000}"/>
    <cellStyle name="Input 9 8 4 3" xfId="11730" xr:uid="{00000000-0005-0000-0000-0000202C0000}"/>
    <cellStyle name="Input 9 8 4 3 2" xfId="11731" xr:uid="{00000000-0005-0000-0000-0000212C0000}"/>
    <cellStyle name="Input 9 8 4 4" xfId="11732" xr:uid="{00000000-0005-0000-0000-0000222C0000}"/>
    <cellStyle name="Input 9 8 4 4 2" xfId="11733" xr:uid="{00000000-0005-0000-0000-0000232C0000}"/>
    <cellStyle name="Input 9 8 4 5" xfId="11734" xr:uid="{00000000-0005-0000-0000-0000242C0000}"/>
    <cellStyle name="Input 9 8 4 5 2" xfId="11735" xr:uid="{00000000-0005-0000-0000-0000252C0000}"/>
    <cellStyle name="Input 9 8 4 6" xfId="11736" xr:uid="{00000000-0005-0000-0000-0000262C0000}"/>
    <cellStyle name="Input 9 8 4 6 2" xfId="11737" xr:uid="{00000000-0005-0000-0000-0000272C0000}"/>
    <cellStyle name="Input 9 8 4 7" xfId="11738" xr:uid="{00000000-0005-0000-0000-0000282C0000}"/>
    <cellStyle name="Input 9 8 4 7 2" xfId="11739" xr:uid="{00000000-0005-0000-0000-0000292C0000}"/>
    <cellStyle name="Input 9 8 4 8" xfId="11740" xr:uid="{00000000-0005-0000-0000-00002A2C0000}"/>
    <cellStyle name="Input 9 8 4 8 2" xfId="11741" xr:uid="{00000000-0005-0000-0000-00002B2C0000}"/>
    <cellStyle name="Input 9 8 4 9" xfId="11742" xr:uid="{00000000-0005-0000-0000-00002C2C0000}"/>
    <cellStyle name="Input 9 8 4 9 2" xfId="11743" xr:uid="{00000000-0005-0000-0000-00002D2C0000}"/>
    <cellStyle name="Input 9 8 5" xfId="11744" xr:uid="{00000000-0005-0000-0000-00002E2C0000}"/>
    <cellStyle name="Input 9 8 5 10" xfId="11745" xr:uid="{00000000-0005-0000-0000-00002F2C0000}"/>
    <cellStyle name="Input 9 8 5 10 2" xfId="11746" xr:uid="{00000000-0005-0000-0000-0000302C0000}"/>
    <cellStyle name="Input 9 8 5 11" xfId="11747" xr:uid="{00000000-0005-0000-0000-0000312C0000}"/>
    <cellStyle name="Input 9 8 5 11 2" xfId="11748" xr:uid="{00000000-0005-0000-0000-0000322C0000}"/>
    <cellStyle name="Input 9 8 5 12" xfId="11749" xr:uid="{00000000-0005-0000-0000-0000332C0000}"/>
    <cellStyle name="Input 9 8 5 12 2" xfId="11750" xr:uid="{00000000-0005-0000-0000-0000342C0000}"/>
    <cellStyle name="Input 9 8 5 13" xfId="11751" xr:uid="{00000000-0005-0000-0000-0000352C0000}"/>
    <cellStyle name="Input 9 8 5 13 2" xfId="11752" xr:uid="{00000000-0005-0000-0000-0000362C0000}"/>
    <cellStyle name="Input 9 8 5 14" xfId="11753" xr:uid="{00000000-0005-0000-0000-0000372C0000}"/>
    <cellStyle name="Input 9 8 5 2" xfId="11754" xr:uid="{00000000-0005-0000-0000-0000382C0000}"/>
    <cellStyle name="Input 9 8 5 2 2" xfId="11755" xr:uid="{00000000-0005-0000-0000-0000392C0000}"/>
    <cellStyle name="Input 9 8 5 3" xfId="11756" xr:uid="{00000000-0005-0000-0000-00003A2C0000}"/>
    <cellStyle name="Input 9 8 5 3 2" xfId="11757" xr:uid="{00000000-0005-0000-0000-00003B2C0000}"/>
    <cellStyle name="Input 9 8 5 4" xfId="11758" xr:uid="{00000000-0005-0000-0000-00003C2C0000}"/>
    <cellStyle name="Input 9 8 5 4 2" xfId="11759" xr:uid="{00000000-0005-0000-0000-00003D2C0000}"/>
    <cellStyle name="Input 9 8 5 5" xfId="11760" xr:uid="{00000000-0005-0000-0000-00003E2C0000}"/>
    <cellStyle name="Input 9 8 5 5 2" xfId="11761" xr:uid="{00000000-0005-0000-0000-00003F2C0000}"/>
    <cellStyle name="Input 9 8 5 6" xfId="11762" xr:uid="{00000000-0005-0000-0000-0000402C0000}"/>
    <cellStyle name="Input 9 8 5 6 2" xfId="11763" xr:uid="{00000000-0005-0000-0000-0000412C0000}"/>
    <cellStyle name="Input 9 8 5 7" xfId="11764" xr:uid="{00000000-0005-0000-0000-0000422C0000}"/>
    <cellStyle name="Input 9 8 5 7 2" xfId="11765" xr:uid="{00000000-0005-0000-0000-0000432C0000}"/>
    <cellStyle name="Input 9 8 5 8" xfId="11766" xr:uid="{00000000-0005-0000-0000-0000442C0000}"/>
    <cellStyle name="Input 9 8 5 8 2" xfId="11767" xr:uid="{00000000-0005-0000-0000-0000452C0000}"/>
    <cellStyle name="Input 9 8 5 9" xfId="11768" xr:uid="{00000000-0005-0000-0000-0000462C0000}"/>
    <cellStyle name="Input 9 8 5 9 2" xfId="11769" xr:uid="{00000000-0005-0000-0000-0000472C0000}"/>
    <cellStyle name="Input 9 8 6" xfId="11770" xr:uid="{00000000-0005-0000-0000-0000482C0000}"/>
    <cellStyle name="Input 9 8 6 2" xfId="11771" xr:uid="{00000000-0005-0000-0000-0000492C0000}"/>
    <cellStyle name="Input 9 8 7" xfId="11772" xr:uid="{00000000-0005-0000-0000-00004A2C0000}"/>
    <cellStyle name="Input 9 8 7 2" xfId="11773" xr:uid="{00000000-0005-0000-0000-00004B2C0000}"/>
    <cellStyle name="Input 9 8 8" xfId="11774" xr:uid="{00000000-0005-0000-0000-00004C2C0000}"/>
    <cellStyle name="Input 9 8 8 2" xfId="11775" xr:uid="{00000000-0005-0000-0000-00004D2C0000}"/>
    <cellStyle name="Input 9 8 9" xfId="11776" xr:uid="{00000000-0005-0000-0000-00004E2C0000}"/>
    <cellStyle name="Input 9 8 9 2" xfId="11777" xr:uid="{00000000-0005-0000-0000-00004F2C0000}"/>
    <cellStyle name="Input 9 9" xfId="11778" xr:uid="{00000000-0005-0000-0000-0000502C0000}"/>
    <cellStyle name="Input 9 9 10" xfId="11779" xr:uid="{00000000-0005-0000-0000-0000512C0000}"/>
    <cellStyle name="Input 9 9 10 2" xfId="11780" xr:uid="{00000000-0005-0000-0000-0000522C0000}"/>
    <cellStyle name="Input 9 9 11" xfId="11781" xr:uid="{00000000-0005-0000-0000-0000532C0000}"/>
    <cellStyle name="Input 9 9 11 2" xfId="11782" xr:uid="{00000000-0005-0000-0000-0000542C0000}"/>
    <cellStyle name="Input 9 9 12" xfId="11783" xr:uid="{00000000-0005-0000-0000-0000552C0000}"/>
    <cellStyle name="Input 9 9 12 2" xfId="11784" xr:uid="{00000000-0005-0000-0000-0000562C0000}"/>
    <cellStyle name="Input 9 9 13" xfId="11785" xr:uid="{00000000-0005-0000-0000-0000572C0000}"/>
    <cellStyle name="Input 9 9 13 2" xfId="11786" xr:uid="{00000000-0005-0000-0000-0000582C0000}"/>
    <cellStyle name="Input 9 9 14" xfId="11787" xr:uid="{00000000-0005-0000-0000-0000592C0000}"/>
    <cellStyle name="Input 9 9 14 2" xfId="11788" xr:uid="{00000000-0005-0000-0000-00005A2C0000}"/>
    <cellStyle name="Input 9 9 15" xfId="11789" xr:uid="{00000000-0005-0000-0000-00005B2C0000}"/>
    <cellStyle name="Input 9 9 15 2" xfId="11790" xr:uid="{00000000-0005-0000-0000-00005C2C0000}"/>
    <cellStyle name="Input 9 9 16" xfId="11791" xr:uid="{00000000-0005-0000-0000-00005D2C0000}"/>
    <cellStyle name="Input 9 9 16 2" xfId="11792" xr:uid="{00000000-0005-0000-0000-00005E2C0000}"/>
    <cellStyle name="Input 9 9 17" xfId="11793" xr:uid="{00000000-0005-0000-0000-00005F2C0000}"/>
    <cellStyle name="Input 9 9 17 2" xfId="11794" xr:uid="{00000000-0005-0000-0000-0000602C0000}"/>
    <cellStyle name="Input 9 9 18" xfId="11795" xr:uid="{00000000-0005-0000-0000-0000612C0000}"/>
    <cellStyle name="Input 9 9 2" xfId="11796" xr:uid="{00000000-0005-0000-0000-0000622C0000}"/>
    <cellStyle name="Input 9 9 2 10" xfId="11797" xr:uid="{00000000-0005-0000-0000-0000632C0000}"/>
    <cellStyle name="Input 9 9 2 10 2" xfId="11798" xr:uid="{00000000-0005-0000-0000-0000642C0000}"/>
    <cellStyle name="Input 9 9 2 11" xfId="11799" xr:uid="{00000000-0005-0000-0000-0000652C0000}"/>
    <cellStyle name="Input 9 9 2 11 2" xfId="11800" xr:uid="{00000000-0005-0000-0000-0000662C0000}"/>
    <cellStyle name="Input 9 9 2 12" xfId="11801" xr:uid="{00000000-0005-0000-0000-0000672C0000}"/>
    <cellStyle name="Input 9 9 2 12 2" xfId="11802" xr:uid="{00000000-0005-0000-0000-0000682C0000}"/>
    <cellStyle name="Input 9 9 2 13" xfId="11803" xr:uid="{00000000-0005-0000-0000-0000692C0000}"/>
    <cellStyle name="Input 9 9 2 13 2" xfId="11804" xr:uid="{00000000-0005-0000-0000-00006A2C0000}"/>
    <cellStyle name="Input 9 9 2 14" xfId="11805" xr:uid="{00000000-0005-0000-0000-00006B2C0000}"/>
    <cellStyle name="Input 9 9 2 14 2" xfId="11806" xr:uid="{00000000-0005-0000-0000-00006C2C0000}"/>
    <cellStyle name="Input 9 9 2 15" xfId="11807" xr:uid="{00000000-0005-0000-0000-00006D2C0000}"/>
    <cellStyle name="Input 9 9 2 15 2" xfId="11808" xr:uid="{00000000-0005-0000-0000-00006E2C0000}"/>
    <cellStyle name="Input 9 9 2 16" xfId="11809" xr:uid="{00000000-0005-0000-0000-00006F2C0000}"/>
    <cellStyle name="Input 9 9 2 16 2" xfId="11810" xr:uid="{00000000-0005-0000-0000-0000702C0000}"/>
    <cellStyle name="Input 9 9 2 17" xfId="11811" xr:uid="{00000000-0005-0000-0000-0000712C0000}"/>
    <cellStyle name="Input 9 9 2 17 2" xfId="11812" xr:uid="{00000000-0005-0000-0000-0000722C0000}"/>
    <cellStyle name="Input 9 9 2 18" xfId="11813" xr:uid="{00000000-0005-0000-0000-0000732C0000}"/>
    <cellStyle name="Input 9 9 2 2" xfId="11814" xr:uid="{00000000-0005-0000-0000-0000742C0000}"/>
    <cellStyle name="Input 9 9 2 2 2" xfId="11815" xr:uid="{00000000-0005-0000-0000-0000752C0000}"/>
    <cellStyle name="Input 9 9 2 3" xfId="11816" xr:uid="{00000000-0005-0000-0000-0000762C0000}"/>
    <cellStyle name="Input 9 9 2 3 2" xfId="11817" xr:uid="{00000000-0005-0000-0000-0000772C0000}"/>
    <cellStyle name="Input 9 9 2 4" xfId="11818" xr:uid="{00000000-0005-0000-0000-0000782C0000}"/>
    <cellStyle name="Input 9 9 2 4 2" xfId="11819" xr:uid="{00000000-0005-0000-0000-0000792C0000}"/>
    <cellStyle name="Input 9 9 2 5" xfId="11820" xr:uid="{00000000-0005-0000-0000-00007A2C0000}"/>
    <cellStyle name="Input 9 9 2 5 2" xfId="11821" xr:uid="{00000000-0005-0000-0000-00007B2C0000}"/>
    <cellStyle name="Input 9 9 2 6" xfId="11822" xr:uid="{00000000-0005-0000-0000-00007C2C0000}"/>
    <cellStyle name="Input 9 9 2 6 2" xfId="11823" xr:uid="{00000000-0005-0000-0000-00007D2C0000}"/>
    <cellStyle name="Input 9 9 2 7" xfId="11824" xr:uid="{00000000-0005-0000-0000-00007E2C0000}"/>
    <cellStyle name="Input 9 9 2 7 2" xfId="11825" xr:uid="{00000000-0005-0000-0000-00007F2C0000}"/>
    <cellStyle name="Input 9 9 2 8" xfId="11826" xr:uid="{00000000-0005-0000-0000-0000802C0000}"/>
    <cellStyle name="Input 9 9 2 8 2" xfId="11827" xr:uid="{00000000-0005-0000-0000-0000812C0000}"/>
    <cellStyle name="Input 9 9 2 9" xfId="11828" xr:uid="{00000000-0005-0000-0000-0000822C0000}"/>
    <cellStyle name="Input 9 9 2 9 2" xfId="11829" xr:uid="{00000000-0005-0000-0000-0000832C0000}"/>
    <cellStyle name="Input 9 9 3" xfId="11830" xr:uid="{00000000-0005-0000-0000-0000842C0000}"/>
    <cellStyle name="Input 9 9 3 10" xfId="11831" xr:uid="{00000000-0005-0000-0000-0000852C0000}"/>
    <cellStyle name="Input 9 9 3 10 2" xfId="11832" xr:uid="{00000000-0005-0000-0000-0000862C0000}"/>
    <cellStyle name="Input 9 9 3 11" xfId="11833" xr:uid="{00000000-0005-0000-0000-0000872C0000}"/>
    <cellStyle name="Input 9 9 3 11 2" xfId="11834" xr:uid="{00000000-0005-0000-0000-0000882C0000}"/>
    <cellStyle name="Input 9 9 3 12" xfId="11835" xr:uid="{00000000-0005-0000-0000-0000892C0000}"/>
    <cellStyle name="Input 9 9 3 12 2" xfId="11836" xr:uid="{00000000-0005-0000-0000-00008A2C0000}"/>
    <cellStyle name="Input 9 9 3 13" xfId="11837" xr:uid="{00000000-0005-0000-0000-00008B2C0000}"/>
    <cellStyle name="Input 9 9 3 13 2" xfId="11838" xr:uid="{00000000-0005-0000-0000-00008C2C0000}"/>
    <cellStyle name="Input 9 9 3 14" xfId="11839" xr:uid="{00000000-0005-0000-0000-00008D2C0000}"/>
    <cellStyle name="Input 9 9 3 14 2" xfId="11840" xr:uid="{00000000-0005-0000-0000-00008E2C0000}"/>
    <cellStyle name="Input 9 9 3 15" xfId="11841" xr:uid="{00000000-0005-0000-0000-00008F2C0000}"/>
    <cellStyle name="Input 9 9 3 15 2" xfId="11842" xr:uid="{00000000-0005-0000-0000-0000902C0000}"/>
    <cellStyle name="Input 9 9 3 16" xfId="11843" xr:uid="{00000000-0005-0000-0000-0000912C0000}"/>
    <cellStyle name="Input 9 9 3 2" xfId="11844" xr:uid="{00000000-0005-0000-0000-0000922C0000}"/>
    <cellStyle name="Input 9 9 3 2 2" xfId="11845" xr:uid="{00000000-0005-0000-0000-0000932C0000}"/>
    <cellStyle name="Input 9 9 3 3" xfId="11846" xr:uid="{00000000-0005-0000-0000-0000942C0000}"/>
    <cellStyle name="Input 9 9 3 3 2" xfId="11847" xr:uid="{00000000-0005-0000-0000-0000952C0000}"/>
    <cellStyle name="Input 9 9 3 4" xfId="11848" xr:uid="{00000000-0005-0000-0000-0000962C0000}"/>
    <cellStyle name="Input 9 9 3 4 2" xfId="11849" xr:uid="{00000000-0005-0000-0000-0000972C0000}"/>
    <cellStyle name="Input 9 9 3 5" xfId="11850" xr:uid="{00000000-0005-0000-0000-0000982C0000}"/>
    <cellStyle name="Input 9 9 3 5 2" xfId="11851" xr:uid="{00000000-0005-0000-0000-0000992C0000}"/>
    <cellStyle name="Input 9 9 3 6" xfId="11852" xr:uid="{00000000-0005-0000-0000-00009A2C0000}"/>
    <cellStyle name="Input 9 9 3 6 2" xfId="11853" xr:uid="{00000000-0005-0000-0000-00009B2C0000}"/>
    <cellStyle name="Input 9 9 3 7" xfId="11854" xr:uid="{00000000-0005-0000-0000-00009C2C0000}"/>
    <cellStyle name="Input 9 9 3 7 2" xfId="11855" xr:uid="{00000000-0005-0000-0000-00009D2C0000}"/>
    <cellStyle name="Input 9 9 3 8" xfId="11856" xr:uid="{00000000-0005-0000-0000-00009E2C0000}"/>
    <cellStyle name="Input 9 9 3 8 2" xfId="11857" xr:uid="{00000000-0005-0000-0000-00009F2C0000}"/>
    <cellStyle name="Input 9 9 3 9" xfId="11858" xr:uid="{00000000-0005-0000-0000-0000A02C0000}"/>
    <cellStyle name="Input 9 9 3 9 2" xfId="11859" xr:uid="{00000000-0005-0000-0000-0000A12C0000}"/>
    <cellStyle name="Input 9 9 4" xfId="11860" xr:uid="{00000000-0005-0000-0000-0000A22C0000}"/>
    <cellStyle name="Input 9 9 4 10" xfId="11861" xr:uid="{00000000-0005-0000-0000-0000A32C0000}"/>
    <cellStyle name="Input 9 9 4 10 2" xfId="11862" xr:uid="{00000000-0005-0000-0000-0000A42C0000}"/>
    <cellStyle name="Input 9 9 4 11" xfId="11863" xr:uid="{00000000-0005-0000-0000-0000A52C0000}"/>
    <cellStyle name="Input 9 9 4 11 2" xfId="11864" xr:uid="{00000000-0005-0000-0000-0000A62C0000}"/>
    <cellStyle name="Input 9 9 4 12" xfId="11865" xr:uid="{00000000-0005-0000-0000-0000A72C0000}"/>
    <cellStyle name="Input 9 9 4 12 2" xfId="11866" xr:uid="{00000000-0005-0000-0000-0000A82C0000}"/>
    <cellStyle name="Input 9 9 4 13" xfId="11867" xr:uid="{00000000-0005-0000-0000-0000A92C0000}"/>
    <cellStyle name="Input 9 9 4 13 2" xfId="11868" xr:uid="{00000000-0005-0000-0000-0000AA2C0000}"/>
    <cellStyle name="Input 9 9 4 14" xfId="11869" xr:uid="{00000000-0005-0000-0000-0000AB2C0000}"/>
    <cellStyle name="Input 9 9 4 14 2" xfId="11870" xr:uid="{00000000-0005-0000-0000-0000AC2C0000}"/>
    <cellStyle name="Input 9 9 4 15" xfId="11871" xr:uid="{00000000-0005-0000-0000-0000AD2C0000}"/>
    <cellStyle name="Input 9 9 4 15 2" xfId="11872" xr:uid="{00000000-0005-0000-0000-0000AE2C0000}"/>
    <cellStyle name="Input 9 9 4 16" xfId="11873" xr:uid="{00000000-0005-0000-0000-0000AF2C0000}"/>
    <cellStyle name="Input 9 9 4 2" xfId="11874" xr:uid="{00000000-0005-0000-0000-0000B02C0000}"/>
    <cellStyle name="Input 9 9 4 2 2" xfId="11875" xr:uid="{00000000-0005-0000-0000-0000B12C0000}"/>
    <cellStyle name="Input 9 9 4 3" xfId="11876" xr:uid="{00000000-0005-0000-0000-0000B22C0000}"/>
    <cellStyle name="Input 9 9 4 3 2" xfId="11877" xr:uid="{00000000-0005-0000-0000-0000B32C0000}"/>
    <cellStyle name="Input 9 9 4 4" xfId="11878" xr:uid="{00000000-0005-0000-0000-0000B42C0000}"/>
    <cellStyle name="Input 9 9 4 4 2" xfId="11879" xr:uid="{00000000-0005-0000-0000-0000B52C0000}"/>
    <cellStyle name="Input 9 9 4 5" xfId="11880" xr:uid="{00000000-0005-0000-0000-0000B62C0000}"/>
    <cellStyle name="Input 9 9 4 5 2" xfId="11881" xr:uid="{00000000-0005-0000-0000-0000B72C0000}"/>
    <cellStyle name="Input 9 9 4 6" xfId="11882" xr:uid="{00000000-0005-0000-0000-0000B82C0000}"/>
    <cellStyle name="Input 9 9 4 6 2" xfId="11883" xr:uid="{00000000-0005-0000-0000-0000B92C0000}"/>
    <cellStyle name="Input 9 9 4 7" xfId="11884" xr:uid="{00000000-0005-0000-0000-0000BA2C0000}"/>
    <cellStyle name="Input 9 9 4 7 2" xfId="11885" xr:uid="{00000000-0005-0000-0000-0000BB2C0000}"/>
    <cellStyle name="Input 9 9 4 8" xfId="11886" xr:uid="{00000000-0005-0000-0000-0000BC2C0000}"/>
    <cellStyle name="Input 9 9 4 8 2" xfId="11887" xr:uid="{00000000-0005-0000-0000-0000BD2C0000}"/>
    <cellStyle name="Input 9 9 4 9" xfId="11888" xr:uid="{00000000-0005-0000-0000-0000BE2C0000}"/>
    <cellStyle name="Input 9 9 4 9 2" xfId="11889" xr:uid="{00000000-0005-0000-0000-0000BF2C0000}"/>
    <cellStyle name="Input 9 9 5" xfId="11890" xr:uid="{00000000-0005-0000-0000-0000C02C0000}"/>
    <cellStyle name="Input 9 9 5 10" xfId="11891" xr:uid="{00000000-0005-0000-0000-0000C12C0000}"/>
    <cellStyle name="Input 9 9 5 10 2" xfId="11892" xr:uid="{00000000-0005-0000-0000-0000C22C0000}"/>
    <cellStyle name="Input 9 9 5 11" xfId="11893" xr:uid="{00000000-0005-0000-0000-0000C32C0000}"/>
    <cellStyle name="Input 9 9 5 11 2" xfId="11894" xr:uid="{00000000-0005-0000-0000-0000C42C0000}"/>
    <cellStyle name="Input 9 9 5 12" xfId="11895" xr:uid="{00000000-0005-0000-0000-0000C52C0000}"/>
    <cellStyle name="Input 9 9 5 12 2" xfId="11896" xr:uid="{00000000-0005-0000-0000-0000C62C0000}"/>
    <cellStyle name="Input 9 9 5 13" xfId="11897" xr:uid="{00000000-0005-0000-0000-0000C72C0000}"/>
    <cellStyle name="Input 9 9 5 13 2" xfId="11898" xr:uid="{00000000-0005-0000-0000-0000C82C0000}"/>
    <cellStyle name="Input 9 9 5 14" xfId="11899" xr:uid="{00000000-0005-0000-0000-0000C92C0000}"/>
    <cellStyle name="Input 9 9 5 2" xfId="11900" xr:uid="{00000000-0005-0000-0000-0000CA2C0000}"/>
    <cellStyle name="Input 9 9 5 2 2" xfId="11901" xr:uid="{00000000-0005-0000-0000-0000CB2C0000}"/>
    <cellStyle name="Input 9 9 5 3" xfId="11902" xr:uid="{00000000-0005-0000-0000-0000CC2C0000}"/>
    <cellStyle name="Input 9 9 5 3 2" xfId="11903" xr:uid="{00000000-0005-0000-0000-0000CD2C0000}"/>
    <cellStyle name="Input 9 9 5 4" xfId="11904" xr:uid="{00000000-0005-0000-0000-0000CE2C0000}"/>
    <cellStyle name="Input 9 9 5 4 2" xfId="11905" xr:uid="{00000000-0005-0000-0000-0000CF2C0000}"/>
    <cellStyle name="Input 9 9 5 5" xfId="11906" xr:uid="{00000000-0005-0000-0000-0000D02C0000}"/>
    <cellStyle name="Input 9 9 5 5 2" xfId="11907" xr:uid="{00000000-0005-0000-0000-0000D12C0000}"/>
    <cellStyle name="Input 9 9 5 6" xfId="11908" xr:uid="{00000000-0005-0000-0000-0000D22C0000}"/>
    <cellStyle name="Input 9 9 5 6 2" xfId="11909" xr:uid="{00000000-0005-0000-0000-0000D32C0000}"/>
    <cellStyle name="Input 9 9 5 7" xfId="11910" xr:uid="{00000000-0005-0000-0000-0000D42C0000}"/>
    <cellStyle name="Input 9 9 5 7 2" xfId="11911" xr:uid="{00000000-0005-0000-0000-0000D52C0000}"/>
    <cellStyle name="Input 9 9 5 8" xfId="11912" xr:uid="{00000000-0005-0000-0000-0000D62C0000}"/>
    <cellStyle name="Input 9 9 5 8 2" xfId="11913" xr:uid="{00000000-0005-0000-0000-0000D72C0000}"/>
    <cellStyle name="Input 9 9 5 9" xfId="11914" xr:uid="{00000000-0005-0000-0000-0000D82C0000}"/>
    <cellStyle name="Input 9 9 5 9 2" xfId="11915" xr:uid="{00000000-0005-0000-0000-0000D92C0000}"/>
    <cellStyle name="Input 9 9 6" xfId="11916" xr:uid="{00000000-0005-0000-0000-0000DA2C0000}"/>
    <cellStyle name="Input 9 9 6 2" xfId="11917" xr:uid="{00000000-0005-0000-0000-0000DB2C0000}"/>
    <cellStyle name="Input 9 9 7" xfId="11918" xr:uid="{00000000-0005-0000-0000-0000DC2C0000}"/>
    <cellStyle name="Input 9 9 7 2" xfId="11919" xr:uid="{00000000-0005-0000-0000-0000DD2C0000}"/>
    <cellStyle name="Input 9 9 8" xfId="11920" xr:uid="{00000000-0005-0000-0000-0000DE2C0000}"/>
    <cellStyle name="Input 9 9 8 2" xfId="11921" xr:uid="{00000000-0005-0000-0000-0000DF2C0000}"/>
    <cellStyle name="Input 9 9 9" xfId="11922" xr:uid="{00000000-0005-0000-0000-0000E02C0000}"/>
    <cellStyle name="Input 9 9 9 2" xfId="11923" xr:uid="{00000000-0005-0000-0000-0000E12C0000}"/>
    <cellStyle name="Linked Cell 10" xfId="11924" xr:uid="{00000000-0005-0000-0000-0000E22C0000}"/>
    <cellStyle name="Linked Cell 2" xfId="432" xr:uid="{00000000-0005-0000-0000-0000E32C0000}"/>
    <cellStyle name="Linked Cell 2 2" xfId="433" xr:uid="{00000000-0005-0000-0000-0000E42C0000}"/>
    <cellStyle name="Linked Cell 2 3" xfId="11925" xr:uid="{00000000-0005-0000-0000-0000E52C0000}"/>
    <cellStyle name="Linked Cell 3" xfId="434" xr:uid="{00000000-0005-0000-0000-0000E62C0000}"/>
    <cellStyle name="Linked Cell 3 2" xfId="11926" xr:uid="{00000000-0005-0000-0000-0000E72C0000}"/>
    <cellStyle name="Linked Cell 4" xfId="435" xr:uid="{00000000-0005-0000-0000-0000E82C0000}"/>
    <cellStyle name="Linked Cell 4 2" xfId="11927" xr:uid="{00000000-0005-0000-0000-0000E92C0000}"/>
    <cellStyle name="Linked Cell 5" xfId="11928" xr:uid="{00000000-0005-0000-0000-0000EA2C0000}"/>
    <cellStyle name="Linked Cell 6" xfId="11929" xr:uid="{00000000-0005-0000-0000-0000EB2C0000}"/>
    <cellStyle name="Linked Cell 7" xfId="11930" xr:uid="{00000000-0005-0000-0000-0000EC2C0000}"/>
    <cellStyle name="Linked Cell 8" xfId="11931" xr:uid="{00000000-0005-0000-0000-0000ED2C0000}"/>
    <cellStyle name="Linked Cell 9" xfId="11932" xr:uid="{00000000-0005-0000-0000-0000EE2C0000}"/>
    <cellStyle name="Neutral 10" xfId="11933" xr:uid="{00000000-0005-0000-0000-0000EF2C0000}"/>
    <cellStyle name="Neutral 2" xfId="436" xr:uid="{00000000-0005-0000-0000-0000F02C0000}"/>
    <cellStyle name="Neutral 2 2" xfId="437" xr:uid="{00000000-0005-0000-0000-0000F12C0000}"/>
    <cellStyle name="Neutral 2 3" xfId="11934" xr:uid="{00000000-0005-0000-0000-0000F22C0000}"/>
    <cellStyle name="Neutral 3" xfId="438" xr:uid="{00000000-0005-0000-0000-0000F32C0000}"/>
    <cellStyle name="Neutral 3 2" xfId="11935" xr:uid="{00000000-0005-0000-0000-0000F42C0000}"/>
    <cellStyle name="Neutral 4" xfId="439" xr:uid="{00000000-0005-0000-0000-0000F52C0000}"/>
    <cellStyle name="Neutral 4 2" xfId="11936" xr:uid="{00000000-0005-0000-0000-0000F62C0000}"/>
    <cellStyle name="Neutral 5" xfId="11937" xr:uid="{00000000-0005-0000-0000-0000F72C0000}"/>
    <cellStyle name="Neutral 6" xfId="11938" xr:uid="{00000000-0005-0000-0000-0000F82C0000}"/>
    <cellStyle name="Neutral 7" xfId="11939" xr:uid="{00000000-0005-0000-0000-0000F92C0000}"/>
    <cellStyle name="Neutral 8" xfId="11940" xr:uid="{00000000-0005-0000-0000-0000FA2C0000}"/>
    <cellStyle name="Neutral 9" xfId="11941" xr:uid="{00000000-0005-0000-0000-0000FB2C0000}"/>
    <cellStyle name="Normal" xfId="0" builtinId="0"/>
    <cellStyle name="Normal 10" xfId="440" xr:uid="{00000000-0005-0000-0000-0000FD2C0000}"/>
    <cellStyle name="Normal 10 2" xfId="441" xr:uid="{00000000-0005-0000-0000-0000FE2C0000}"/>
    <cellStyle name="Normal 10 2 2" xfId="442" xr:uid="{00000000-0005-0000-0000-0000FF2C0000}"/>
    <cellStyle name="Normal 10 2 2 2" xfId="443" xr:uid="{00000000-0005-0000-0000-0000002D0000}"/>
    <cellStyle name="Normal 10 2 2 2 2" xfId="444" xr:uid="{00000000-0005-0000-0000-0000012D0000}"/>
    <cellStyle name="Normal 10 2 2 3" xfId="445" xr:uid="{00000000-0005-0000-0000-0000022D0000}"/>
    <cellStyle name="Normal 10 2 3" xfId="446" xr:uid="{00000000-0005-0000-0000-0000032D0000}"/>
    <cellStyle name="Normal 10 2 3 2" xfId="447" xr:uid="{00000000-0005-0000-0000-0000042D0000}"/>
    <cellStyle name="Normal 10 2 4" xfId="448" xr:uid="{00000000-0005-0000-0000-0000052D0000}"/>
    <cellStyle name="Normal 10 2 5" xfId="853" xr:uid="{00000000-0005-0000-0000-0000062D0000}"/>
    <cellStyle name="Normal 10 3" xfId="449" xr:uid="{00000000-0005-0000-0000-0000072D0000}"/>
    <cellStyle name="Normal 10 3 2" xfId="450" xr:uid="{00000000-0005-0000-0000-0000082D0000}"/>
    <cellStyle name="Normal 10 3 2 2" xfId="451" xr:uid="{00000000-0005-0000-0000-0000092D0000}"/>
    <cellStyle name="Normal 10 3 3" xfId="452" xr:uid="{00000000-0005-0000-0000-00000A2D0000}"/>
    <cellStyle name="Normal 10 3 4" xfId="11943" xr:uid="{00000000-0005-0000-0000-00000B2D0000}"/>
    <cellStyle name="Normal 10 4" xfId="453" xr:uid="{00000000-0005-0000-0000-00000C2D0000}"/>
    <cellStyle name="Normal 10 4 2" xfId="454" xr:uid="{00000000-0005-0000-0000-00000D2D0000}"/>
    <cellStyle name="Normal 10 4 2 2" xfId="455" xr:uid="{00000000-0005-0000-0000-00000E2D0000}"/>
    <cellStyle name="Normal 10 4 3" xfId="456" xr:uid="{00000000-0005-0000-0000-00000F2D0000}"/>
    <cellStyle name="Normal 10 4 4" xfId="11944" xr:uid="{00000000-0005-0000-0000-0000102D0000}"/>
    <cellStyle name="Normal 10 5" xfId="457" xr:uid="{00000000-0005-0000-0000-0000112D0000}"/>
    <cellStyle name="Normal 10 5 2" xfId="458" xr:uid="{00000000-0005-0000-0000-0000122D0000}"/>
    <cellStyle name="Normal 10 5 2 2" xfId="459" xr:uid="{00000000-0005-0000-0000-0000132D0000}"/>
    <cellStyle name="Normal 10 5 3" xfId="460" xr:uid="{00000000-0005-0000-0000-0000142D0000}"/>
    <cellStyle name="Normal 10 5 4" xfId="11945" xr:uid="{00000000-0005-0000-0000-0000152D0000}"/>
    <cellStyle name="Normal 10 6" xfId="461" xr:uid="{00000000-0005-0000-0000-0000162D0000}"/>
    <cellStyle name="Normal 10 6 2" xfId="462" xr:uid="{00000000-0005-0000-0000-0000172D0000}"/>
    <cellStyle name="Normal 10 6 3" xfId="11946" xr:uid="{00000000-0005-0000-0000-0000182D0000}"/>
    <cellStyle name="Normal 10 7" xfId="463" xr:uid="{00000000-0005-0000-0000-0000192D0000}"/>
    <cellStyle name="Normal 10 8" xfId="11942" xr:uid="{00000000-0005-0000-0000-00001A2D0000}"/>
    <cellStyle name="Normal 11" xfId="464" xr:uid="{00000000-0005-0000-0000-00001B2D0000}"/>
    <cellStyle name="Normal 11 2" xfId="11948" xr:uid="{00000000-0005-0000-0000-00001C2D0000}"/>
    <cellStyle name="Normal 11 2 2" xfId="11949" xr:uid="{00000000-0005-0000-0000-00001D2D0000}"/>
    <cellStyle name="Normal 11 3" xfId="11950" xr:uid="{00000000-0005-0000-0000-00001E2D0000}"/>
    <cellStyle name="Normal 11 4" xfId="11947" xr:uid="{00000000-0005-0000-0000-00001F2D0000}"/>
    <cellStyle name="Normal 12" xfId="465" xr:uid="{00000000-0005-0000-0000-0000202D0000}"/>
    <cellStyle name="Normal 12 2" xfId="466" xr:uid="{00000000-0005-0000-0000-0000212D0000}"/>
    <cellStyle name="Normal 12 2 2" xfId="11953" xr:uid="{00000000-0005-0000-0000-0000222D0000}"/>
    <cellStyle name="Normal 12 2 2 2" xfId="11954" xr:uid="{00000000-0005-0000-0000-0000232D0000}"/>
    <cellStyle name="Normal 12 2 3" xfId="11952" xr:uid="{00000000-0005-0000-0000-0000242D0000}"/>
    <cellStyle name="Normal 12 3" xfId="11955" xr:uid="{00000000-0005-0000-0000-0000252D0000}"/>
    <cellStyle name="Normal 12 4" xfId="11956" xr:uid="{00000000-0005-0000-0000-0000262D0000}"/>
    <cellStyle name="Normal 12 5" xfId="11951" xr:uid="{00000000-0005-0000-0000-0000272D0000}"/>
    <cellStyle name="Normal 13" xfId="467" xr:uid="{00000000-0005-0000-0000-0000282D0000}"/>
    <cellStyle name="Normal 13 2" xfId="468" xr:uid="{00000000-0005-0000-0000-0000292D0000}"/>
    <cellStyle name="Normal 13 2 2" xfId="11958" xr:uid="{00000000-0005-0000-0000-00002A2D0000}"/>
    <cellStyle name="Normal 13 3" xfId="469" xr:uid="{00000000-0005-0000-0000-00002B2D0000}"/>
    <cellStyle name="Normal 13 3 2" xfId="11959" xr:uid="{00000000-0005-0000-0000-00002C2D0000}"/>
    <cellStyle name="Normal 13 4" xfId="11957" xr:uid="{00000000-0005-0000-0000-00002D2D0000}"/>
    <cellStyle name="Normal 14" xfId="470" xr:uid="{00000000-0005-0000-0000-00002E2D0000}"/>
    <cellStyle name="Normal 14 2" xfId="11961" xr:uid="{00000000-0005-0000-0000-00002F2D0000}"/>
    <cellStyle name="Normal 14 3" xfId="11962" xr:uid="{00000000-0005-0000-0000-0000302D0000}"/>
    <cellStyle name="Normal 14 4" xfId="11960" xr:uid="{00000000-0005-0000-0000-0000312D0000}"/>
    <cellStyle name="Normal 15" xfId="471" xr:uid="{00000000-0005-0000-0000-0000322D0000}"/>
    <cellStyle name="Normal 15 2" xfId="472" xr:uid="{00000000-0005-0000-0000-0000332D0000}"/>
    <cellStyle name="Normal 15 2 2" xfId="11964" xr:uid="{00000000-0005-0000-0000-0000342D0000}"/>
    <cellStyle name="Normal 15 3" xfId="473" xr:uid="{00000000-0005-0000-0000-0000352D0000}"/>
    <cellStyle name="Normal 15 4" xfId="11963" xr:uid="{00000000-0005-0000-0000-0000362D0000}"/>
    <cellStyle name="Normal 16" xfId="474" xr:uid="{00000000-0005-0000-0000-0000372D0000}"/>
    <cellStyle name="Normal 16 2" xfId="11965" xr:uid="{00000000-0005-0000-0000-0000382D0000}"/>
    <cellStyle name="Normal 17" xfId="475" xr:uid="{00000000-0005-0000-0000-0000392D0000}"/>
    <cellStyle name="Normal 17 2" xfId="11966" xr:uid="{00000000-0005-0000-0000-00003A2D0000}"/>
    <cellStyle name="Normal 18" xfId="476" xr:uid="{00000000-0005-0000-0000-00003B2D0000}"/>
    <cellStyle name="Normal 18 2" xfId="11968" xr:uid="{00000000-0005-0000-0000-00003C2D0000}"/>
    <cellStyle name="Normal 18 3" xfId="11967" xr:uid="{00000000-0005-0000-0000-00003D2D0000}"/>
    <cellStyle name="Normal 19" xfId="477" xr:uid="{00000000-0005-0000-0000-00003E2D0000}"/>
    <cellStyle name="Normal 19 2" xfId="11969" xr:uid="{00000000-0005-0000-0000-00003F2D0000}"/>
    <cellStyle name="Normal 2" xfId="12" xr:uid="{00000000-0005-0000-0000-0000402D0000}"/>
    <cellStyle name="Normal 2 10" xfId="11971" xr:uid="{00000000-0005-0000-0000-0000412D0000}"/>
    <cellStyle name="Normal 2 11" xfId="11972" xr:uid="{00000000-0005-0000-0000-0000422D0000}"/>
    <cellStyle name="Normal 2 12" xfId="11970" xr:uid="{00000000-0005-0000-0000-0000432D0000}"/>
    <cellStyle name="Normal 2 2" xfId="13" xr:uid="{00000000-0005-0000-0000-0000442D0000}"/>
    <cellStyle name="Normal 2 2 2" xfId="479" xr:uid="{00000000-0005-0000-0000-0000452D0000}"/>
    <cellStyle name="Normal 2 2 2 2" xfId="11975" xr:uid="{00000000-0005-0000-0000-0000462D0000}"/>
    <cellStyle name="Normal 2 2 2 3" xfId="11976" xr:uid="{00000000-0005-0000-0000-0000472D0000}"/>
    <cellStyle name="Normal 2 2 2 4" xfId="11974" xr:uid="{00000000-0005-0000-0000-0000482D0000}"/>
    <cellStyle name="Normal 2 2 3" xfId="480" xr:uid="{00000000-0005-0000-0000-0000492D0000}"/>
    <cellStyle name="Normal 2 2 3 2" xfId="11977" xr:uid="{00000000-0005-0000-0000-00004A2D0000}"/>
    <cellStyle name="Normal 2 2 4" xfId="478" xr:uid="{00000000-0005-0000-0000-00004B2D0000}"/>
    <cellStyle name="Normal 2 2 4 2" xfId="11978" xr:uid="{00000000-0005-0000-0000-00004C2D0000}"/>
    <cellStyle name="Normal 2 2 5" xfId="11979" xr:uid="{00000000-0005-0000-0000-00004D2D0000}"/>
    <cellStyle name="Normal 2 2 6" xfId="11973" xr:uid="{00000000-0005-0000-0000-00004E2D0000}"/>
    <cellStyle name="Normal 2 3" xfId="27" xr:uid="{00000000-0005-0000-0000-00004F2D0000}"/>
    <cellStyle name="Normal 2 3 2" xfId="481" xr:uid="{00000000-0005-0000-0000-0000502D0000}"/>
    <cellStyle name="Normal 2 3 2 2" xfId="11981" xr:uid="{00000000-0005-0000-0000-0000512D0000}"/>
    <cellStyle name="Normal 2 3 2 3" xfId="11980" xr:uid="{00000000-0005-0000-0000-0000522D0000}"/>
    <cellStyle name="Normal 2 3 3" xfId="11982" xr:uid="{00000000-0005-0000-0000-0000532D0000}"/>
    <cellStyle name="Normal 2 4" xfId="482" xr:uid="{00000000-0005-0000-0000-0000542D0000}"/>
    <cellStyle name="Normal 2 4 2" xfId="483" xr:uid="{00000000-0005-0000-0000-0000552D0000}"/>
    <cellStyle name="Normal 2 4 2 2" xfId="11984" xr:uid="{00000000-0005-0000-0000-0000562D0000}"/>
    <cellStyle name="Normal 2 4 3" xfId="11983" xr:uid="{00000000-0005-0000-0000-0000572D0000}"/>
    <cellStyle name="Normal 2 5" xfId="484" xr:uid="{00000000-0005-0000-0000-0000582D0000}"/>
    <cellStyle name="Normal 2 5 2" xfId="11986" xr:uid="{00000000-0005-0000-0000-0000592D0000}"/>
    <cellStyle name="Normal 2 5 3" xfId="11985" xr:uid="{00000000-0005-0000-0000-00005A2D0000}"/>
    <cellStyle name="Normal 2 6" xfId="485" xr:uid="{00000000-0005-0000-0000-00005B2D0000}"/>
    <cellStyle name="Normal 2 6 2" xfId="11987" xr:uid="{00000000-0005-0000-0000-00005C2D0000}"/>
    <cellStyle name="Normal 2 7" xfId="11988" xr:uid="{00000000-0005-0000-0000-00005D2D0000}"/>
    <cellStyle name="Normal 2 8" xfId="11989" xr:uid="{00000000-0005-0000-0000-00005E2D0000}"/>
    <cellStyle name="Normal 2 8 2" xfId="11990" xr:uid="{00000000-0005-0000-0000-00005F2D0000}"/>
    <cellStyle name="Normal 2 9" xfId="11991" xr:uid="{00000000-0005-0000-0000-0000602D0000}"/>
    <cellStyle name="Normal 2_SC IP analytical dataset summary part 1 2011-01-29" xfId="486" xr:uid="{00000000-0005-0000-0000-0000612D0000}"/>
    <cellStyle name="Normal 20" xfId="844" xr:uid="{00000000-0005-0000-0000-0000622D0000}"/>
    <cellStyle name="Normal 20 2" xfId="11992" xr:uid="{00000000-0005-0000-0000-0000632D0000}"/>
    <cellStyle name="Normal 21" xfId="845" xr:uid="{00000000-0005-0000-0000-0000642D0000}"/>
    <cellStyle name="Normal 21 2" xfId="11994" xr:uid="{00000000-0005-0000-0000-0000652D0000}"/>
    <cellStyle name="Normal 21 3" xfId="11993" xr:uid="{00000000-0005-0000-0000-0000662D0000}"/>
    <cellStyle name="Normal 22" xfId="848" xr:uid="{00000000-0005-0000-0000-0000672D0000}"/>
    <cellStyle name="Normal 22 2" xfId="11995" xr:uid="{00000000-0005-0000-0000-0000682D0000}"/>
    <cellStyle name="Normal 23" xfId="11996" xr:uid="{00000000-0005-0000-0000-0000692D0000}"/>
    <cellStyle name="Normal 24" xfId="11997" xr:uid="{00000000-0005-0000-0000-00006A2D0000}"/>
    <cellStyle name="Normal 25" xfId="846" xr:uid="{00000000-0005-0000-0000-00006B2D0000}"/>
    <cellStyle name="Normal 25 2" xfId="11998" xr:uid="{00000000-0005-0000-0000-00006C2D0000}"/>
    <cellStyle name="Normal 26" xfId="11999" xr:uid="{00000000-0005-0000-0000-00006D2D0000}"/>
    <cellStyle name="Normal 27" xfId="12000" xr:uid="{00000000-0005-0000-0000-00006E2D0000}"/>
    <cellStyle name="Normal 28" xfId="28173" xr:uid="{00000000-0005-0000-0000-00006F2D0000}"/>
    <cellStyle name="Normal 29" xfId="849" xr:uid="{00000000-0005-0000-0000-0000702D0000}"/>
    <cellStyle name="Normal 3" xfId="14" xr:uid="{00000000-0005-0000-0000-0000712D0000}"/>
    <cellStyle name="Normal 3 10" xfId="487" xr:uid="{00000000-0005-0000-0000-0000722D0000}"/>
    <cellStyle name="Normal 3 11" xfId="12001" xr:uid="{00000000-0005-0000-0000-0000732D0000}"/>
    <cellStyle name="Normal 3 2" xfId="28" xr:uid="{00000000-0005-0000-0000-0000742D0000}"/>
    <cellStyle name="Normal 3 2 2" xfId="488" xr:uid="{00000000-0005-0000-0000-0000752D0000}"/>
    <cellStyle name="Normal 3 2 2 2" xfId="12003" xr:uid="{00000000-0005-0000-0000-0000762D0000}"/>
    <cellStyle name="Normal 3 2 3" xfId="12004" xr:uid="{00000000-0005-0000-0000-0000772D0000}"/>
    <cellStyle name="Normal 3 2 4" xfId="12005" xr:uid="{00000000-0005-0000-0000-0000782D0000}"/>
    <cellStyle name="Normal 3 2 5" xfId="12006" xr:uid="{00000000-0005-0000-0000-0000792D0000}"/>
    <cellStyle name="Normal 3 2 6" xfId="12002" xr:uid="{00000000-0005-0000-0000-00007A2D0000}"/>
    <cellStyle name="Normal 3 3" xfId="489" xr:uid="{00000000-0005-0000-0000-00007B2D0000}"/>
    <cellStyle name="Normal 3 3 2" xfId="490" xr:uid="{00000000-0005-0000-0000-00007C2D0000}"/>
    <cellStyle name="Normal 3 3 2 2" xfId="491" xr:uid="{00000000-0005-0000-0000-00007D2D0000}"/>
    <cellStyle name="Normal 3 3 2 2 2" xfId="492" xr:uid="{00000000-0005-0000-0000-00007E2D0000}"/>
    <cellStyle name="Normal 3 3 2 3" xfId="493" xr:uid="{00000000-0005-0000-0000-00007F2D0000}"/>
    <cellStyle name="Normal 3 3 2 4" xfId="12008" xr:uid="{00000000-0005-0000-0000-0000802D0000}"/>
    <cellStyle name="Normal 3 3 3" xfId="494" xr:uid="{00000000-0005-0000-0000-0000812D0000}"/>
    <cellStyle name="Normal 3 3 3 2" xfId="495" xr:uid="{00000000-0005-0000-0000-0000822D0000}"/>
    <cellStyle name="Normal 3 3 3 3" xfId="12009" xr:uid="{00000000-0005-0000-0000-0000832D0000}"/>
    <cellStyle name="Normal 3 3 4" xfId="496" xr:uid="{00000000-0005-0000-0000-0000842D0000}"/>
    <cellStyle name="Normal 3 3 4 2" xfId="12010" xr:uid="{00000000-0005-0000-0000-0000852D0000}"/>
    <cellStyle name="Normal 3 3 5" xfId="12007" xr:uid="{00000000-0005-0000-0000-0000862D0000}"/>
    <cellStyle name="Normal 3 4" xfId="497" xr:uid="{00000000-0005-0000-0000-0000872D0000}"/>
    <cellStyle name="Normal 3 4 2" xfId="498" xr:uid="{00000000-0005-0000-0000-0000882D0000}"/>
    <cellStyle name="Normal 3 4 2 2" xfId="499" xr:uid="{00000000-0005-0000-0000-0000892D0000}"/>
    <cellStyle name="Normal 3 4 3" xfId="500" xr:uid="{00000000-0005-0000-0000-00008A2D0000}"/>
    <cellStyle name="Normal 3 4 4" xfId="12011" xr:uid="{00000000-0005-0000-0000-00008B2D0000}"/>
    <cellStyle name="Normal 3 5" xfId="501" xr:uid="{00000000-0005-0000-0000-00008C2D0000}"/>
    <cellStyle name="Normal 3 5 2" xfId="502" xr:uid="{00000000-0005-0000-0000-00008D2D0000}"/>
    <cellStyle name="Normal 3 5 2 2" xfId="503" xr:uid="{00000000-0005-0000-0000-00008E2D0000}"/>
    <cellStyle name="Normal 3 5 3" xfId="504" xr:uid="{00000000-0005-0000-0000-00008F2D0000}"/>
    <cellStyle name="Normal 3 5 4" xfId="12012" xr:uid="{00000000-0005-0000-0000-0000902D0000}"/>
    <cellStyle name="Normal 3 6" xfId="505" xr:uid="{00000000-0005-0000-0000-0000912D0000}"/>
    <cellStyle name="Normal 3 6 2" xfId="506" xr:uid="{00000000-0005-0000-0000-0000922D0000}"/>
    <cellStyle name="Normal 3 6 2 2" xfId="507" xr:uid="{00000000-0005-0000-0000-0000932D0000}"/>
    <cellStyle name="Normal 3 6 3" xfId="508" xr:uid="{00000000-0005-0000-0000-0000942D0000}"/>
    <cellStyle name="Normal 3 6 4" xfId="12013" xr:uid="{00000000-0005-0000-0000-0000952D0000}"/>
    <cellStyle name="Normal 3 7" xfId="509" xr:uid="{00000000-0005-0000-0000-0000962D0000}"/>
    <cellStyle name="Normal 3 7 2" xfId="510" xr:uid="{00000000-0005-0000-0000-0000972D0000}"/>
    <cellStyle name="Normal 3 8" xfId="511" xr:uid="{00000000-0005-0000-0000-0000982D0000}"/>
    <cellStyle name="Normal 3 9" xfId="512" xr:uid="{00000000-0005-0000-0000-0000992D0000}"/>
    <cellStyle name="Normal 3_Sheet1" xfId="513" xr:uid="{00000000-0005-0000-0000-00009A2D0000}"/>
    <cellStyle name="Normal 30" xfId="28174" xr:uid="{00000000-0005-0000-0000-00009B2D0000}"/>
    <cellStyle name="Normal 32" xfId="514" xr:uid="{00000000-0005-0000-0000-00009C2D0000}"/>
    <cellStyle name="Normal 34" xfId="515" xr:uid="{00000000-0005-0000-0000-00009D2D0000}"/>
    <cellStyle name="Normal 4" xfId="24" xr:uid="{00000000-0005-0000-0000-00009E2D0000}"/>
    <cellStyle name="Normal 4 2" xfId="517" xr:uid="{00000000-0005-0000-0000-00009F2D0000}"/>
    <cellStyle name="Normal 4 2 2" xfId="12016" xr:uid="{00000000-0005-0000-0000-0000A02D0000}"/>
    <cellStyle name="Normal 4 2 3" xfId="12015" xr:uid="{00000000-0005-0000-0000-0000A12D0000}"/>
    <cellStyle name="Normal 4 3" xfId="518" xr:uid="{00000000-0005-0000-0000-0000A22D0000}"/>
    <cellStyle name="Normal 4 3 2" xfId="519" xr:uid="{00000000-0005-0000-0000-0000A32D0000}"/>
    <cellStyle name="Normal 4 3 3" xfId="12017" xr:uid="{00000000-0005-0000-0000-0000A42D0000}"/>
    <cellStyle name="Normal 4 4" xfId="520" xr:uid="{00000000-0005-0000-0000-0000A52D0000}"/>
    <cellStyle name="Normal 4 4 2" xfId="521" xr:uid="{00000000-0005-0000-0000-0000A62D0000}"/>
    <cellStyle name="Normal 4 4 3" xfId="12018" xr:uid="{00000000-0005-0000-0000-0000A72D0000}"/>
    <cellStyle name="Normal 4 5" xfId="516" xr:uid="{00000000-0005-0000-0000-0000A82D0000}"/>
    <cellStyle name="Normal 4 5 2" xfId="12019" xr:uid="{00000000-0005-0000-0000-0000A92D0000}"/>
    <cellStyle name="Normal 4 6" xfId="12020" xr:uid="{00000000-0005-0000-0000-0000AA2D0000}"/>
    <cellStyle name="Normal 4 7" xfId="12014" xr:uid="{00000000-0005-0000-0000-0000AB2D0000}"/>
    <cellStyle name="Normal 5" xfId="15" xr:uid="{00000000-0005-0000-0000-0000AC2D0000}"/>
    <cellStyle name="Normal 5 2" xfId="522" xr:uid="{00000000-0005-0000-0000-0000AD2D0000}"/>
    <cellStyle name="Normal 5 2 2" xfId="523" xr:uid="{00000000-0005-0000-0000-0000AE2D0000}"/>
    <cellStyle name="Normal 5 2 2 2" xfId="524" xr:uid="{00000000-0005-0000-0000-0000AF2D0000}"/>
    <cellStyle name="Normal 5 2 2 2 2" xfId="525" xr:uid="{00000000-0005-0000-0000-0000B02D0000}"/>
    <cellStyle name="Normal 5 2 2 3" xfId="526" xr:uid="{00000000-0005-0000-0000-0000B12D0000}"/>
    <cellStyle name="Normal 5 2 3" xfId="527" xr:uid="{00000000-0005-0000-0000-0000B22D0000}"/>
    <cellStyle name="Normal 5 2 3 2" xfId="528" xr:uid="{00000000-0005-0000-0000-0000B32D0000}"/>
    <cellStyle name="Normal 5 2 4" xfId="529" xr:uid="{00000000-0005-0000-0000-0000B42D0000}"/>
    <cellStyle name="Normal 5 2 5" xfId="12021" xr:uid="{00000000-0005-0000-0000-0000B52D0000}"/>
    <cellStyle name="Normal 5 3" xfId="530" xr:uid="{00000000-0005-0000-0000-0000B62D0000}"/>
    <cellStyle name="Normal 5 3 2" xfId="531" xr:uid="{00000000-0005-0000-0000-0000B72D0000}"/>
    <cellStyle name="Normal 5 3 2 2" xfId="532" xr:uid="{00000000-0005-0000-0000-0000B82D0000}"/>
    <cellStyle name="Normal 5 3 3" xfId="533" xr:uid="{00000000-0005-0000-0000-0000B92D0000}"/>
    <cellStyle name="Normal 5 3 4" xfId="12022" xr:uid="{00000000-0005-0000-0000-0000BA2D0000}"/>
    <cellStyle name="Normal 5 4" xfId="534" xr:uid="{00000000-0005-0000-0000-0000BB2D0000}"/>
    <cellStyle name="Normal 5 4 2" xfId="535" xr:uid="{00000000-0005-0000-0000-0000BC2D0000}"/>
    <cellStyle name="Normal 5 4 2 2" xfId="536" xr:uid="{00000000-0005-0000-0000-0000BD2D0000}"/>
    <cellStyle name="Normal 5 4 3" xfId="537" xr:uid="{00000000-0005-0000-0000-0000BE2D0000}"/>
    <cellStyle name="Normal 5 5" xfId="538" xr:uid="{00000000-0005-0000-0000-0000BF2D0000}"/>
    <cellStyle name="Normal 5 5 2" xfId="539" xr:uid="{00000000-0005-0000-0000-0000C02D0000}"/>
    <cellStyle name="Normal 5 5 2 2" xfId="540" xr:uid="{00000000-0005-0000-0000-0000C12D0000}"/>
    <cellStyle name="Normal 5 5 3" xfId="541" xr:uid="{00000000-0005-0000-0000-0000C22D0000}"/>
    <cellStyle name="Normal 5 6" xfId="542" xr:uid="{00000000-0005-0000-0000-0000C32D0000}"/>
    <cellStyle name="Normal 5 6 2" xfId="543" xr:uid="{00000000-0005-0000-0000-0000C42D0000}"/>
    <cellStyle name="Normal 5 7" xfId="544" xr:uid="{00000000-0005-0000-0000-0000C52D0000}"/>
    <cellStyle name="Normal 5 8" xfId="545" xr:uid="{00000000-0005-0000-0000-0000C62D0000}"/>
    <cellStyle name="Normal 5 9" xfId="546" xr:uid="{00000000-0005-0000-0000-0000C72D0000}"/>
    <cellStyle name="Normal 6" xfId="30" xr:uid="{00000000-0005-0000-0000-0000C82D0000}"/>
    <cellStyle name="Normal 6 2" xfId="548" xr:uid="{00000000-0005-0000-0000-0000C92D0000}"/>
    <cellStyle name="Normal 6 2 2" xfId="549" xr:uid="{00000000-0005-0000-0000-0000CA2D0000}"/>
    <cellStyle name="Normal 6 2 2 2" xfId="550" xr:uid="{00000000-0005-0000-0000-0000CB2D0000}"/>
    <cellStyle name="Normal 6 2 2 2 2" xfId="551" xr:uid="{00000000-0005-0000-0000-0000CC2D0000}"/>
    <cellStyle name="Normal 6 2 2 3" xfId="552" xr:uid="{00000000-0005-0000-0000-0000CD2D0000}"/>
    <cellStyle name="Normal 6 2 2 4" xfId="12025" xr:uid="{00000000-0005-0000-0000-0000CE2D0000}"/>
    <cellStyle name="Normal 6 2 3" xfId="553" xr:uid="{00000000-0005-0000-0000-0000CF2D0000}"/>
    <cellStyle name="Normal 6 2 3 2" xfId="554" xr:uid="{00000000-0005-0000-0000-0000D02D0000}"/>
    <cellStyle name="Normal 6 2 4" xfId="555" xr:uid="{00000000-0005-0000-0000-0000D12D0000}"/>
    <cellStyle name="Normal 6 2 5" xfId="12024" xr:uid="{00000000-0005-0000-0000-0000D22D0000}"/>
    <cellStyle name="Normal 6 3" xfId="556" xr:uid="{00000000-0005-0000-0000-0000D32D0000}"/>
    <cellStyle name="Normal 6 3 2" xfId="557" xr:uid="{00000000-0005-0000-0000-0000D42D0000}"/>
    <cellStyle name="Normal 6 3 2 2" xfId="558" xr:uid="{00000000-0005-0000-0000-0000D52D0000}"/>
    <cellStyle name="Normal 6 3 3" xfId="559" xr:uid="{00000000-0005-0000-0000-0000D62D0000}"/>
    <cellStyle name="Normal 6 3 4" xfId="12026" xr:uid="{00000000-0005-0000-0000-0000D72D0000}"/>
    <cellStyle name="Normal 6 4" xfId="560" xr:uid="{00000000-0005-0000-0000-0000D82D0000}"/>
    <cellStyle name="Normal 6 4 2" xfId="561" xr:uid="{00000000-0005-0000-0000-0000D92D0000}"/>
    <cellStyle name="Normal 6 4 2 2" xfId="562" xr:uid="{00000000-0005-0000-0000-0000DA2D0000}"/>
    <cellStyle name="Normal 6 4 3" xfId="563" xr:uid="{00000000-0005-0000-0000-0000DB2D0000}"/>
    <cellStyle name="Normal 6 4 4" xfId="12027" xr:uid="{00000000-0005-0000-0000-0000DC2D0000}"/>
    <cellStyle name="Normal 6 5" xfId="564" xr:uid="{00000000-0005-0000-0000-0000DD2D0000}"/>
    <cellStyle name="Normal 6 5 2" xfId="565" xr:uid="{00000000-0005-0000-0000-0000DE2D0000}"/>
    <cellStyle name="Normal 6 5 2 2" xfId="566" xr:uid="{00000000-0005-0000-0000-0000DF2D0000}"/>
    <cellStyle name="Normal 6 5 3" xfId="567" xr:uid="{00000000-0005-0000-0000-0000E02D0000}"/>
    <cellStyle name="Normal 6 5 4" xfId="12028" xr:uid="{00000000-0005-0000-0000-0000E12D0000}"/>
    <cellStyle name="Normal 6 6" xfId="568" xr:uid="{00000000-0005-0000-0000-0000E22D0000}"/>
    <cellStyle name="Normal 6 6 2" xfId="569" xr:uid="{00000000-0005-0000-0000-0000E32D0000}"/>
    <cellStyle name="Normal 6 6 3" xfId="12029" xr:uid="{00000000-0005-0000-0000-0000E42D0000}"/>
    <cellStyle name="Normal 6 7" xfId="570" xr:uid="{00000000-0005-0000-0000-0000E52D0000}"/>
    <cellStyle name="Normal 6 8" xfId="547" xr:uid="{00000000-0005-0000-0000-0000E62D0000}"/>
    <cellStyle name="Normal 6 9" xfId="12023" xr:uid="{00000000-0005-0000-0000-0000E72D0000}"/>
    <cellStyle name="Normal 7" xfId="571" xr:uid="{00000000-0005-0000-0000-0000E82D0000}"/>
    <cellStyle name="Normal 7 2" xfId="572" xr:uid="{00000000-0005-0000-0000-0000E92D0000}"/>
    <cellStyle name="Normal 7 2 2" xfId="573" xr:uid="{00000000-0005-0000-0000-0000EA2D0000}"/>
    <cellStyle name="Normal 7 2 2 2" xfId="574" xr:uid="{00000000-0005-0000-0000-0000EB2D0000}"/>
    <cellStyle name="Normal 7 2 2 2 2" xfId="575" xr:uid="{00000000-0005-0000-0000-0000EC2D0000}"/>
    <cellStyle name="Normal 7 2 2 3" xfId="576" xr:uid="{00000000-0005-0000-0000-0000ED2D0000}"/>
    <cellStyle name="Normal 7 2 2 4" xfId="12032" xr:uid="{00000000-0005-0000-0000-0000EE2D0000}"/>
    <cellStyle name="Normal 7 2 3" xfId="577" xr:uid="{00000000-0005-0000-0000-0000EF2D0000}"/>
    <cellStyle name="Normal 7 2 3 2" xfId="578" xr:uid="{00000000-0005-0000-0000-0000F02D0000}"/>
    <cellStyle name="Normal 7 2 4" xfId="579" xr:uid="{00000000-0005-0000-0000-0000F12D0000}"/>
    <cellStyle name="Normal 7 2 5" xfId="12031" xr:uid="{00000000-0005-0000-0000-0000F22D0000}"/>
    <cellStyle name="Normal 7 3" xfId="580" xr:uid="{00000000-0005-0000-0000-0000F32D0000}"/>
    <cellStyle name="Normal 7 3 2" xfId="581" xr:uid="{00000000-0005-0000-0000-0000F42D0000}"/>
    <cellStyle name="Normal 7 3 2 2" xfId="582" xr:uid="{00000000-0005-0000-0000-0000F52D0000}"/>
    <cellStyle name="Normal 7 3 3" xfId="583" xr:uid="{00000000-0005-0000-0000-0000F62D0000}"/>
    <cellStyle name="Normal 7 3 4" xfId="12033" xr:uid="{00000000-0005-0000-0000-0000F72D0000}"/>
    <cellStyle name="Normal 7 4" xfId="584" xr:uid="{00000000-0005-0000-0000-0000F82D0000}"/>
    <cellStyle name="Normal 7 4 2" xfId="585" xr:uid="{00000000-0005-0000-0000-0000F92D0000}"/>
    <cellStyle name="Normal 7 4 2 2" xfId="586" xr:uid="{00000000-0005-0000-0000-0000FA2D0000}"/>
    <cellStyle name="Normal 7 4 3" xfId="587" xr:uid="{00000000-0005-0000-0000-0000FB2D0000}"/>
    <cellStyle name="Normal 7 4 4" xfId="12034" xr:uid="{00000000-0005-0000-0000-0000FC2D0000}"/>
    <cellStyle name="Normal 7 5" xfId="588" xr:uid="{00000000-0005-0000-0000-0000FD2D0000}"/>
    <cellStyle name="Normal 7 5 2" xfId="589" xr:uid="{00000000-0005-0000-0000-0000FE2D0000}"/>
    <cellStyle name="Normal 7 5 2 2" xfId="590" xr:uid="{00000000-0005-0000-0000-0000FF2D0000}"/>
    <cellStyle name="Normal 7 5 3" xfId="591" xr:uid="{00000000-0005-0000-0000-0000002E0000}"/>
    <cellStyle name="Normal 7 5 4" xfId="12035" xr:uid="{00000000-0005-0000-0000-0000012E0000}"/>
    <cellStyle name="Normal 7 6" xfId="592" xr:uid="{00000000-0005-0000-0000-0000022E0000}"/>
    <cellStyle name="Normal 7 6 2" xfId="593" xr:uid="{00000000-0005-0000-0000-0000032E0000}"/>
    <cellStyle name="Normal 7 7" xfId="594" xr:uid="{00000000-0005-0000-0000-0000042E0000}"/>
    <cellStyle name="Normal 7 8" xfId="12030" xr:uid="{00000000-0005-0000-0000-0000052E0000}"/>
    <cellStyle name="Normal 8" xfId="595" xr:uid="{00000000-0005-0000-0000-0000062E0000}"/>
    <cellStyle name="Normal 8 2" xfId="596" xr:uid="{00000000-0005-0000-0000-0000072E0000}"/>
    <cellStyle name="Normal 8 2 2" xfId="597" xr:uid="{00000000-0005-0000-0000-0000082E0000}"/>
    <cellStyle name="Normal 8 2 2 2" xfId="598" xr:uid="{00000000-0005-0000-0000-0000092E0000}"/>
    <cellStyle name="Normal 8 2 2 2 2" xfId="599" xr:uid="{00000000-0005-0000-0000-00000A2E0000}"/>
    <cellStyle name="Normal 8 2 2 3" xfId="600" xr:uid="{00000000-0005-0000-0000-00000B2E0000}"/>
    <cellStyle name="Normal 8 2 2 4" xfId="12038" xr:uid="{00000000-0005-0000-0000-00000C2E0000}"/>
    <cellStyle name="Normal 8 2 3" xfId="601" xr:uid="{00000000-0005-0000-0000-00000D2E0000}"/>
    <cellStyle name="Normal 8 2 3 2" xfId="602" xr:uid="{00000000-0005-0000-0000-00000E2E0000}"/>
    <cellStyle name="Normal 8 2 4" xfId="603" xr:uid="{00000000-0005-0000-0000-00000F2E0000}"/>
    <cellStyle name="Normal 8 2 5" xfId="12037" xr:uid="{00000000-0005-0000-0000-0000102E0000}"/>
    <cellStyle name="Normal 8 3" xfId="604" xr:uid="{00000000-0005-0000-0000-0000112E0000}"/>
    <cellStyle name="Normal 8 3 2" xfId="605" xr:uid="{00000000-0005-0000-0000-0000122E0000}"/>
    <cellStyle name="Normal 8 3 2 2" xfId="606" xr:uid="{00000000-0005-0000-0000-0000132E0000}"/>
    <cellStyle name="Normal 8 3 3" xfId="607" xr:uid="{00000000-0005-0000-0000-0000142E0000}"/>
    <cellStyle name="Normal 8 3 4" xfId="12039" xr:uid="{00000000-0005-0000-0000-0000152E0000}"/>
    <cellStyle name="Normal 8 4" xfId="608" xr:uid="{00000000-0005-0000-0000-0000162E0000}"/>
    <cellStyle name="Normal 8 4 2" xfId="609" xr:uid="{00000000-0005-0000-0000-0000172E0000}"/>
    <cellStyle name="Normal 8 4 2 2" xfId="610" xr:uid="{00000000-0005-0000-0000-0000182E0000}"/>
    <cellStyle name="Normal 8 4 3" xfId="611" xr:uid="{00000000-0005-0000-0000-0000192E0000}"/>
    <cellStyle name="Normal 8 4 4" xfId="12040" xr:uid="{00000000-0005-0000-0000-00001A2E0000}"/>
    <cellStyle name="Normal 8 5" xfId="612" xr:uid="{00000000-0005-0000-0000-00001B2E0000}"/>
    <cellStyle name="Normal 8 5 2" xfId="613" xr:uid="{00000000-0005-0000-0000-00001C2E0000}"/>
    <cellStyle name="Normal 8 5 2 2" xfId="614" xr:uid="{00000000-0005-0000-0000-00001D2E0000}"/>
    <cellStyle name="Normal 8 5 3" xfId="615" xr:uid="{00000000-0005-0000-0000-00001E2E0000}"/>
    <cellStyle name="Normal 8 5 4" xfId="12041" xr:uid="{00000000-0005-0000-0000-00001F2E0000}"/>
    <cellStyle name="Normal 8 6" xfId="616" xr:uid="{00000000-0005-0000-0000-0000202E0000}"/>
    <cellStyle name="Normal 8 6 2" xfId="617" xr:uid="{00000000-0005-0000-0000-0000212E0000}"/>
    <cellStyle name="Normal 8 6 3" xfId="12042" xr:uid="{00000000-0005-0000-0000-0000222E0000}"/>
    <cellStyle name="Normal 8 7" xfId="618" xr:uid="{00000000-0005-0000-0000-0000232E0000}"/>
    <cellStyle name="Normal 8 8" xfId="12036" xr:uid="{00000000-0005-0000-0000-0000242E0000}"/>
    <cellStyle name="Normal 9" xfId="619" xr:uid="{00000000-0005-0000-0000-0000252E0000}"/>
    <cellStyle name="Normal 9 2" xfId="620" xr:uid="{00000000-0005-0000-0000-0000262E0000}"/>
    <cellStyle name="Normal 9 2 2" xfId="621" xr:uid="{00000000-0005-0000-0000-0000272E0000}"/>
    <cellStyle name="Normal 9 2 2 2" xfId="622" xr:uid="{00000000-0005-0000-0000-0000282E0000}"/>
    <cellStyle name="Normal 9 2 2 2 2" xfId="623" xr:uid="{00000000-0005-0000-0000-0000292E0000}"/>
    <cellStyle name="Normal 9 2 2 3" xfId="624" xr:uid="{00000000-0005-0000-0000-00002A2E0000}"/>
    <cellStyle name="Normal 9 2 2 4" xfId="12045" xr:uid="{00000000-0005-0000-0000-00002B2E0000}"/>
    <cellStyle name="Normal 9 2 3" xfId="625" xr:uid="{00000000-0005-0000-0000-00002C2E0000}"/>
    <cellStyle name="Normal 9 2 3 2" xfId="626" xr:uid="{00000000-0005-0000-0000-00002D2E0000}"/>
    <cellStyle name="Normal 9 2 4" xfId="627" xr:uid="{00000000-0005-0000-0000-00002E2E0000}"/>
    <cellStyle name="Normal 9 2 5" xfId="12044" xr:uid="{00000000-0005-0000-0000-00002F2E0000}"/>
    <cellStyle name="Normal 9 3" xfId="628" xr:uid="{00000000-0005-0000-0000-0000302E0000}"/>
    <cellStyle name="Normal 9 3 2" xfId="629" xr:uid="{00000000-0005-0000-0000-0000312E0000}"/>
    <cellStyle name="Normal 9 3 2 2" xfId="630" xr:uid="{00000000-0005-0000-0000-0000322E0000}"/>
    <cellStyle name="Normal 9 3 3" xfId="631" xr:uid="{00000000-0005-0000-0000-0000332E0000}"/>
    <cellStyle name="Normal 9 3 4" xfId="12046" xr:uid="{00000000-0005-0000-0000-0000342E0000}"/>
    <cellStyle name="Normal 9 4" xfId="632" xr:uid="{00000000-0005-0000-0000-0000352E0000}"/>
    <cellStyle name="Normal 9 4 2" xfId="633" xr:uid="{00000000-0005-0000-0000-0000362E0000}"/>
    <cellStyle name="Normal 9 4 2 2" xfId="634" xr:uid="{00000000-0005-0000-0000-0000372E0000}"/>
    <cellStyle name="Normal 9 4 3" xfId="635" xr:uid="{00000000-0005-0000-0000-0000382E0000}"/>
    <cellStyle name="Normal 9 4 4" xfId="12047" xr:uid="{00000000-0005-0000-0000-0000392E0000}"/>
    <cellStyle name="Normal 9 5" xfId="636" xr:uid="{00000000-0005-0000-0000-00003A2E0000}"/>
    <cellStyle name="Normal 9 5 2" xfId="637" xr:uid="{00000000-0005-0000-0000-00003B2E0000}"/>
    <cellStyle name="Normal 9 5 2 2" xfId="638" xr:uid="{00000000-0005-0000-0000-00003C2E0000}"/>
    <cellStyle name="Normal 9 5 3" xfId="639" xr:uid="{00000000-0005-0000-0000-00003D2E0000}"/>
    <cellStyle name="Normal 9 5 4" xfId="12048" xr:uid="{00000000-0005-0000-0000-00003E2E0000}"/>
    <cellStyle name="Normal 9 6" xfId="640" xr:uid="{00000000-0005-0000-0000-00003F2E0000}"/>
    <cellStyle name="Normal 9 6 2" xfId="641" xr:uid="{00000000-0005-0000-0000-0000402E0000}"/>
    <cellStyle name="Normal 9 6 3" xfId="12049" xr:uid="{00000000-0005-0000-0000-0000412E0000}"/>
    <cellStyle name="Normal 9 7" xfId="642" xr:uid="{00000000-0005-0000-0000-0000422E0000}"/>
    <cellStyle name="Normal 9 7 2" xfId="12050" xr:uid="{00000000-0005-0000-0000-0000432E0000}"/>
    <cellStyle name="Normal 9 8" xfId="12051" xr:uid="{00000000-0005-0000-0000-0000442E0000}"/>
    <cellStyle name="Normal 9 9" xfId="12043" xr:uid="{00000000-0005-0000-0000-0000452E0000}"/>
    <cellStyle name="Note 10" xfId="12052" xr:uid="{00000000-0005-0000-0000-0000462E0000}"/>
    <cellStyle name="Note 2" xfId="643" xr:uid="{00000000-0005-0000-0000-0000472E0000}"/>
    <cellStyle name="Note 2 2" xfId="644" xr:uid="{00000000-0005-0000-0000-0000482E0000}"/>
    <cellStyle name="Note 2 2 2" xfId="645" xr:uid="{00000000-0005-0000-0000-0000492E0000}"/>
    <cellStyle name="Note 2 2 2 2" xfId="646" xr:uid="{00000000-0005-0000-0000-00004A2E0000}"/>
    <cellStyle name="Note 2 2 2 2 2" xfId="647" xr:uid="{00000000-0005-0000-0000-00004B2E0000}"/>
    <cellStyle name="Note 2 2 2 2 3" xfId="648" xr:uid="{00000000-0005-0000-0000-00004C2E0000}"/>
    <cellStyle name="Note 2 2 2 3" xfId="649" xr:uid="{00000000-0005-0000-0000-00004D2E0000}"/>
    <cellStyle name="Note 2 2 2 4" xfId="650" xr:uid="{00000000-0005-0000-0000-00004E2E0000}"/>
    <cellStyle name="Note 2 2 3" xfId="651" xr:uid="{00000000-0005-0000-0000-00004F2E0000}"/>
    <cellStyle name="Note 2 2 3 2" xfId="652" xr:uid="{00000000-0005-0000-0000-0000502E0000}"/>
    <cellStyle name="Note 2 2 3 3" xfId="653" xr:uid="{00000000-0005-0000-0000-0000512E0000}"/>
    <cellStyle name="Note 2 2 4" xfId="654" xr:uid="{00000000-0005-0000-0000-0000522E0000}"/>
    <cellStyle name="Note 2 2 5" xfId="655" xr:uid="{00000000-0005-0000-0000-0000532E0000}"/>
    <cellStyle name="Note 2 2 6" xfId="12054" xr:uid="{00000000-0005-0000-0000-0000542E0000}"/>
    <cellStyle name="Note 2 3" xfId="656" xr:uid="{00000000-0005-0000-0000-0000552E0000}"/>
    <cellStyle name="Note 2 3 2" xfId="657" xr:uid="{00000000-0005-0000-0000-0000562E0000}"/>
    <cellStyle name="Note 2 3 2 2" xfId="658" xr:uid="{00000000-0005-0000-0000-0000572E0000}"/>
    <cellStyle name="Note 2 3 2 3" xfId="659" xr:uid="{00000000-0005-0000-0000-0000582E0000}"/>
    <cellStyle name="Note 2 3 3" xfId="660" xr:uid="{00000000-0005-0000-0000-0000592E0000}"/>
    <cellStyle name="Note 2 3 4" xfId="661" xr:uid="{00000000-0005-0000-0000-00005A2E0000}"/>
    <cellStyle name="Note 2 4" xfId="662" xr:uid="{00000000-0005-0000-0000-00005B2E0000}"/>
    <cellStyle name="Note 2 5" xfId="663" xr:uid="{00000000-0005-0000-0000-00005C2E0000}"/>
    <cellStyle name="Note 2 5 2" xfId="664" xr:uid="{00000000-0005-0000-0000-00005D2E0000}"/>
    <cellStyle name="Note 2 5 3" xfId="665" xr:uid="{00000000-0005-0000-0000-00005E2E0000}"/>
    <cellStyle name="Note 2 6" xfId="666" xr:uid="{00000000-0005-0000-0000-00005F2E0000}"/>
    <cellStyle name="Note 2 7" xfId="667" xr:uid="{00000000-0005-0000-0000-0000602E0000}"/>
    <cellStyle name="Note 2 8" xfId="12053" xr:uid="{00000000-0005-0000-0000-0000612E0000}"/>
    <cellStyle name="Note 3" xfId="668" xr:uid="{00000000-0005-0000-0000-0000622E0000}"/>
    <cellStyle name="Note 3 2" xfId="669" xr:uid="{00000000-0005-0000-0000-0000632E0000}"/>
    <cellStyle name="Note 3 2 2" xfId="670" xr:uid="{00000000-0005-0000-0000-0000642E0000}"/>
    <cellStyle name="Note 3 2 2 2" xfId="671" xr:uid="{00000000-0005-0000-0000-0000652E0000}"/>
    <cellStyle name="Note 3 2 2 3" xfId="672" xr:uid="{00000000-0005-0000-0000-0000662E0000}"/>
    <cellStyle name="Note 3 2 3" xfId="673" xr:uid="{00000000-0005-0000-0000-0000672E0000}"/>
    <cellStyle name="Note 3 2 4" xfId="674" xr:uid="{00000000-0005-0000-0000-0000682E0000}"/>
    <cellStyle name="Note 3 3" xfId="675" xr:uid="{00000000-0005-0000-0000-0000692E0000}"/>
    <cellStyle name="Note 3 3 2" xfId="676" xr:uid="{00000000-0005-0000-0000-00006A2E0000}"/>
    <cellStyle name="Note 3 3 3" xfId="677" xr:uid="{00000000-0005-0000-0000-00006B2E0000}"/>
    <cellStyle name="Note 3 4" xfId="678" xr:uid="{00000000-0005-0000-0000-00006C2E0000}"/>
    <cellStyle name="Note 3 5" xfId="679" xr:uid="{00000000-0005-0000-0000-00006D2E0000}"/>
    <cellStyle name="Note 3 6" xfId="12055" xr:uid="{00000000-0005-0000-0000-00006E2E0000}"/>
    <cellStyle name="Note 4" xfId="680" xr:uid="{00000000-0005-0000-0000-00006F2E0000}"/>
    <cellStyle name="Note 4 2" xfId="681" xr:uid="{00000000-0005-0000-0000-0000702E0000}"/>
    <cellStyle name="Note 4 2 2" xfId="682" xr:uid="{00000000-0005-0000-0000-0000712E0000}"/>
    <cellStyle name="Note 4 2 3" xfId="683" xr:uid="{00000000-0005-0000-0000-0000722E0000}"/>
    <cellStyle name="Note 4 3" xfId="684" xr:uid="{00000000-0005-0000-0000-0000732E0000}"/>
    <cellStyle name="Note 4 4" xfId="685" xr:uid="{00000000-0005-0000-0000-0000742E0000}"/>
    <cellStyle name="Note 4 5" xfId="12056" xr:uid="{00000000-0005-0000-0000-0000752E0000}"/>
    <cellStyle name="Note 5" xfId="686" xr:uid="{00000000-0005-0000-0000-0000762E0000}"/>
    <cellStyle name="Note 5 2" xfId="687" xr:uid="{00000000-0005-0000-0000-0000772E0000}"/>
    <cellStyle name="Note 5 3" xfId="688" xr:uid="{00000000-0005-0000-0000-0000782E0000}"/>
    <cellStyle name="Note 5 4" xfId="12057" xr:uid="{00000000-0005-0000-0000-0000792E0000}"/>
    <cellStyle name="Note 6" xfId="12058" xr:uid="{00000000-0005-0000-0000-00007A2E0000}"/>
    <cellStyle name="Note 7" xfId="12059" xr:uid="{00000000-0005-0000-0000-00007B2E0000}"/>
    <cellStyle name="Note 8" xfId="12060" xr:uid="{00000000-0005-0000-0000-00007C2E0000}"/>
    <cellStyle name="Note 8 10" xfId="12061" xr:uid="{00000000-0005-0000-0000-00007D2E0000}"/>
    <cellStyle name="Note 8 10 10" xfId="12062" xr:uid="{00000000-0005-0000-0000-00007E2E0000}"/>
    <cellStyle name="Note 8 10 10 2" xfId="12063" xr:uid="{00000000-0005-0000-0000-00007F2E0000}"/>
    <cellStyle name="Note 8 10 11" xfId="12064" xr:uid="{00000000-0005-0000-0000-0000802E0000}"/>
    <cellStyle name="Note 8 10 11 2" xfId="12065" xr:uid="{00000000-0005-0000-0000-0000812E0000}"/>
    <cellStyle name="Note 8 10 12" xfId="12066" xr:uid="{00000000-0005-0000-0000-0000822E0000}"/>
    <cellStyle name="Note 8 10 12 2" xfId="12067" xr:uid="{00000000-0005-0000-0000-0000832E0000}"/>
    <cellStyle name="Note 8 10 13" xfId="12068" xr:uid="{00000000-0005-0000-0000-0000842E0000}"/>
    <cellStyle name="Note 8 10 13 2" xfId="12069" xr:uid="{00000000-0005-0000-0000-0000852E0000}"/>
    <cellStyle name="Note 8 10 14" xfId="12070" xr:uid="{00000000-0005-0000-0000-0000862E0000}"/>
    <cellStyle name="Note 8 10 14 2" xfId="12071" xr:uid="{00000000-0005-0000-0000-0000872E0000}"/>
    <cellStyle name="Note 8 10 15" xfId="12072" xr:uid="{00000000-0005-0000-0000-0000882E0000}"/>
    <cellStyle name="Note 8 10 15 2" xfId="12073" xr:uid="{00000000-0005-0000-0000-0000892E0000}"/>
    <cellStyle name="Note 8 10 16" xfId="12074" xr:uid="{00000000-0005-0000-0000-00008A2E0000}"/>
    <cellStyle name="Note 8 10 16 2" xfId="12075" xr:uid="{00000000-0005-0000-0000-00008B2E0000}"/>
    <cellStyle name="Note 8 10 17" xfId="12076" xr:uid="{00000000-0005-0000-0000-00008C2E0000}"/>
    <cellStyle name="Note 8 10 17 2" xfId="12077" xr:uid="{00000000-0005-0000-0000-00008D2E0000}"/>
    <cellStyle name="Note 8 10 18" xfId="12078" xr:uid="{00000000-0005-0000-0000-00008E2E0000}"/>
    <cellStyle name="Note 8 10 2" xfId="12079" xr:uid="{00000000-0005-0000-0000-00008F2E0000}"/>
    <cellStyle name="Note 8 10 2 2" xfId="12080" xr:uid="{00000000-0005-0000-0000-0000902E0000}"/>
    <cellStyle name="Note 8 10 3" xfId="12081" xr:uid="{00000000-0005-0000-0000-0000912E0000}"/>
    <cellStyle name="Note 8 10 3 2" xfId="12082" xr:uid="{00000000-0005-0000-0000-0000922E0000}"/>
    <cellStyle name="Note 8 10 4" xfId="12083" xr:uid="{00000000-0005-0000-0000-0000932E0000}"/>
    <cellStyle name="Note 8 10 4 2" xfId="12084" xr:uid="{00000000-0005-0000-0000-0000942E0000}"/>
    <cellStyle name="Note 8 10 5" xfId="12085" xr:uid="{00000000-0005-0000-0000-0000952E0000}"/>
    <cellStyle name="Note 8 10 5 2" xfId="12086" xr:uid="{00000000-0005-0000-0000-0000962E0000}"/>
    <cellStyle name="Note 8 10 6" xfId="12087" xr:uid="{00000000-0005-0000-0000-0000972E0000}"/>
    <cellStyle name="Note 8 10 6 2" xfId="12088" xr:uid="{00000000-0005-0000-0000-0000982E0000}"/>
    <cellStyle name="Note 8 10 7" xfId="12089" xr:uid="{00000000-0005-0000-0000-0000992E0000}"/>
    <cellStyle name="Note 8 10 7 2" xfId="12090" xr:uid="{00000000-0005-0000-0000-00009A2E0000}"/>
    <cellStyle name="Note 8 10 8" xfId="12091" xr:uid="{00000000-0005-0000-0000-00009B2E0000}"/>
    <cellStyle name="Note 8 10 8 2" xfId="12092" xr:uid="{00000000-0005-0000-0000-00009C2E0000}"/>
    <cellStyle name="Note 8 10 9" xfId="12093" xr:uid="{00000000-0005-0000-0000-00009D2E0000}"/>
    <cellStyle name="Note 8 10 9 2" xfId="12094" xr:uid="{00000000-0005-0000-0000-00009E2E0000}"/>
    <cellStyle name="Note 8 11" xfId="12095" xr:uid="{00000000-0005-0000-0000-00009F2E0000}"/>
    <cellStyle name="Note 8 11 10" xfId="12096" xr:uid="{00000000-0005-0000-0000-0000A02E0000}"/>
    <cellStyle name="Note 8 11 10 2" xfId="12097" xr:uid="{00000000-0005-0000-0000-0000A12E0000}"/>
    <cellStyle name="Note 8 11 11" xfId="12098" xr:uid="{00000000-0005-0000-0000-0000A22E0000}"/>
    <cellStyle name="Note 8 11 11 2" xfId="12099" xr:uid="{00000000-0005-0000-0000-0000A32E0000}"/>
    <cellStyle name="Note 8 11 12" xfId="12100" xr:uid="{00000000-0005-0000-0000-0000A42E0000}"/>
    <cellStyle name="Note 8 11 12 2" xfId="12101" xr:uid="{00000000-0005-0000-0000-0000A52E0000}"/>
    <cellStyle name="Note 8 11 13" xfId="12102" xr:uid="{00000000-0005-0000-0000-0000A62E0000}"/>
    <cellStyle name="Note 8 11 13 2" xfId="12103" xr:uid="{00000000-0005-0000-0000-0000A72E0000}"/>
    <cellStyle name="Note 8 11 14" xfId="12104" xr:uid="{00000000-0005-0000-0000-0000A82E0000}"/>
    <cellStyle name="Note 8 11 14 2" xfId="12105" xr:uid="{00000000-0005-0000-0000-0000A92E0000}"/>
    <cellStyle name="Note 8 11 15" xfId="12106" xr:uid="{00000000-0005-0000-0000-0000AA2E0000}"/>
    <cellStyle name="Note 8 11 15 2" xfId="12107" xr:uid="{00000000-0005-0000-0000-0000AB2E0000}"/>
    <cellStyle name="Note 8 11 16" xfId="12108" xr:uid="{00000000-0005-0000-0000-0000AC2E0000}"/>
    <cellStyle name="Note 8 11 16 2" xfId="12109" xr:uid="{00000000-0005-0000-0000-0000AD2E0000}"/>
    <cellStyle name="Note 8 11 17" xfId="12110" xr:uid="{00000000-0005-0000-0000-0000AE2E0000}"/>
    <cellStyle name="Note 8 11 17 2" xfId="12111" xr:uid="{00000000-0005-0000-0000-0000AF2E0000}"/>
    <cellStyle name="Note 8 11 18" xfId="12112" xr:uid="{00000000-0005-0000-0000-0000B02E0000}"/>
    <cellStyle name="Note 8 11 2" xfId="12113" xr:uid="{00000000-0005-0000-0000-0000B12E0000}"/>
    <cellStyle name="Note 8 11 2 2" xfId="12114" xr:uid="{00000000-0005-0000-0000-0000B22E0000}"/>
    <cellStyle name="Note 8 11 3" xfId="12115" xr:uid="{00000000-0005-0000-0000-0000B32E0000}"/>
    <cellStyle name="Note 8 11 3 2" xfId="12116" xr:uid="{00000000-0005-0000-0000-0000B42E0000}"/>
    <cellStyle name="Note 8 11 4" xfId="12117" xr:uid="{00000000-0005-0000-0000-0000B52E0000}"/>
    <cellStyle name="Note 8 11 4 2" xfId="12118" xr:uid="{00000000-0005-0000-0000-0000B62E0000}"/>
    <cellStyle name="Note 8 11 5" xfId="12119" xr:uid="{00000000-0005-0000-0000-0000B72E0000}"/>
    <cellStyle name="Note 8 11 5 2" xfId="12120" xr:uid="{00000000-0005-0000-0000-0000B82E0000}"/>
    <cellStyle name="Note 8 11 6" xfId="12121" xr:uid="{00000000-0005-0000-0000-0000B92E0000}"/>
    <cellStyle name="Note 8 11 6 2" xfId="12122" xr:uid="{00000000-0005-0000-0000-0000BA2E0000}"/>
    <cellStyle name="Note 8 11 7" xfId="12123" xr:uid="{00000000-0005-0000-0000-0000BB2E0000}"/>
    <cellStyle name="Note 8 11 7 2" xfId="12124" xr:uid="{00000000-0005-0000-0000-0000BC2E0000}"/>
    <cellStyle name="Note 8 11 8" xfId="12125" xr:uid="{00000000-0005-0000-0000-0000BD2E0000}"/>
    <cellStyle name="Note 8 11 8 2" xfId="12126" xr:uid="{00000000-0005-0000-0000-0000BE2E0000}"/>
    <cellStyle name="Note 8 11 9" xfId="12127" xr:uid="{00000000-0005-0000-0000-0000BF2E0000}"/>
    <cellStyle name="Note 8 11 9 2" xfId="12128" xr:uid="{00000000-0005-0000-0000-0000C02E0000}"/>
    <cellStyle name="Note 8 12" xfId="12129" xr:uid="{00000000-0005-0000-0000-0000C12E0000}"/>
    <cellStyle name="Note 8 12 10" xfId="12130" xr:uid="{00000000-0005-0000-0000-0000C22E0000}"/>
    <cellStyle name="Note 8 12 10 2" xfId="12131" xr:uid="{00000000-0005-0000-0000-0000C32E0000}"/>
    <cellStyle name="Note 8 12 11" xfId="12132" xr:uid="{00000000-0005-0000-0000-0000C42E0000}"/>
    <cellStyle name="Note 8 12 11 2" xfId="12133" xr:uid="{00000000-0005-0000-0000-0000C52E0000}"/>
    <cellStyle name="Note 8 12 12" xfId="12134" xr:uid="{00000000-0005-0000-0000-0000C62E0000}"/>
    <cellStyle name="Note 8 12 12 2" xfId="12135" xr:uid="{00000000-0005-0000-0000-0000C72E0000}"/>
    <cellStyle name="Note 8 12 13" xfId="12136" xr:uid="{00000000-0005-0000-0000-0000C82E0000}"/>
    <cellStyle name="Note 8 12 13 2" xfId="12137" xr:uid="{00000000-0005-0000-0000-0000C92E0000}"/>
    <cellStyle name="Note 8 12 14" xfId="12138" xr:uid="{00000000-0005-0000-0000-0000CA2E0000}"/>
    <cellStyle name="Note 8 12 14 2" xfId="12139" xr:uid="{00000000-0005-0000-0000-0000CB2E0000}"/>
    <cellStyle name="Note 8 12 15" xfId="12140" xr:uid="{00000000-0005-0000-0000-0000CC2E0000}"/>
    <cellStyle name="Note 8 12 15 2" xfId="12141" xr:uid="{00000000-0005-0000-0000-0000CD2E0000}"/>
    <cellStyle name="Note 8 12 16" xfId="12142" xr:uid="{00000000-0005-0000-0000-0000CE2E0000}"/>
    <cellStyle name="Note 8 12 2" xfId="12143" xr:uid="{00000000-0005-0000-0000-0000CF2E0000}"/>
    <cellStyle name="Note 8 12 2 2" xfId="12144" xr:uid="{00000000-0005-0000-0000-0000D02E0000}"/>
    <cellStyle name="Note 8 12 3" xfId="12145" xr:uid="{00000000-0005-0000-0000-0000D12E0000}"/>
    <cellStyle name="Note 8 12 3 2" xfId="12146" xr:uid="{00000000-0005-0000-0000-0000D22E0000}"/>
    <cellStyle name="Note 8 12 4" xfId="12147" xr:uid="{00000000-0005-0000-0000-0000D32E0000}"/>
    <cellStyle name="Note 8 12 4 2" xfId="12148" xr:uid="{00000000-0005-0000-0000-0000D42E0000}"/>
    <cellStyle name="Note 8 12 5" xfId="12149" xr:uid="{00000000-0005-0000-0000-0000D52E0000}"/>
    <cellStyle name="Note 8 12 5 2" xfId="12150" xr:uid="{00000000-0005-0000-0000-0000D62E0000}"/>
    <cellStyle name="Note 8 12 6" xfId="12151" xr:uid="{00000000-0005-0000-0000-0000D72E0000}"/>
    <cellStyle name="Note 8 12 6 2" xfId="12152" xr:uid="{00000000-0005-0000-0000-0000D82E0000}"/>
    <cellStyle name="Note 8 12 7" xfId="12153" xr:uid="{00000000-0005-0000-0000-0000D92E0000}"/>
    <cellStyle name="Note 8 12 7 2" xfId="12154" xr:uid="{00000000-0005-0000-0000-0000DA2E0000}"/>
    <cellStyle name="Note 8 12 8" xfId="12155" xr:uid="{00000000-0005-0000-0000-0000DB2E0000}"/>
    <cellStyle name="Note 8 12 8 2" xfId="12156" xr:uid="{00000000-0005-0000-0000-0000DC2E0000}"/>
    <cellStyle name="Note 8 12 9" xfId="12157" xr:uid="{00000000-0005-0000-0000-0000DD2E0000}"/>
    <cellStyle name="Note 8 12 9 2" xfId="12158" xr:uid="{00000000-0005-0000-0000-0000DE2E0000}"/>
    <cellStyle name="Note 8 13" xfId="12159" xr:uid="{00000000-0005-0000-0000-0000DF2E0000}"/>
    <cellStyle name="Note 8 13 10" xfId="12160" xr:uid="{00000000-0005-0000-0000-0000E02E0000}"/>
    <cellStyle name="Note 8 13 10 2" xfId="12161" xr:uid="{00000000-0005-0000-0000-0000E12E0000}"/>
    <cellStyle name="Note 8 13 11" xfId="12162" xr:uid="{00000000-0005-0000-0000-0000E22E0000}"/>
    <cellStyle name="Note 8 13 11 2" xfId="12163" xr:uid="{00000000-0005-0000-0000-0000E32E0000}"/>
    <cellStyle name="Note 8 13 12" xfId="12164" xr:uid="{00000000-0005-0000-0000-0000E42E0000}"/>
    <cellStyle name="Note 8 13 12 2" xfId="12165" xr:uid="{00000000-0005-0000-0000-0000E52E0000}"/>
    <cellStyle name="Note 8 13 13" xfId="12166" xr:uid="{00000000-0005-0000-0000-0000E62E0000}"/>
    <cellStyle name="Note 8 13 13 2" xfId="12167" xr:uid="{00000000-0005-0000-0000-0000E72E0000}"/>
    <cellStyle name="Note 8 13 14" xfId="12168" xr:uid="{00000000-0005-0000-0000-0000E82E0000}"/>
    <cellStyle name="Note 8 13 14 2" xfId="12169" xr:uid="{00000000-0005-0000-0000-0000E92E0000}"/>
    <cellStyle name="Note 8 13 15" xfId="12170" xr:uid="{00000000-0005-0000-0000-0000EA2E0000}"/>
    <cellStyle name="Note 8 13 15 2" xfId="12171" xr:uid="{00000000-0005-0000-0000-0000EB2E0000}"/>
    <cellStyle name="Note 8 13 16" xfId="12172" xr:uid="{00000000-0005-0000-0000-0000EC2E0000}"/>
    <cellStyle name="Note 8 13 2" xfId="12173" xr:uid="{00000000-0005-0000-0000-0000ED2E0000}"/>
    <cellStyle name="Note 8 13 2 2" xfId="12174" xr:uid="{00000000-0005-0000-0000-0000EE2E0000}"/>
    <cellStyle name="Note 8 13 3" xfId="12175" xr:uid="{00000000-0005-0000-0000-0000EF2E0000}"/>
    <cellStyle name="Note 8 13 3 2" xfId="12176" xr:uid="{00000000-0005-0000-0000-0000F02E0000}"/>
    <cellStyle name="Note 8 13 4" xfId="12177" xr:uid="{00000000-0005-0000-0000-0000F12E0000}"/>
    <cellStyle name="Note 8 13 4 2" xfId="12178" xr:uid="{00000000-0005-0000-0000-0000F22E0000}"/>
    <cellStyle name="Note 8 13 5" xfId="12179" xr:uid="{00000000-0005-0000-0000-0000F32E0000}"/>
    <cellStyle name="Note 8 13 5 2" xfId="12180" xr:uid="{00000000-0005-0000-0000-0000F42E0000}"/>
    <cellStyle name="Note 8 13 6" xfId="12181" xr:uid="{00000000-0005-0000-0000-0000F52E0000}"/>
    <cellStyle name="Note 8 13 6 2" xfId="12182" xr:uid="{00000000-0005-0000-0000-0000F62E0000}"/>
    <cellStyle name="Note 8 13 7" xfId="12183" xr:uid="{00000000-0005-0000-0000-0000F72E0000}"/>
    <cellStyle name="Note 8 13 7 2" xfId="12184" xr:uid="{00000000-0005-0000-0000-0000F82E0000}"/>
    <cellStyle name="Note 8 13 8" xfId="12185" xr:uid="{00000000-0005-0000-0000-0000F92E0000}"/>
    <cellStyle name="Note 8 13 8 2" xfId="12186" xr:uid="{00000000-0005-0000-0000-0000FA2E0000}"/>
    <cellStyle name="Note 8 13 9" xfId="12187" xr:uid="{00000000-0005-0000-0000-0000FB2E0000}"/>
    <cellStyle name="Note 8 13 9 2" xfId="12188" xr:uid="{00000000-0005-0000-0000-0000FC2E0000}"/>
    <cellStyle name="Note 8 14" xfId="12189" xr:uid="{00000000-0005-0000-0000-0000FD2E0000}"/>
    <cellStyle name="Note 8 14 10" xfId="12190" xr:uid="{00000000-0005-0000-0000-0000FE2E0000}"/>
    <cellStyle name="Note 8 14 10 2" xfId="12191" xr:uid="{00000000-0005-0000-0000-0000FF2E0000}"/>
    <cellStyle name="Note 8 14 11" xfId="12192" xr:uid="{00000000-0005-0000-0000-0000002F0000}"/>
    <cellStyle name="Note 8 14 11 2" xfId="12193" xr:uid="{00000000-0005-0000-0000-0000012F0000}"/>
    <cellStyle name="Note 8 14 12" xfId="12194" xr:uid="{00000000-0005-0000-0000-0000022F0000}"/>
    <cellStyle name="Note 8 14 12 2" xfId="12195" xr:uid="{00000000-0005-0000-0000-0000032F0000}"/>
    <cellStyle name="Note 8 14 13" xfId="12196" xr:uid="{00000000-0005-0000-0000-0000042F0000}"/>
    <cellStyle name="Note 8 14 13 2" xfId="12197" xr:uid="{00000000-0005-0000-0000-0000052F0000}"/>
    <cellStyle name="Note 8 14 14" xfId="12198" xr:uid="{00000000-0005-0000-0000-0000062F0000}"/>
    <cellStyle name="Note 8 14 14 2" xfId="12199" xr:uid="{00000000-0005-0000-0000-0000072F0000}"/>
    <cellStyle name="Note 8 14 15" xfId="12200" xr:uid="{00000000-0005-0000-0000-0000082F0000}"/>
    <cellStyle name="Note 8 14 2" xfId="12201" xr:uid="{00000000-0005-0000-0000-0000092F0000}"/>
    <cellStyle name="Note 8 14 2 2" xfId="12202" xr:uid="{00000000-0005-0000-0000-00000A2F0000}"/>
    <cellStyle name="Note 8 14 3" xfId="12203" xr:uid="{00000000-0005-0000-0000-00000B2F0000}"/>
    <cellStyle name="Note 8 14 3 2" xfId="12204" xr:uid="{00000000-0005-0000-0000-00000C2F0000}"/>
    <cellStyle name="Note 8 14 4" xfId="12205" xr:uid="{00000000-0005-0000-0000-00000D2F0000}"/>
    <cellStyle name="Note 8 14 4 2" xfId="12206" xr:uid="{00000000-0005-0000-0000-00000E2F0000}"/>
    <cellStyle name="Note 8 14 5" xfId="12207" xr:uid="{00000000-0005-0000-0000-00000F2F0000}"/>
    <cellStyle name="Note 8 14 5 2" xfId="12208" xr:uid="{00000000-0005-0000-0000-0000102F0000}"/>
    <cellStyle name="Note 8 14 6" xfId="12209" xr:uid="{00000000-0005-0000-0000-0000112F0000}"/>
    <cellStyle name="Note 8 14 6 2" xfId="12210" xr:uid="{00000000-0005-0000-0000-0000122F0000}"/>
    <cellStyle name="Note 8 14 7" xfId="12211" xr:uid="{00000000-0005-0000-0000-0000132F0000}"/>
    <cellStyle name="Note 8 14 7 2" xfId="12212" xr:uid="{00000000-0005-0000-0000-0000142F0000}"/>
    <cellStyle name="Note 8 14 8" xfId="12213" xr:uid="{00000000-0005-0000-0000-0000152F0000}"/>
    <cellStyle name="Note 8 14 8 2" xfId="12214" xr:uid="{00000000-0005-0000-0000-0000162F0000}"/>
    <cellStyle name="Note 8 14 9" xfId="12215" xr:uid="{00000000-0005-0000-0000-0000172F0000}"/>
    <cellStyle name="Note 8 14 9 2" xfId="12216" xr:uid="{00000000-0005-0000-0000-0000182F0000}"/>
    <cellStyle name="Note 8 15" xfId="12217" xr:uid="{00000000-0005-0000-0000-0000192F0000}"/>
    <cellStyle name="Note 8 15 2" xfId="12218" xr:uid="{00000000-0005-0000-0000-00001A2F0000}"/>
    <cellStyle name="Note 8 16" xfId="12219" xr:uid="{00000000-0005-0000-0000-00001B2F0000}"/>
    <cellStyle name="Note 8 16 2" xfId="12220" xr:uid="{00000000-0005-0000-0000-00001C2F0000}"/>
    <cellStyle name="Note 8 17" xfId="12221" xr:uid="{00000000-0005-0000-0000-00001D2F0000}"/>
    <cellStyle name="Note 8 17 2" xfId="12222" xr:uid="{00000000-0005-0000-0000-00001E2F0000}"/>
    <cellStyle name="Note 8 18" xfId="12223" xr:uid="{00000000-0005-0000-0000-00001F2F0000}"/>
    <cellStyle name="Note 8 18 2" xfId="12224" xr:uid="{00000000-0005-0000-0000-0000202F0000}"/>
    <cellStyle name="Note 8 19" xfId="12225" xr:uid="{00000000-0005-0000-0000-0000212F0000}"/>
    <cellStyle name="Note 8 19 2" xfId="12226" xr:uid="{00000000-0005-0000-0000-0000222F0000}"/>
    <cellStyle name="Note 8 2" xfId="12227" xr:uid="{00000000-0005-0000-0000-0000232F0000}"/>
    <cellStyle name="Note 8 2 10" xfId="12228" xr:uid="{00000000-0005-0000-0000-0000242F0000}"/>
    <cellStyle name="Note 8 2 10 10" xfId="12229" xr:uid="{00000000-0005-0000-0000-0000252F0000}"/>
    <cellStyle name="Note 8 2 10 10 2" xfId="12230" xr:uid="{00000000-0005-0000-0000-0000262F0000}"/>
    <cellStyle name="Note 8 2 10 11" xfId="12231" xr:uid="{00000000-0005-0000-0000-0000272F0000}"/>
    <cellStyle name="Note 8 2 10 11 2" xfId="12232" xr:uid="{00000000-0005-0000-0000-0000282F0000}"/>
    <cellStyle name="Note 8 2 10 12" xfId="12233" xr:uid="{00000000-0005-0000-0000-0000292F0000}"/>
    <cellStyle name="Note 8 2 10 12 2" xfId="12234" xr:uid="{00000000-0005-0000-0000-00002A2F0000}"/>
    <cellStyle name="Note 8 2 10 13" xfId="12235" xr:uid="{00000000-0005-0000-0000-00002B2F0000}"/>
    <cellStyle name="Note 8 2 10 13 2" xfId="12236" xr:uid="{00000000-0005-0000-0000-00002C2F0000}"/>
    <cellStyle name="Note 8 2 10 14" xfId="12237" xr:uid="{00000000-0005-0000-0000-00002D2F0000}"/>
    <cellStyle name="Note 8 2 10 14 2" xfId="12238" xr:uid="{00000000-0005-0000-0000-00002E2F0000}"/>
    <cellStyle name="Note 8 2 10 15" xfId="12239" xr:uid="{00000000-0005-0000-0000-00002F2F0000}"/>
    <cellStyle name="Note 8 2 10 15 2" xfId="12240" xr:uid="{00000000-0005-0000-0000-0000302F0000}"/>
    <cellStyle name="Note 8 2 10 16" xfId="12241" xr:uid="{00000000-0005-0000-0000-0000312F0000}"/>
    <cellStyle name="Note 8 2 10 16 2" xfId="12242" xr:uid="{00000000-0005-0000-0000-0000322F0000}"/>
    <cellStyle name="Note 8 2 10 17" xfId="12243" xr:uid="{00000000-0005-0000-0000-0000332F0000}"/>
    <cellStyle name="Note 8 2 10 17 2" xfId="12244" xr:uid="{00000000-0005-0000-0000-0000342F0000}"/>
    <cellStyle name="Note 8 2 10 18" xfId="12245" xr:uid="{00000000-0005-0000-0000-0000352F0000}"/>
    <cellStyle name="Note 8 2 10 2" xfId="12246" xr:uid="{00000000-0005-0000-0000-0000362F0000}"/>
    <cellStyle name="Note 8 2 10 2 2" xfId="12247" xr:uid="{00000000-0005-0000-0000-0000372F0000}"/>
    <cellStyle name="Note 8 2 10 3" xfId="12248" xr:uid="{00000000-0005-0000-0000-0000382F0000}"/>
    <cellStyle name="Note 8 2 10 3 2" xfId="12249" xr:uid="{00000000-0005-0000-0000-0000392F0000}"/>
    <cellStyle name="Note 8 2 10 4" xfId="12250" xr:uid="{00000000-0005-0000-0000-00003A2F0000}"/>
    <cellStyle name="Note 8 2 10 4 2" xfId="12251" xr:uid="{00000000-0005-0000-0000-00003B2F0000}"/>
    <cellStyle name="Note 8 2 10 5" xfId="12252" xr:uid="{00000000-0005-0000-0000-00003C2F0000}"/>
    <cellStyle name="Note 8 2 10 5 2" xfId="12253" xr:uid="{00000000-0005-0000-0000-00003D2F0000}"/>
    <cellStyle name="Note 8 2 10 6" xfId="12254" xr:uid="{00000000-0005-0000-0000-00003E2F0000}"/>
    <cellStyle name="Note 8 2 10 6 2" xfId="12255" xr:uid="{00000000-0005-0000-0000-00003F2F0000}"/>
    <cellStyle name="Note 8 2 10 7" xfId="12256" xr:uid="{00000000-0005-0000-0000-0000402F0000}"/>
    <cellStyle name="Note 8 2 10 7 2" xfId="12257" xr:uid="{00000000-0005-0000-0000-0000412F0000}"/>
    <cellStyle name="Note 8 2 10 8" xfId="12258" xr:uid="{00000000-0005-0000-0000-0000422F0000}"/>
    <cellStyle name="Note 8 2 10 8 2" xfId="12259" xr:uid="{00000000-0005-0000-0000-0000432F0000}"/>
    <cellStyle name="Note 8 2 10 9" xfId="12260" xr:uid="{00000000-0005-0000-0000-0000442F0000}"/>
    <cellStyle name="Note 8 2 10 9 2" xfId="12261" xr:uid="{00000000-0005-0000-0000-0000452F0000}"/>
    <cellStyle name="Note 8 2 11" xfId="12262" xr:uid="{00000000-0005-0000-0000-0000462F0000}"/>
    <cellStyle name="Note 8 2 11 10" xfId="12263" xr:uid="{00000000-0005-0000-0000-0000472F0000}"/>
    <cellStyle name="Note 8 2 11 10 2" xfId="12264" xr:uid="{00000000-0005-0000-0000-0000482F0000}"/>
    <cellStyle name="Note 8 2 11 11" xfId="12265" xr:uid="{00000000-0005-0000-0000-0000492F0000}"/>
    <cellStyle name="Note 8 2 11 11 2" xfId="12266" xr:uid="{00000000-0005-0000-0000-00004A2F0000}"/>
    <cellStyle name="Note 8 2 11 12" xfId="12267" xr:uid="{00000000-0005-0000-0000-00004B2F0000}"/>
    <cellStyle name="Note 8 2 11 12 2" xfId="12268" xr:uid="{00000000-0005-0000-0000-00004C2F0000}"/>
    <cellStyle name="Note 8 2 11 13" xfId="12269" xr:uid="{00000000-0005-0000-0000-00004D2F0000}"/>
    <cellStyle name="Note 8 2 11 13 2" xfId="12270" xr:uid="{00000000-0005-0000-0000-00004E2F0000}"/>
    <cellStyle name="Note 8 2 11 14" xfId="12271" xr:uid="{00000000-0005-0000-0000-00004F2F0000}"/>
    <cellStyle name="Note 8 2 11 14 2" xfId="12272" xr:uid="{00000000-0005-0000-0000-0000502F0000}"/>
    <cellStyle name="Note 8 2 11 15" xfId="12273" xr:uid="{00000000-0005-0000-0000-0000512F0000}"/>
    <cellStyle name="Note 8 2 11 15 2" xfId="12274" xr:uid="{00000000-0005-0000-0000-0000522F0000}"/>
    <cellStyle name="Note 8 2 11 16" xfId="12275" xr:uid="{00000000-0005-0000-0000-0000532F0000}"/>
    <cellStyle name="Note 8 2 11 2" xfId="12276" xr:uid="{00000000-0005-0000-0000-0000542F0000}"/>
    <cellStyle name="Note 8 2 11 2 2" xfId="12277" xr:uid="{00000000-0005-0000-0000-0000552F0000}"/>
    <cellStyle name="Note 8 2 11 3" xfId="12278" xr:uid="{00000000-0005-0000-0000-0000562F0000}"/>
    <cellStyle name="Note 8 2 11 3 2" xfId="12279" xr:uid="{00000000-0005-0000-0000-0000572F0000}"/>
    <cellStyle name="Note 8 2 11 4" xfId="12280" xr:uid="{00000000-0005-0000-0000-0000582F0000}"/>
    <cellStyle name="Note 8 2 11 4 2" xfId="12281" xr:uid="{00000000-0005-0000-0000-0000592F0000}"/>
    <cellStyle name="Note 8 2 11 5" xfId="12282" xr:uid="{00000000-0005-0000-0000-00005A2F0000}"/>
    <cellStyle name="Note 8 2 11 5 2" xfId="12283" xr:uid="{00000000-0005-0000-0000-00005B2F0000}"/>
    <cellStyle name="Note 8 2 11 6" xfId="12284" xr:uid="{00000000-0005-0000-0000-00005C2F0000}"/>
    <cellStyle name="Note 8 2 11 6 2" xfId="12285" xr:uid="{00000000-0005-0000-0000-00005D2F0000}"/>
    <cellStyle name="Note 8 2 11 7" xfId="12286" xr:uid="{00000000-0005-0000-0000-00005E2F0000}"/>
    <cellStyle name="Note 8 2 11 7 2" xfId="12287" xr:uid="{00000000-0005-0000-0000-00005F2F0000}"/>
    <cellStyle name="Note 8 2 11 8" xfId="12288" xr:uid="{00000000-0005-0000-0000-0000602F0000}"/>
    <cellStyle name="Note 8 2 11 8 2" xfId="12289" xr:uid="{00000000-0005-0000-0000-0000612F0000}"/>
    <cellStyle name="Note 8 2 11 9" xfId="12290" xr:uid="{00000000-0005-0000-0000-0000622F0000}"/>
    <cellStyle name="Note 8 2 11 9 2" xfId="12291" xr:uid="{00000000-0005-0000-0000-0000632F0000}"/>
    <cellStyle name="Note 8 2 12" xfId="12292" xr:uid="{00000000-0005-0000-0000-0000642F0000}"/>
    <cellStyle name="Note 8 2 12 10" xfId="12293" xr:uid="{00000000-0005-0000-0000-0000652F0000}"/>
    <cellStyle name="Note 8 2 12 10 2" xfId="12294" xr:uid="{00000000-0005-0000-0000-0000662F0000}"/>
    <cellStyle name="Note 8 2 12 11" xfId="12295" xr:uid="{00000000-0005-0000-0000-0000672F0000}"/>
    <cellStyle name="Note 8 2 12 11 2" xfId="12296" xr:uid="{00000000-0005-0000-0000-0000682F0000}"/>
    <cellStyle name="Note 8 2 12 12" xfId="12297" xr:uid="{00000000-0005-0000-0000-0000692F0000}"/>
    <cellStyle name="Note 8 2 12 12 2" xfId="12298" xr:uid="{00000000-0005-0000-0000-00006A2F0000}"/>
    <cellStyle name="Note 8 2 12 13" xfId="12299" xr:uid="{00000000-0005-0000-0000-00006B2F0000}"/>
    <cellStyle name="Note 8 2 12 13 2" xfId="12300" xr:uid="{00000000-0005-0000-0000-00006C2F0000}"/>
    <cellStyle name="Note 8 2 12 14" xfId="12301" xr:uid="{00000000-0005-0000-0000-00006D2F0000}"/>
    <cellStyle name="Note 8 2 12 14 2" xfId="12302" xr:uid="{00000000-0005-0000-0000-00006E2F0000}"/>
    <cellStyle name="Note 8 2 12 15" xfId="12303" xr:uid="{00000000-0005-0000-0000-00006F2F0000}"/>
    <cellStyle name="Note 8 2 12 15 2" xfId="12304" xr:uid="{00000000-0005-0000-0000-0000702F0000}"/>
    <cellStyle name="Note 8 2 12 16" xfId="12305" xr:uid="{00000000-0005-0000-0000-0000712F0000}"/>
    <cellStyle name="Note 8 2 12 2" xfId="12306" xr:uid="{00000000-0005-0000-0000-0000722F0000}"/>
    <cellStyle name="Note 8 2 12 2 2" xfId="12307" xr:uid="{00000000-0005-0000-0000-0000732F0000}"/>
    <cellStyle name="Note 8 2 12 3" xfId="12308" xr:uid="{00000000-0005-0000-0000-0000742F0000}"/>
    <cellStyle name="Note 8 2 12 3 2" xfId="12309" xr:uid="{00000000-0005-0000-0000-0000752F0000}"/>
    <cellStyle name="Note 8 2 12 4" xfId="12310" xr:uid="{00000000-0005-0000-0000-0000762F0000}"/>
    <cellStyle name="Note 8 2 12 4 2" xfId="12311" xr:uid="{00000000-0005-0000-0000-0000772F0000}"/>
    <cellStyle name="Note 8 2 12 5" xfId="12312" xr:uid="{00000000-0005-0000-0000-0000782F0000}"/>
    <cellStyle name="Note 8 2 12 5 2" xfId="12313" xr:uid="{00000000-0005-0000-0000-0000792F0000}"/>
    <cellStyle name="Note 8 2 12 6" xfId="12314" xr:uid="{00000000-0005-0000-0000-00007A2F0000}"/>
    <cellStyle name="Note 8 2 12 6 2" xfId="12315" xr:uid="{00000000-0005-0000-0000-00007B2F0000}"/>
    <cellStyle name="Note 8 2 12 7" xfId="12316" xr:uid="{00000000-0005-0000-0000-00007C2F0000}"/>
    <cellStyle name="Note 8 2 12 7 2" xfId="12317" xr:uid="{00000000-0005-0000-0000-00007D2F0000}"/>
    <cellStyle name="Note 8 2 12 8" xfId="12318" xr:uid="{00000000-0005-0000-0000-00007E2F0000}"/>
    <cellStyle name="Note 8 2 12 8 2" xfId="12319" xr:uid="{00000000-0005-0000-0000-00007F2F0000}"/>
    <cellStyle name="Note 8 2 12 9" xfId="12320" xr:uid="{00000000-0005-0000-0000-0000802F0000}"/>
    <cellStyle name="Note 8 2 12 9 2" xfId="12321" xr:uid="{00000000-0005-0000-0000-0000812F0000}"/>
    <cellStyle name="Note 8 2 13" xfId="12322" xr:uid="{00000000-0005-0000-0000-0000822F0000}"/>
    <cellStyle name="Note 8 2 13 10" xfId="12323" xr:uid="{00000000-0005-0000-0000-0000832F0000}"/>
    <cellStyle name="Note 8 2 13 10 2" xfId="12324" xr:uid="{00000000-0005-0000-0000-0000842F0000}"/>
    <cellStyle name="Note 8 2 13 11" xfId="12325" xr:uid="{00000000-0005-0000-0000-0000852F0000}"/>
    <cellStyle name="Note 8 2 13 11 2" xfId="12326" xr:uid="{00000000-0005-0000-0000-0000862F0000}"/>
    <cellStyle name="Note 8 2 13 12" xfId="12327" xr:uid="{00000000-0005-0000-0000-0000872F0000}"/>
    <cellStyle name="Note 8 2 13 12 2" xfId="12328" xr:uid="{00000000-0005-0000-0000-0000882F0000}"/>
    <cellStyle name="Note 8 2 13 13" xfId="12329" xr:uid="{00000000-0005-0000-0000-0000892F0000}"/>
    <cellStyle name="Note 8 2 13 13 2" xfId="12330" xr:uid="{00000000-0005-0000-0000-00008A2F0000}"/>
    <cellStyle name="Note 8 2 13 14" xfId="12331" xr:uid="{00000000-0005-0000-0000-00008B2F0000}"/>
    <cellStyle name="Note 8 2 13 14 2" xfId="12332" xr:uid="{00000000-0005-0000-0000-00008C2F0000}"/>
    <cellStyle name="Note 8 2 13 15" xfId="12333" xr:uid="{00000000-0005-0000-0000-00008D2F0000}"/>
    <cellStyle name="Note 8 2 13 2" xfId="12334" xr:uid="{00000000-0005-0000-0000-00008E2F0000}"/>
    <cellStyle name="Note 8 2 13 2 2" xfId="12335" xr:uid="{00000000-0005-0000-0000-00008F2F0000}"/>
    <cellStyle name="Note 8 2 13 3" xfId="12336" xr:uid="{00000000-0005-0000-0000-0000902F0000}"/>
    <cellStyle name="Note 8 2 13 3 2" xfId="12337" xr:uid="{00000000-0005-0000-0000-0000912F0000}"/>
    <cellStyle name="Note 8 2 13 4" xfId="12338" xr:uid="{00000000-0005-0000-0000-0000922F0000}"/>
    <cellStyle name="Note 8 2 13 4 2" xfId="12339" xr:uid="{00000000-0005-0000-0000-0000932F0000}"/>
    <cellStyle name="Note 8 2 13 5" xfId="12340" xr:uid="{00000000-0005-0000-0000-0000942F0000}"/>
    <cellStyle name="Note 8 2 13 5 2" xfId="12341" xr:uid="{00000000-0005-0000-0000-0000952F0000}"/>
    <cellStyle name="Note 8 2 13 6" xfId="12342" xr:uid="{00000000-0005-0000-0000-0000962F0000}"/>
    <cellStyle name="Note 8 2 13 6 2" xfId="12343" xr:uid="{00000000-0005-0000-0000-0000972F0000}"/>
    <cellStyle name="Note 8 2 13 7" xfId="12344" xr:uid="{00000000-0005-0000-0000-0000982F0000}"/>
    <cellStyle name="Note 8 2 13 7 2" xfId="12345" xr:uid="{00000000-0005-0000-0000-0000992F0000}"/>
    <cellStyle name="Note 8 2 13 8" xfId="12346" xr:uid="{00000000-0005-0000-0000-00009A2F0000}"/>
    <cellStyle name="Note 8 2 13 8 2" xfId="12347" xr:uid="{00000000-0005-0000-0000-00009B2F0000}"/>
    <cellStyle name="Note 8 2 13 9" xfId="12348" xr:uid="{00000000-0005-0000-0000-00009C2F0000}"/>
    <cellStyle name="Note 8 2 13 9 2" xfId="12349" xr:uid="{00000000-0005-0000-0000-00009D2F0000}"/>
    <cellStyle name="Note 8 2 14" xfId="12350" xr:uid="{00000000-0005-0000-0000-00009E2F0000}"/>
    <cellStyle name="Note 8 2 14 2" xfId="12351" xr:uid="{00000000-0005-0000-0000-00009F2F0000}"/>
    <cellStyle name="Note 8 2 15" xfId="12352" xr:uid="{00000000-0005-0000-0000-0000A02F0000}"/>
    <cellStyle name="Note 8 2 15 2" xfId="12353" xr:uid="{00000000-0005-0000-0000-0000A12F0000}"/>
    <cellStyle name="Note 8 2 16" xfId="12354" xr:uid="{00000000-0005-0000-0000-0000A22F0000}"/>
    <cellStyle name="Note 8 2 16 2" xfId="12355" xr:uid="{00000000-0005-0000-0000-0000A32F0000}"/>
    <cellStyle name="Note 8 2 17" xfId="12356" xr:uid="{00000000-0005-0000-0000-0000A42F0000}"/>
    <cellStyle name="Note 8 2 17 2" xfId="12357" xr:uid="{00000000-0005-0000-0000-0000A52F0000}"/>
    <cellStyle name="Note 8 2 18" xfId="12358" xr:uid="{00000000-0005-0000-0000-0000A62F0000}"/>
    <cellStyle name="Note 8 2 18 2" xfId="12359" xr:uid="{00000000-0005-0000-0000-0000A72F0000}"/>
    <cellStyle name="Note 8 2 19" xfId="12360" xr:uid="{00000000-0005-0000-0000-0000A82F0000}"/>
    <cellStyle name="Note 8 2 19 2" xfId="12361" xr:uid="{00000000-0005-0000-0000-0000A92F0000}"/>
    <cellStyle name="Note 8 2 2" xfId="12362" xr:uid="{00000000-0005-0000-0000-0000AA2F0000}"/>
    <cellStyle name="Note 8 2 2 10" xfId="12363" xr:uid="{00000000-0005-0000-0000-0000AB2F0000}"/>
    <cellStyle name="Note 8 2 2 10 2" xfId="12364" xr:uid="{00000000-0005-0000-0000-0000AC2F0000}"/>
    <cellStyle name="Note 8 2 2 11" xfId="12365" xr:uid="{00000000-0005-0000-0000-0000AD2F0000}"/>
    <cellStyle name="Note 8 2 2 11 2" xfId="12366" xr:uid="{00000000-0005-0000-0000-0000AE2F0000}"/>
    <cellStyle name="Note 8 2 2 12" xfId="12367" xr:uid="{00000000-0005-0000-0000-0000AF2F0000}"/>
    <cellStyle name="Note 8 2 2 12 2" xfId="12368" xr:uid="{00000000-0005-0000-0000-0000B02F0000}"/>
    <cellStyle name="Note 8 2 2 13" xfId="12369" xr:uid="{00000000-0005-0000-0000-0000B12F0000}"/>
    <cellStyle name="Note 8 2 2 13 2" xfId="12370" xr:uid="{00000000-0005-0000-0000-0000B22F0000}"/>
    <cellStyle name="Note 8 2 2 14" xfId="12371" xr:uid="{00000000-0005-0000-0000-0000B32F0000}"/>
    <cellStyle name="Note 8 2 2 14 2" xfId="12372" xr:uid="{00000000-0005-0000-0000-0000B42F0000}"/>
    <cellStyle name="Note 8 2 2 15" xfId="12373" xr:uid="{00000000-0005-0000-0000-0000B52F0000}"/>
    <cellStyle name="Note 8 2 2 15 2" xfId="12374" xr:uid="{00000000-0005-0000-0000-0000B62F0000}"/>
    <cellStyle name="Note 8 2 2 16" xfId="12375" xr:uid="{00000000-0005-0000-0000-0000B72F0000}"/>
    <cellStyle name="Note 8 2 2 16 2" xfId="12376" xr:uid="{00000000-0005-0000-0000-0000B82F0000}"/>
    <cellStyle name="Note 8 2 2 17" xfId="12377" xr:uid="{00000000-0005-0000-0000-0000B92F0000}"/>
    <cellStyle name="Note 8 2 2 17 2" xfId="12378" xr:uid="{00000000-0005-0000-0000-0000BA2F0000}"/>
    <cellStyle name="Note 8 2 2 18" xfId="12379" xr:uid="{00000000-0005-0000-0000-0000BB2F0000}"/>
    <cellStyle name="Note 8 2 2 18 2" xfId="12380" xr:uid="{00000000-0005-0000-0000-0000BC2F0000}"/>
    <cellStyle name="Note 8 2 2 19" xfId="12381" xr:uid="{00000000-0005-0000-0000-0000BD2F0000}"/>
    <cellStyle name="Note 8 2 2 19 2" xfId="12382" xr:uid="{00000000-0005-0000-0000-0000BE2F0000}"/>
    <cellStyle name="Note 8 2 2 2" xfId="12383" xr:uid="{00000000-0005-0000-0000-0000BF2F0000}"/>
    <cellStyle name="Note 8 2 2 2 10" xfId="12384" xr:uid="{00000000-0005-0000-0000-0000C02F0000}"/>
    <cellStyle name="Note 8 2 2 2 10 2" xfId="12385" xr:uid="{00000000-0005-0000-0000-0000C12F0000}"/>
    <cellStyle name="Note 8 2 2 2 11" xfId="12386" xr:uid="{00000000-0005-0000-0000-0000C22F0000}"/>
    <cellStyle name="Note 8 2 2 2 11 2" xfId="12387" xr:uid="{00000000-0005-0000-0000-0000C32F0000}"/>
    <cellStyle name="Note 8 2 2 2 12" xfId="12388" xr:uid="{00000000-0005-0000-0000-0000C42F0000}"/>
    <cellStyle name="Note 8 2 2 2 12 2" xfId="12389" xr:uid="{00000000-0005-0000-0000-0000C52F0000}"/>
    <cellStyle name="Note 8 2 2 2 13" xfId="12390" xr:uid="{00000000-0005-0000-0000-0000C62F0000}"/>
    <cellStyle name="Note 8 2 2 2 13 2" xfId="12391" xr:uid="{00000000-0005-0000-0000-0000C72F0000}"/>
    <cellStyle name="Note 8 2 2 2 14" xfId="12392" xr:uid="{00000000-0005-0000-0000-0000C82F0000}"/>
    <cellStyle name="Note 8 2 2 2 14 2" xfId="12393" xr:uid="{00000000-0005-0000-0000-0000C92F0000}"/>
    <cellStyle name="Note 8 2 2 2 15" xfId="12394" xr:uid="{00000000-0005-0000-0000-0000CA2F0000}"/>
    <cellStyle name="Note 8 2 2 2 15 2" xfId="12395" xr:uid="{00000000-0005-0000-0000-0000CB2F0000}"/>
    <cellStyle name="Note 8 2 2 2 16" xfId="12396" xr:uid="{00000000-0005-0000-0000-0000CC2F0000}"/>
    <cellStyle name="Note 8 2 2 2 16 2" xfId="12397" xr:uid="{00000000-0005-0000-0000-0000CD2F0000}"/>
    <cellStyle name="Note 8 2 2 2 17" xfId="12398" xr:uid="{00000000-0005-0000-0000-0000CE2F0000}"/>
    <cellStyle name="Note 8 2 2 2 17 2" xfId="12399" xr:uid="{00000000-0005-0000-0000-0000CF2F0000}"/>
    <cellStyle name="Note 8 2 2 2 18" xfId="12400" xr:uid="{00000000-0005-0000-0000-0000D02F0000}"/>
    <cellStyle name="Note 8 2 2 2 18 2" xfId="12401" xr:uid="{00000000-0005-0000-0000-0000D12F0000}"/>
    <cellStyle name="Note 8 2 2 2 19" xfId="12402" xr:uid="{00000000-0005-0000-0000-0000D22F0000}"/>
    <cellStyle name="Note 8 2 2 2 2" xfId="12403" xr:uid="{00000000-0005-0000-0000-0000D32F0000}"/>
    <cellStyle name="Note 8 2 2 2 2 2" xfId="12404" xr:uid="{00000000-0005-0000-0000-0000D42F0000}"/>
    <cellStyle name="Note 8 2 2 2 3" xfId="12405" xr:uid="{00000000-0005-0000-0000-0000D52F0000}"/>
    <cellStyle name="Note 8 2 2 2 3 2" xfId="12406" xr:uid="{00000000-0005-0000-0000-0000D62F0000}"/>
    <cellStyle name="Note 8 2 2 2 4" xfId="12407" xr:uid="{00000000-0005-0000-0000-0000D72F0000}"/>
    <cellStyle name="Note 8 2 2 2 4 2" xfId="12408" xr:uid="{00000000-0005-0000-0000-0000D82F0000}"/>
    <cellStyle name="Note 8 2 2 2 5" xfId="12409" xr:uid="{00000000-0005-0000-0000-0000D92F0000}"/>
    <cellStyle name="Note 8 2 2 2 5 2" xfId="12410" xr:uid="{00000000-0005-0000-0000-0000DA2F0000}"/>
    <cellStyle name="Note 8 2 2 2 6" xfId="12411" xr:uid="{00000000-0005-0000-0000-0000DB2F0000}"/>
    <cellStyle name="Note 8 2 2 2 6 2" xfId="12412" xr:uid="{00000000-0005-0000-0000-0000DC2F0000}"/>
    <cellStyle name="Note 8 2 2 2 7" xfId="12413" xr:uid="{00000000-0005-0000-0000-0000DD2F0000}"/>
    <cellStyle name="Note 8 2 2 2 7 2" xfId="12414" xr:uid="{00000000-0005-0000-0000-0000DE2F0000}"/>
    <cellStyle name="Note 8 2 2 2 8" xfId="12415" xr:uid="{00000000-0005-0000-0000-0000DF2F0000}"/>
    <cellStyle name="Note 8 2 2 2 8 2" xfId="12416" xr:uid="{00000000-0005-0000-0000-0000E02F0000}"/>
    <cellStyle name="Note 8 2 2 2 9" xfId="12417" xr:uid="{00000000-0005-0000-0000-0000E12F0000}"/>
    <cellStyle name="Note 8 2 2 2 9 2" xfId="12418" xr:uid="{00000000-0005-0000-0000-0000E22F0000}"/>
    <cellStyle name="Note 8 2 2 20" xfId="12419" xr:uid="{00000000-0005-0000-0000-0000E32F0000}"/>
    <cellStyle name="Note 8 2 2 3" xfId="12420" xr:uid="{00000000-0005-0000-0000-0000E42F0000}"/>
    <cellStyle name="Note 8 2 2 3 10" xfId="12421" xr:uid="{00000000-0005-0000-0000-0000E52F0000}"/>
    <cellStyle name="Note 8 2 2 3 10 2" xfId="12422" xr:uid="{00000000-0005-0000-0000-0000E62F0000}"/>
    <cellStyle name="Note 8 2 2 3 11" xfId="12423" xr:uid="{00000000-0005-0000-0000-0000E72F0000}"/>
    <cellStyle name="Note 8 2 2 3 11 2" xfId="12424" xr:uid="{00000000-0005-0000-0000-0000E82F0000}"/>
    <cellStyle name="Note 8 2 2 3 12" xfId="12425" xr:uid="{00000000-0005-0000-0000-0000E92F0000}"/>
    <cellStyle name="Note 8 2 2 3 12 2" xfId="12426" xr:uid="{00000000-0005-0000-0000-0000EA2F0000}"/>
    <cellStyle name="Note 8 2 2 3 13" xfId="12427" xr:uid="{00000000-0005-0000-0000-0000EB2F0000}"/>
    <cellStyle name="Note 8 2 2 3 13 2" xfId="12428" xr:uid="{00000000-0005-0000-0000-0000EC2F0000}"/>
    <cellStyle name="Note 8 2 2 3 14" xfId="12429" xr:uid="{00000000-0005-0000-0000-0000ED2F0000}"/>
    <cellStyle name="Note 8 2 2 3 14 2" xfId="12430" xr:uid="{00000000-0005-0000-0000-0000EE2F0000}"/>
    <cellStyle name="Note 8 2 2 3 15" xfId="12431" xr:uid="{00000000-0005-0000-0000-0000EF2F0000}"/>
    <cellStyle name="Note 8 2 2 3 15 2" xfId="12432" xr:uid="{00000000-0005-0000-0000-0000F02F0000}"/>
    <cellStyle name="Note 8 2 2 3 16" xfId="12433" xr:uid="{00000000-0005-0000-0000-0000F12F0000}"/>
    <cellStyle name="Note 8 2 2 3 16 2" xfId="12434" xr:uid="{00000000-0005-0000-0000-0000F22F0000}"/>
    <cellStyle name="Note 8 2 2 3 17" xfId="12435" xr:uid="{00000000-0005-0000-0000-0000F32F0000}"/>
    <cellStyle name="Note 8 2 2 3 17 2" xfId="12436" xr:uid="{00000000-0005-0000-0000-0000F42F0000}"/>
    <cellStyle name="Note 8 2 2 3 18" xfId="12437" xr:uid="{00000000-0005-0000-0000-0000F52F0000}"/>
    <cellStyle name="Note 8 2 2 3 18 2" xfId="12438" xr:uid="{00000000-0005-0000-0000-0000F62F0000}"/>
    <cellStyle name="Note 8 2 2 3 19" xfId="12439" xr:uid="{00000000-0005-0000-0000-0000F72F0000}"/>
    <cellStyle name="Note 8 2 2 3 2" xfId="12440" xr:uid="{00000000-0005-0000-0000-0000F82F0000}"/>
    <cellStyle name="Note 8 2 2 3 2 2" xfId="12441" xr:uid="{00000000-0005-0000-0000-0000F92F0000}"/>
    <cellStyle name="Note 8 2 2 3 3" xfId="12442" xr:uid="{00000000-0005-0000-0000-0000FA2F0000}"/>
    <cellStyle name="Note 8 2 2 3 3 2" xfId="12443" xr:uid="{00000000-0005-0000-0000-0000FB2F0000}"/>
    <cellStyle name="Note 8 2 2 3 4" xfId="12444" xr:uid="{00000000-0005-0000-0000-0000FC2F0000}"/>
    <cellStyle name="Note 8 2 2 3 4 2" xfId="12445" xr:uid="{00000000-0005-0000-0000-0000FD2F0000}"/>
    <cellStyle name="Note 8 2 2 3 5" xfId="12446" xr:uid="{00000000-0005-0000-0000-0000FE2F0000}"/>
    <cellStyle name="Note 8 2 2 3 5 2" xfId="12447" xr:uid="{00000000-0005-0000-0000-0000FF2F0000}"/>
    <cellStyle name="Note 8 2 2 3 6" xfId="12448" xr:uid="{00000000-0005-0000-0000-000000300000}"/>
    <cellStyle name="Note 8 2 2 3 6 2" xfId="12449" xr:uid="{00000000-0005-0000-0000-000001300000}"/>
    <cellStyle name="Note 8 2 2 3 7" xfId="12450" xr:uid="{00000000-0005-0000-0000-000002300000}"/>
    <cellStyle name="Note 8 2 2 3 7 2" xfId="12451" xr:uid="{00000000-0005-0000-0000-000003300000}"/>
    <cellStyle name="Note 8 2 2 3 8" xfId="12452" xr:uid="{00000000-0005-0000-0000-000004300000}"/>
    <cellStyle name="Note 8 2 2 3 8 2" xfId="12453" xr:uid="{00000000-0005-0000-0000-000005300000}"/>
    <cellStyle name="Note 8 2 2 3 9" xfId="12454" xr:uid="{00000000-0005-0000-0000-000006300000}"/>
    <cellStyle name="Note 8 2 2 3 9 2" xfId="12455" xr:uid="{00000000-0005-0000-0000-000007300000}"/>
    <cellStyle name="Note 8 2 2 4" xfId="12456" xr:uid="{00000000-0005-0000-0000-000008300000}"/>
    <cellStyle name="Note 8 2 2 4 10" xfId="12457" xr:uid="{00000000-0005-0000-0000-000009300000}"/>
    <cellStyle name="Note 8 2 2 4 10 2" xfId="12458" xr:uid="{00000000-0005-0000-0000-00000A300000}"/>
    <cellStyle name="Note 8 2 2 4 11" xfId="12459" xr:uid="{00000000-0005-0000-0000-00000B300000}"/>
    <cellStyle name="Note 8 2 2 4 11 2" xfId="12460" xr:uid="{00000000-0005-0000-0000-00000C300000}"/>
    <cellStyle name="Note 8 2 2 4 12" xfId="12461" xr:uid="{00000000-0005-0000-0000-00000D300000}"/>
    <cellStyle name="Note 8 2 2 4 12 2" xfId="12462" xr:uid="{00000000-0005-0000-0000-00000E300000}"/>
    <cellStyle name="Note 8 2 2 4 13" xfId="12463" xr:uid="{00000000-0005-0000-0000-00000F300000}"/>
    <cellStyle name="Note 8 2 2 4 13 2" xfId="12464" xr:uid="{00000000-0005-0000-0000-000010300000}"/>
    <cellStyle name="Note 8 2 2 4 14" xfId="12465" xr:uid="{00000000-0005-0000-0000-000011300000}"/>
    <cellStyle name="Note 8 2 2 4 14 2" xfId="12466" xr:uid="{00000000-0005-0000-0000-000012300000}"/>
    <cellStyle name="Note 8 2 2 4 15" xfId="12467" xr:uid="{00000000-0005-0000-0000-000013300000}"/>
    <cellStyle name="Note 8 2 2 4 15 2" xfId="12468" xr:uid="{00000000-0005-0000-0000-000014300000}"/>
    <cellStyle name="Note 8 2 2 4 16" xfId="12469" xr:uid="{00000000-0005-0000-0000-000015300000}"/>
    <cellStyle name="Note 8 2 2 4 2" xfId="12470" xr:uid="{00000000-0005-0000-0000-000016300000}"/>
    <cellStyle name="Note 8 2 2 4 2 2" xfId="12471" xr:uid="{00000000-0005-0000-0000-000017300000}"/>
    <cellStyle name="Note 8 2 2 4 3" xfId="12472" xr:uid="{00000000-0005-0000-0000-000018300000}"/>
    <cellStyle name="Note 8 2 2 4 3 2" xfId="12473" xr:uid="{00000000-0005-0000-0000-000019300000}"/>
    <cellStyle name="Note 8 2 2 4 4" xfId="12474" xr:uid="{00000000-0005-0000-0000-00001A300000}"/>
    <cellStyle name="Note 8 2 2 4 4 2" xfId="12475" xr:uid="{00000000-0005-0000-0000-00001B300000}"/>
    <cellStyle name="Note 8 2 2 4 5" xfId="12476" xr:uid="{00000000-0005-0000-0000-00001C300000}"/>
    <cellStyle name="Note 8 2 2 4 5 2" xfId="12477" xr:uid="{00000000-0005-0000-0000-00001D300000}"/>
    <cellStyle name="Note 8 2 2 4 6" xfId="12478" xr:uid="{00000000-0005-0000-0000-00001E300000}"/>
    <cellStyle name="Note 8 2 2 4 6 2" xfId="12479" xr:uid="{00000000-0005-0000-0000-00001F300000}"/>
    <cellStyle name="Note 8 2 2 4 7" xfId="12480" xr:uid="{00000000-0005-0000-0000-000020300000}"/>
    <cellStyle name="Note 8 2 2 4 7 2" xfId="12481" xr:uid="{00000000-0005-0000-0000-000021300000}"/>
    <cellStyle name="Note 8 2 2 4 8" xfId="12482" xr:uid="{00000000-0005-0000-0000-000022300000}"/>
    <cellStyle name="Note 8 2 2 4 8 2" xfId="12483" xr:uid="{00000000-0005-0000-0000-000023300000}"/>
    <cellStyle name="Note 8 2 2 4 9" xfId="12484" xr:uid="{00000000-0005-0000-0000-000024300000}"/>
    <cellStyle name="Note 8 2 2 4 9 2" xfId="12485" xr:uid="{00000000-0005-0000-0000-000025300000}"/>
    <cellStyle name="Note 8 2 2 5" xfId="12486" xr:uid="{00000000-0005-0000-0000-000026300000}"/>
    <cellStyle name="Note 8 2 2 5 10" xfId="12487" xr:uid="{00000000-0005-0000-0000-000027300000}"/>
    <cellStyle name="Note 8 2 2 5 10 2" xfId="12488" xr:uid="{00000000-0005-0000-0000-000028300000}"/>
    <cellStyle name="Note 8 2 2 5 11" xfId="12489" xr:uid="{00000000-0005-0000-0000-000029300000}"/>
    <cellStyle name="Note 8 2 2 5 11 2" xfId="12490" xr:uid="{00000000-0005-0000-0000-00002A300000}"/>
    <cellStyle name="Note 8 2 2 5 12" xfId="12491" xr:uid="{00000000-0005-0000-0000-00002B300000}"/>
    <cellStyle name="Note 8 2 2 5 12 2" xfId="12492" xr:uid="{00000000-0005-0000-0000-00002C300000}"/>
    <cellStyle name="Note 8 2 2 5 13" xfId="12493" xr:uid="{00000000-0005-0000-0000-00002D300000}"/>
    <cellStyle name="Note 8 2 2 5 13 2" xfId="12494" xr:uid="{00000000-0005-0000-0000-00002E300000}"/>
    <cellStyle name="Note 8 2 2 5 14" xfId="12495" xr:uid="{00000000-0005-0000-0000-00002F300000}"/>
    <cellStyle name="Note 8 2 2 5 14 2" xfId="12496" xr:uid="{00000000-0005-0000-0000-000030300000}"/>
    <cellStyle name="Note 8 2 2 5 15" xfId="12497" xr:uid="{00000000-0005-0000-0000-000031300000}"/>
    <cellStyle name="Note 8 2 2 5 15 2" xfId="12498" xr:uid="{00000000-0005-0000-0000-000032300000}"/>
    <cellStyle name="Note 8 2 2 5 16" xfId="12499" xr:uid="{00000000-0005-0000-0000-000033300000}"/>
    <cellStyle name="Note 8 2 2 5 2" xfId="12500" xr:uid="{00000000-0005-0000-0000-000034300000}"/>
    <cellStyle name="Note 8 2 2 5 2 2" xfId="12501" xr:uid="{00000000-0005-0000-0000-000035300000}"/>
    <cellStyle name="Note 8 2 2 5 3" xfId="12502" xr:uid="{00000000-0005-0000-0000-000036300000}"/>
    <cellStyle name="Note 8 2 2 5 3 2" xfId="12503" xr:uid="{00000000-0005-0000-0000-000037300000}"/>
    <cellStyle name="Note 8 2 2 5 4" xfId="12504" xr:uid="{00000000-0005-0000-0000-000038300000}"/>
    <cellStyle name="Note 8 2 2 5 4 2" xfId="12505" xr:uid="{00000000-0005-0000-0000-000039300000}"/>
    <cellStyle name="Note 8 2 2 5 5" xfId="12506" xr:uid="{00000000-0005-0000-0000-00003A300000}"/>
    <cellStyle name="Note 8 2 2 5 5 2" xfId="12507" xr:uid="{00000000-0005-0000-0000-00003B300000}"/>
    <cellStyle name="Note 8 2 2 5 6" xfId="12508" xr:uid="{00000000-0005-0000-0000-00003C300000}"/>
    <cellStyle name="Note 8 2 2 5 6 2" xfId="12509" xr:uid="{00000000-0005-0000-0000-00003D300000}"/>
    <cellStyle name="Note 8 2 2 5 7" xfId="12510" xr:uid="{00000000-0005-0000-0000-00003E300000}"/>
    <cellStyle name="Note 8 2 2 5 7 2" xfId="12511" xr:uid="{00000000-0005-0000-0000-00003F300000}"/>
    <cellStyle name="Note 8 2 2 5 8" xfId="12512" xr:uid="{00000000-0005-0000-0000-000040300000}"/>
    <cellStyle name="Note 8 2 2 5 8 2" xfId="12513" xr:uid="{00000000-0005-0000-0000-000041300000}"/>
    <cellStyle name="Note 8 2 2 5 9" xfId="12514" xr:uid="{00000000-0005-0000-0000-000042300000}"/>
    <cellStyle name="Note 8 2 2 5 9 2" xfId="12515" xr:uid="{00000000-0005-0000-0000-000043300000}"/>
    <cellStyle name="Note 8 2 2 6" xfId="12516" xr:uid="{00000000-0005-0000-0000-000044300000}"/>
    <cellStyle name="Note 8 2 2 6 10" xfId="12517" xr:uid="{00000000-0005-0000-0000-000045300000}"/>
    <cellStyle name="Note 8 2 2 6 10 2" xfId="12518" xr:uid="{00000000-0005-0000-0000-000046300000}"/>
    <cellStyle name="Note 8 2 2 6 11" xfId="12519" xr:uid="{00000000-0005-0000-0000-000047300000}"/>
    <cellStyle name="Note 8 2 2 6 11 2" xfId="12520" xr:uid="{00000000-0005-0000-0000-000048300000}"/>
    <cellStyle name="Note 8 2 2 6 12" xfId="12521" xr:uid="{00000000-0005-0000-0000-000049300000}"/>
    <cellStyle name="Note 8 2 2 6 12 2" xfId="12522" xr:uid="{00000000-0005-0000-0000-00004A300000}"/>
    <cellStyle name="Note 8 2 2 6 13" xfId="12523" xr:uid="{00000000-0005-0000-0000-00004B300000}"/>
    <cellStyle name="Note 8 2 2 6 13 2" xfId="12524" xr:uid="{00000000-0005-0000-0000-00004C300000}"/>
    <cellStyle name="Note 8 2 2 6 14" xfId="12525" xr:uid="{00000000-0005-0000-0000-00004D300000}"/>
    <cellStyle name="Note 8 2 2 6 14 2" xfId="12526" xr:uid="{00000000-0005-0000-0000-00004E300000}"/>
    <cellStyle name="Note 8 2 2 6 15" xfId="12527" xr:uid="{00000000-0005-0000-0000-00004F300000}"/>
    <cellStyle name="Note 8 2 2 6 2" xfId="12528" xr:uid="{00000000-0005-0000-0000-000050300000}"/>
    <cellStyle name="Note 8 2 2 6 2 2" xfId="12529" xr:uid="{00000000-0005-0000-0000-000051300000}"/>
    <cellStyle name="Note 8 2 2 6 3" xfId="12530" xr:uid="{00000000-0005-0000-0000-000052300000}"/>
    <cellStyle name="Note 8 2 2 6 3 2" xfId="12531" xr:uid="{00000000-0005-0000-0000-000053300000}"/>
    <cellStyle name="Note 8 2 2 6 4" xfId="12532" xr:uid="{00000000-0005-0000-0000-000054300000}"/>
    <cellStyle name="Note 8 2 2 6 4 2" xfId="12533" xr:uid="{00000000-0005-0000-0000-000055300000}"/>
    <cellStyle name="Note 8 2 2 6 5" xfId="12534" xr:uid="{00000000-0005-0000-0000-000056300000}"/>
    <cellStyle name="Note 8 2 2 6 5 2" xfId="12535" xr:uid="{00000000-0005-0000-0000-000057300000}"/>
    <cellStyle name="Note 8 2 2 6 6" xfId="12536" xr:uid="{00000000-0005-0000-0000-000058300000}"/>
    <cellStyle name="Note 8 2 2 6 6 2" xfId="12537" xr:uid="{00000000-0005-0000-0000-000059300000}"/>
    <cellStyle name="Note 8 2 2 6 7" xfId="12538" xr:uid="{00000000-0005-0000-0000-00005A300000}"/>
    <cellStyle name="Note 8 2 2 6 7 2" xfId="12539" xr:uid="{00000000-0005-0000-0000-00005B300000}"/>
    <cellStyle name="Note 8 2 2 6 8" xfId="12540" xr:uid="{00000000-0005-0000-0000-00005C300000}"/>
    <cellStyle name="Note 8 2 2 6 8 2" xfId="12541" xr:uid="{00000000-0005-0000-0000-00005D300000}"/>
    <cellStyle name="Note 8 2 2 6 9" xfId="12542" xr:uid="{00000000-0005-0000-0000-00005E300000}"/>
    <cellStyle name="Note 8 2 2 6 9 2" xfId="12543" xr:uid="{00000000-0005-0000-0000-00005F300000}"/>
    <cellStyle name="Note 8 2 2 7" xfId="12544" xr:uid="{00000000-0005-0000-0000-000060300000}"/>
    <cellStyle name="Note 8 2 2 7 2" xfId="12545" xr:uid="{00000000-0005-0000-0000-000061300000}"/>
    <cellStyle name="Note 8 2 2 8" xfId="12546" xr:uid="{00000000-0005-0000-0000-000062300000}"/>
    <cellStyle name="Note 8 2 2 8 2" xfId="12547" xr:uid="{00000000-0005-0000-0000-000063300000}"/>
    <cellStyle name="Note 8 2 2 9" xfId="12548" xr:uid="{00000000-0005-0000-0000-000064300000}"/>
    <cellStyle name="Note 8 2 2 9 2" xfId="12549" xr:uid="{00000000-0005-0000-0000-000065300000}"/>
    <cellStyle name="Note 8 2 20" xfId="12550" xr:uid="{00000000-0005-0000-0000-000066300000}"/>
    <cellStyle name="Note 8 2 20 2" xfId="12551" xr:uid="{00000000-0005-0000-0000-000067300000}"/>
    <cellStyle name="Note 8 2 21" xfId="12552" xr:uid="{00000000-0005-0000-0000-000068300000}"/>
    <cellStyle name="Note 8 2 21 2" xfId="12553" xr:uid="{00000000-0005-0000-0000-000069300000}"/>
    <cellStyle name="Note 8 2 22" xfId="12554" xr:uid="{00000000-0005-0000-0000-00006A300000}"/>
    <cellStyle name="Note 8 2 22 2" xfId="12555" xr:uid="{00000000-0005-0000-0000-00006B300000}"/>
    <cellStyle name="Note 8 2 23" xfId="12556" xr:uid="{00000000-0005-0000-0000-00006C300000}"/>
    <cellStyle name="Note 8 2 23 2" xfId="12557" xr:uid="{00000000-0005-0000-0000-00006D300000}"/>
    <cellStyle name="Note 8 2 24" xfId="12558" xr:uid="{00000000-0005-0000-0000-00006E300000}"/>
    <cellStyle name="Note 8 2 24 2" xfId="12559" xr:uid="{00000000-0005-0000-0000-00006F300000}"/>
    <cellStyle name="Note 8 2 25" xfId="12560" xr:uid="{00000000-0005-0000-0000-000070300000}"/>
    <cellStyle name="Note 8 2 25 2" xfId="12561" xr:uid="{00000000-0005-0000-0000-000071300000}"/>
    <cellStyle name="Note 8 2 26" xfId="12562" xr:uid="{00000000-0005-0000-0000-000072300000}"/>
    <cellStyle name="Note 8 2 26 2" xfId="12563" xr:uid="{00000000-0005-0000-0000-000073300000}"/>
    <cellStyle name="Note 8 2 27" xfId="12564" xr:uid="{00000000-0005-0000-0000-000074300000}"/>
    <cellStyle name="Note 8 2 3" xfId="12565" xr:uid="{00000000-0005-0000-0000-000075300000}"/>
    <cellStyle name="Note 8 2 3 10" xfId="12566" xr:uid="{00000000-0005-0000-0000-000076300000}"/>
    <cellStyle name="Note 8 2 3 10 2" xfId="12567" xr:uid="{00000000-0005-0000-0000-000077300000}"/>
    <cellStyle name="Note 8 2 3 11" xfId="12568" xr:uid="{00000000-0005-0000-0000-000078300000}"/>
    <cellStyle name="Note 8 2 3 11 2" xfId="12569" xr:uid="{00000000-0005-0000-0000-000079300000}"/>
    <cellStyle name="Note 8 2 3 12" xfId="12570" xr:uid="{00000000-0005-0000-0000-00007A300000}"/>
    <cellStyle name="Note 8 2 3 12 2" xfId="12571" xr:uid="{00000000-0005-0000-0000-00007B300000}"/>
    <cellStyle name="Note 8 2 3 13" xfId="12572" xr:uid="{00000000-0005-0000-0000-00007C300000}"/>
    <cellStyle name="Note 8 2 3 13 2" xfId="12573" xr:uid="{00000000-0005-0000-0000-00007D300000}"/>
    <cellStyle name="Note 8 2 3 14" xfId="12574" xr:uid="{00000000-0005-0000-0000-00007E300000}"/>
    <cellStyle name="Note 8 2 3 14 2" xfId="12575" xr:uid="{00000000-0005-0000-0000-00007F300000}"/>
    <cellStyle name="Note 8 2 3 15" xfId="12576" xr:uid="{00000000-0005-0000-0000-000080300000}"/>
    <cellStyle name="Note 8 2 3 15 2" xfId="12577" xr:uid="{00000000-0005-0000-0000-000081300000}"/>
    <cellStyle name="Note 8 2 3 16" xfId="12578" xr:uid="{00000000-0005-0000-0000-000082300000}"/>
    <cellStyle name="Note 8 2 3 16 2" xfId="12579" xr:uid="{00000000-0005-0000-0000-000083300000}"/>
    <cellStyle name="Note 8 2 3 17" xfId="12580" xr:uid="{00000000-0005-0000-0000-000084300000}"/>
    <cellStyle name="Note 8 2 3 17 2" xfId="12581" xr:uid="{00000000-0005-0000-0000-000085300000}"/>
    <cellStyle name="Note 8 2 3 18" xfId="12582" xr:uid="{00000000-0005-0000-0000-000086300000}"/>
    <cellStyle name="Note 8 2 3 18 2" xfId="12583" xr:uid="{00000000-0005-0000-0000-000087300000}"/>
    <cellStyle name="Note 8 2 3 19" xfId="12584" xr:uid="{00000000-0005-0000-0000-000088300000}"/>
    <cellStyle name="Note 8 2 3 19 2" xfId="12585" xr:uid="{00000000-0005-0000-0000-000089300000}"/>
    <cellStyle name="Note 8 2 3 2" xfId="12586" xr:uid="{00000000-0005-0000-0000-00008A300000}"/>
    <cellStyle name="Note 8 2 3 2 10" xfId="12587" xr:uid="{00000000-0005-0000-0000-00008B300000}"/>
    <cellStyle name="Note 8 2 3 2 10 2" xfId="12588" xr:uid="{00000000-0005-0000-0000-00008C300000}"/>
    <cellStyle name="Note 8 2 3 2 11" xfId="12589" xr:uid="{00000000-0005-0000-0000-00008D300000}"/>
    <cellStyle name="Note 8 2 3 2 11 2" xfId="12590" xr:uid="{00000000-0005-0000-0000-00008E300000}"/>
    <cellStyle name="Note 8 2 3 2 12" xfId="12591" xr:uid="{00000000-0005-0000-0000-00008F300000}"/>
    <cellStyle name="Note 8 2 3 2 12 2" xfId="12592" xr:uid="{00000000-0005-0000-0000-000090300000}"/>
    <cellStyle name="Note 8 2 3 2 13" xfId="12593" xr:uid="{00000000-0005-0000-0000-000091300000}"/>
    <cellStyle name="Note 8 2 3 2 13 2" xfId="12594" xr:uid="{00000000-0005-0000-0000-000092300000}"/>
    <cellStyle name="Note 8 2 3 2 14" xfId="12595" xr:uid="{00000000-0005-0000-0000-000093300000}"/>
    <cellStyle name="Note 8 2 3 2 14 2" xfId="12596" xr:uid="{00000000-0005-0000-0000-000094300000}"/>
    <cellStyle name="Note 8 2 3 2 15" xfId="12597" xr:uid="{00000000-0005-0000-0000-000095300000}"/>
    <cellStyle name="Note 8 2 3 2 15 2" xfId="12598" xr:uid="{00000000-0005-0000-0000-000096300000}"/>
    <cellStyle name="Note 8 2 3 2 16" xfId="12599" xr:uid="{00000000-0005-0000-0000-000097300000}"/>
    <cellStyle name="Note 8 2 3 2 16 2" xfId="12600" xr:uid="{00000000-0005-0000-0000-000098300000}"/>
    <cellStyle name="Note 8 2 3 2 17" xfId="12601" xr:uid="{00000000-0005-0000-0000-000099300000}"/>
    <cellStyle name="Note 8 2 3 2 17 2" xfId="12602" xr:uid="{00000000-0005-0000-0000-00009A300000}"/>
    <cellStyle name="Note 8 2 3 2 18" xfId="12603" xr:uid="{00000000-0005-0000-0000-00009B300000}"/>
    <cellStyle name="Note 8 2 3 2 18 2" xfId="12604" xr:uid="{00000000-0005-0000-0000-00009C300000}"/>
    <cellStyle name="Note 8 2 3 2 19" xfId="12605" xr:uid="{00000000-0005-0000-0000-00009D300000}"/>
    <cellStyle name="Note 8 2 3 2 2" xfId="12606" xr:uid="{00000000-0005-0000-0000-00009E300000}"/>
    <cellStyle name="Note 8 2 3 2 2 2" xfId="12607" xr:uid="{00000000-0005-0000-0000-00009F300000}"/>
    <cellStyle name="Note 8 2 3 2 3" xfId="12608" xr:uid="{00000000-0005-0000-0000-0000A0300000}"/>
    <cellStyle name="Note 8 2 3 2 3 2" xfId="12609" xr:uid="{00000000-0005-0000-0000-0000A1300000}"/>
    <cellStyle name="Note 8 2 3 2 4" xfId="12610" xr:uid="{00000000-0005-0000-0000-0000A2300000}"/>
    <cellStyle name="Note 8 2 3 2 4 2" xfId="12611" xr:uid="{00000000-0005-0000-0000-0000A3300000}"/>
    <cellStyle name="Note 8 2 3 2 5" xfId="12612" xr:uid="{00000000-0005-0000-0000-0000A4300000}"/>
    <cellStyle name="Note 8 2 3 2 5 2" xfId="12613" xr:uid="{00000000-0005-0000-0000-0000A5300000}"/>
    <cellStyle name="Note 8 2 3 2 6" xfId="12614" xr:uid="{00000000-0005-0000-0000-0000A6300000}"/>
    <cellStyle name="Note 8 2 3 2 6 2" xfId="12615" xr:uid="{00000000-0005-0000-0000-0000A7300000}"/>
    <cellStyle name="Note 8 2 3 2 7" xfId="12616" xr:uid="{00000000-0005-0000-0000-0000A8300000}"/>
    <cellStyle name="Note 8 2 3 2 7 2" xfId="12617" xr:uid="{00000000-0005-0000-0000-0000A9300000}"/>
    <cellStyle name="Note 8 2 3 2 8" xfId="12618" xr:uid="{00000000-0005-0000-0000-0000AA300000}"/>
    <cellStyle name="Note 8 2 3 2 8 2" xfId="12619" xr:uid="{00000000-0005-0000-0000-0000AB300000}"/>
    <cellStyle name="Note 8 2 3 2 9" xfId="12620" xr:uid="{00000000-0005-0000-0000-0000AC300000}"/>
    <cellStyle name="Note 8 2 3 2 9 2" xfId="12621" xr:uid="{00000000-0005-0000-0000-0000AD300000}"/>
    <cellStyle name="Note 8 2 3 20" xfId="12622" xr:uid="{00000000-0005-0000-0000-0000AE300000}"/>
    <cellStyle name="Note 8 2 3 3" xfId="12623" xr:uid="{00000000-0005-0000-0000-0000AF300000}"/>
    <cellStyle name="Note 8 2 3 3 10" xfId="12624" xr:uid="{00000000-0005-0000-0000-0000B0300000}"/>
    <cellStyle name="Note 8 2 3 3 10 2" xfId="12625" xr:uid="{00000000-0005-0000-0000-0000B1300000}"/>
    <cellStyle name="Note 8 2 3 3 11" xfId="12626" xr:uid="{00000000-0005-0000-0000-0000B2300000}"/>
    <cellStyle name="Note 8 2 3 3 11 2" xfId="12627" xr:uid="{00000000-0005-0000-0000-0000B3300000}"/>
    <cellStyle name="Note 8 2 3 3 12" xfId="12628" xr:uid="{00000000-0005-0000-0000-0000B4300000}"/>
    <cellStyle name="Note 8 2 3 3 12 2" xfId="12629" xr:uid="{00000000-0005-0000-0000-0000B5300000}"/>
    <cellStyle name="Note 8 2 3 3 13" xfId="12630" xr:uid="{00000000-0005-0000-0000-0000B6300000}"/>
    <cellStyle name="Note 8 2 3 3 13 2" xfId="12631" xr:uid="{00000000-0005-0000-0000-0000B7300000}"/>
    <cellStyle name="Note 8 2 3 3 14" xfId="12632" xr:uid="{00000000-0005-0000-0000-0000B8300000}"/>
    <cellStyle name="Note 8 2 3 3 14 2" xfId="12633" xr:uid="{00000000-0005-0000-0000-0000B9300000}"/>
    <cellStyle name="Note 8 2 3 3 15" xfId="12634" xr:uid="{00000000-0005-0000-0000-0000BA300000}"/>
    <cellStyle name="Note 8 2 3 3 15 2" xfId="12635" xr:uid="{00000000-0005-0000-0000-0000BB300000}"/>
    <cellStyle name="Note 8 2 3 3 16" xfId="12636" xr:uid="{00000000-0005-0000-0000-0000BC300000}"/>
    <cellStyle name="Note 8 2 3 3 16 2" xfId="12637" xr:uid="{00000000-0005-0000-0000-0000BD300000}"/>
    <cellStyle name="Note 8 2 3 3 17" xfId="12638" xr:uid="{00000000-0005-0000-0000-0000BE300000}"/>
    <cellStyle name="Note 8 2 3 3 17 2" xfId="12639" xr:uid="{00000000-0005-0000-0000-0000BF300000}"/>
    <cellStyle name="Note 8 2 3 3 18" xfId="12640" xr:uid="{00000000-0005-0000-0000-0000C0300000}"/>
    <cellStyle name="Note 8 2 3 3 18 2" xfId="12641" xr:uid="{00000000-0005-0000-0000-0000C1300000}"/>
    <cellStyle name="Note 8 2 3 3 19" xfId="12642" xr:uid="{00000000-0005-0000-0000-0000C2300000}"/>
    <cellStyle name="Note 8 2 3 3 2" xfId="12643" xr:uid="{00000000-0005-0000-0000-0000C3300000}"/>
    <cellStyle name="Note 8 2 3 3 2 2" xfId="12644" xr:uid="{00000000-0005-0000-0000-0000C4300000}"/>
    <cellStyle name="Note 8 2 3 3 3" xfId="12645" xr:uid="{00000000-0005-0000-0000-0000C5300000}"/>
    <cellStyle name="Note 8 2 3 3 3 2" xfId="12646" xr:uid="{00000000-0005-0000-0000-0000C6300000}"/>
    <cellStyle name="Note 8 2 3 3 4" xfId="12647" xr:uid="{00000000-0005-0000-0000-0000C7300000}"/>
    <cellStyle name="Note 8 2 3 3 4 2" xfId="12648" xr:uid="{00000000-0005-0000-0000-0000C8300000}"/>
    <cellStyle name="Note 8 2 3 3 5" xfId="12649" xr:uid="{00000000-0005-0000-0000-0000C9300000}"/>
    <cellStyle name="Note 8 2 3 3 5 2" xfId="12650" xr:uid="{00000000-0005-0000-0000-0000CA300000}"/>
    <cellStyle name="Note 8 2 3 3 6" xfId="12651" xr:uid="{00000000-0005-0000-0000-0000CB300000}"/>
    <cellStyle name="Note 8 2 3 3 6 2" xfId="12652" xr:uid="{00000000-0005-0000-0000-0000CC300000}"/>
    <cellStyle name="Note 8 2 3 3 7" xfId="12653" xr:uid="{00000000-0005-0000-0000-0000CD300000}"/>
    <cellStyle name="Note 8 2 3 3 7 2" xfId="12654" xr:uid="{00000000-0005-0000-0000-0000CE300000}"/>
    <cellStyle name="Note 8 2 3 3 8" xfId="12655" xr:uid="{00000000-0005-0000-0000-0000CF300000}"/>
    <cellStyle name="Note 8 2 3 3 8 2" xfId="12656" xr:uid="{00000000-0005-0000-0000-0000D0300000}"/>
    <cellStyle name="Note 8 2 3 3 9" xfId="12657" xr:uid="{00000000-0005-0000-0000-0000D1300000}"/>
    <cellStyle name="Note 8 2 3 3 9 2" xfId="12658" xr:uid="{00000000-0005-0000-0000-0000D2300000}"/>
    <cellStyle name="Note 8 2 3 4" xfId="12659" xr:uid="{00000000-0005-0000-0000-0000D3300000}"/>
    <cellStyle name="Note 8 2 3 4 10" xfId="12660" xr:uid="{00000000-0005-0000-0000-0000D4300000}"/>
    <cellStyle name="Note 8 2 3 4 10 2" xfId="12661" xr:uid="{00000000-0005-0000-0000-0000D5300000}"/>
    <cellStyle name="Note 8 2 3 4 11" xfId="12662" xr:uid="{00000000-0005-0000-0000-0000D6300000}"/>
    <cellStyle name="Note 8 2 3 4 11 2" xfId="12663" xr:uid="{00000000-0005-0000-0000-0000D7300000}"/>
    <cellStyle name="Note 8 2 3 4 12" xfId="12664" xr:uid="{00000000-0005-0000-0000-0000D8300000}"/>
    <cellStyle name="Note 8 2 3 4 12 2" xfId="12665" xr:uid="{00000000-0005-0000-0000-0000D9300000}"/>
    <cellStyle name="Note 8 2 3 4 13" xfId="12666" xr:uid="{00000000-0005-0000-0000-0000DA300000}"/>
    <cellStyle name="Note 8 2 3 4 13 2" xfId="12667" xr:uid="{00000000-0005-0000-0000-0000DB300000}"/>
    <cellStyle name="Note 8 2 3 4 14" xfId="12668" xr:uid="{00000000-0005-0000-0000-0000DC300000}"/>
    <cellStyle name="Note 8 2 3 4 14 2" xfId="12669" xr:uid="{00000000-0005-0000-0000-0000DD300000}"/>
    <cellStyle name="Note 8 2 3 4 15" xfId="12670" xr:uid="{00000000-0005-0000-0000-0000DE300000}"/>
    <cellStyle name="Note 8 2 3 4 15 2" xfId="12671" xr:uid="{00000000-0005-0000-0000-0000DF300000}"/>
    <cellStyle name="Note 8 2 3 4 16" xfId="12672" xr:uid="{00000000-0005-0000-0000-0000E0300000}"/>
    <cellStyle name="Note 8 2 3 4 2" xfId="12673" xr:uid="{00000000-0005-0000-0000-0000E1300000}"/>
    <cellStyle name="Note 8 2 3 4 2 2" xfId="12674" xr:uid="{00000000-0005-0000-0000-0000E2300000}"/>
    <cellStyle name="Note 8 2 3 4 3" xfId="12675" xr:uid="{00000000-0005-0000-0000-0000E3300000}"/>
    <cellStyle name="Note 8 2 3 4 3 2" xfId="12676" xr:uid="{00000000-0005-0000-0000-0000E4300000}"/>
    <cellStyle name="Note 8 2 3 4 4" xfId="12677" xr:uid="{00000000-0005-0000-0000-0000E5300000}"/>
    <cellStyle name="Note 8 2 3 4 4 2" xfId="12678" xr:uid="{00000000-0005-0000-0000-0000E6300000}"/>
    <cellStyle name="Note 8 2 3 4 5" xfId="12679" xr:uid="{00000000-0005-0000-0000-0000E7300000}"/>
    <cellStyle name="Note 8 2 3 4 5 2" xfId="12680" xr:uid="{00000000-0005-0000-0000-0000E8300000}"/>
    <cellStyle name="Note 8 2 3 4 6" xfId="12681" xr:uid="{00000000-0005-0000-0000-0000E9300000}"/>
    <cellStyle name="Note 8 2 3 4 6 2" xfId="12682" xr:uid="{00000000-0005-0000-0000-0000EA300000}"/>
    <cellStyle name="Note 8 2 3 4 7" xfId="12683" xr:uid="{00000000-0005-0000-0000-0000EB300000}"/>
    <cellStyle name="Note 8 2 3 4 7 2" xfId="12684" xr:uid="{00000000-0005-0000-0000-0000EC300000}"/>
    <cellStyle name="Note 8 2 3 4 8" xfId="12685" xr:uid="{00000000-0005-0000-0000-0000ED300000}"/>
    <cellStyle name="Note 8 2 3 4 8 2" xfId="12686" xr:uid="{00000000-0005-0000-0000-0000EE300000}"/>
    <cellStyle name="Note 8 2 3 4 9" xfId="12687" xr:uid="{00000000-0005-0000-0000-0000EF300000}"/>
    <cellStyle name="Note 8 2 3 4 9 2" xfId="12688" xr:uid="{00000000-0005-0000-0000-0000F0300000}"/>
    <cellStyle name="Note 8 2 3 5" xfId="12689" xr:uid="{00000000-0005-0000-0000-0000F1300000}"/>
    <cellStyle name="Note 8 2 3 5 10" xfId="12690" xr:uid="{00000000-0005-0000-0000-0000F2300000}"/>
    <cellStyle name="Note 8 2 3 5 10 2" xfId="12691" xr:uid="{00000000-0005-0000-0000-0000F3300000}"/>
    <cellStyle name="Note 8 2 3 5 11" xfId="12692" xr:uid="{00000000-0005-0000-0000-0000F4300000}"/>
    <cellStyle name="Note 8 2 3 5 11 2" xfId="12693" xr:uid="{00000000-0005-0000-0000-0000F5300000}"/>
    <cellStyle name="Note 8 2 3 5 12" xfId="12694" xr:uid="{00000000-0005-0000-0000-0000F6300000}"/>
    <cellStyle name="Note 8 2 3 5 12 2" xfId="12695" xr:uid="{00000000-0005-0000-0000-0000F7300000}"/>
    <cellStyle name="Note 8 2 3 5 13" xfId="12696" xr:uid="{00000000-0005-0000-0000-0000F8300000}"/>
    <cellStyle name="Note 8 2 3 5 13 2" xfId="12697" xr:uid="{00000000-0005-0000-0000-0000F9300000}"/>
    <cellStyle name="Note 8 2 3 5 14" xfId="12698" xr:uid="{00000000-0005-0000-0000-0000FA300000}"/>
    <cellStyle name="Note 8 2 3 5 14 2" xfId="12699" xr:uid="{00000000-0005-0000-0000-0000FB300000}"/>
    <cellStyle name="Note 8 2 3 5 15" xfId="12700" xr:uid="{00000000-0005-0000-0000-0000FC300000}"/>
    <cellStyle name="Note 8 2 3 5 15 2" xfId="12701" xr:uid="{00000000-0005-0000-0000-0000FD300000}"/>
    <cellStyle name="Note 8 2 3 5 16" xfId="12702" xr:uid="{00000000-0005-0000-0000-0000FE300000}"/>
    <cellStyle name="Note 8 2 3 5 2" xfId="12703" xr:uid="{00000000-0005-0000-0000-0000FF300000}"/>
    <cellStyle name="Note 8 2 3 5 2 2" xfId="12704" xr:uid="{00000000-0005-0000-0000-000000310000}"/>
    <cellStyle name="Note 8 2 3 5 3" xfId="12705" xr:uid="{00000000-0005-0000-0000-000001310000}"/>
    <cellStyle name="Note 8 2 3 5 3 2" xfId="12706" xr:uid="{00000000-0005-0000-0000-000002310000}"/>
    <cellStyle name="Note 8 2 3 5 4" xfId="12707" xr:uid="{00000000-0005-0000-0000-000003310000}"/>
    <cellStyle name="Note 8 2 3 5 4 2" xfId="12708" xr:uid="{00000000-0005-0000-0000-000004310000}"/>
    <cellStyle name="Note 8 2 3 5 5" xfId="12709" xr:uid="{00000000-0005-0000-0000-000005310000}"/>
    <cellStyle name="Note 8 2 3 5 5 2" xfId="12710" xr:uid="{00000000-0005-0000-0000-000006310000}"/>
    <cellStyle name="Note 8 2 3 5 6" xfId="12711" xr:uid="{00000000-0005-0000-0000-000007310000}"/>
    <cellStyle name="Note 8 2 3 5 6 2" xfId="12712" xr:uid="{00000000-0005-0000-0000-000008310000}"/>
    <cellStyle name="Note 8 2 3 5 7" xfId="12713" xr:uid="{00000000-0005-0000-0000-000009310000}"/>
    <cellStyle name="Note 8 2 3 5 7 2" xfId="12714" xr:uid="{00000000-0005-0000-0000-00000A310000}"/>
    <cellStyle name="Note 8 2 3 5 8" xfId="12715" xr:uid="{00000000-0005-0000-0000-00000B310000}"/>
    <cellStyle name="Note 8 2 3 5 8 2" xfId="12716" xr:uid="{00000000-0005-0000-0000-00000C310000}"/>
    <cellStyle name="Note 8 2 3 5 9" xfId="12717" xr:uid="{00000000-0005-0000-0000-00000D310000}"/>
    <cellStyle name="Note 8 2 3 5 9 2" xfId="12718" xr:uid="{00000000-0005-0000-0000-00000E310000}"/>
    <cellStyle name="Note 8 2 3 6" xfId="12719" xr:uid="{00000000-0005-0000-0000-00000F310000}"/>
    <cellStyle name="Note 8 2 3 6 10" xfId="12720" xr:uid="{00000000-0005-0000-0000-000010310000}"/>
    <cellStyle name="Note 8 2 3 6 10 2" xfId="12721" xr:uid="{00000000-0005-0000-0000-000011310000}"/>
    <cellStyle name="Note 8 2 3 6 11" xfId="12722" xr:uid="{00000000-0005-0000-0000-000012310000}"/>
    <cellStyle name="Note 8 2 3 6 11 2" xfId="12723" xr:uid="{00000000-0005-0000-0000-000013310000}"/>
    <cellStyle name="Note 8 2 3 6 12" xfId="12724" xr:uid="{00000000-0005-0000-0000-000014310000}"/>
    <cellStyle name="Note 8 2 3 6 12 2" xfId="12725" xr:uid="{00000000-0005-0000-0000-000015310000}"/>
    <cellStyle name="Note 8 2 3 6 13" xfId="12726" xr:uid="{00000000-0005-0000-0000-000016310000}"/>
    <cellStyle name="Note 8 2 3 6 13 2" xfId="12727" xr:uid="{00000000-0005-0000-0000-000017310000}"/>
    <cellStyle name="Note 8 2 3 6 14" xfId="12728" xr:uid="{00000000-0005-0000-0000-000018310000}"/>
    <cellStyle name="Note 8 2 3 6 14 2" xfId="12729" xr:uid="{00000000-0005-0000-0000-000019310000}"/>
    <cellStyle name="Note 8 2 3 6 15" xfId="12730" xr:uid="{00000000-0005-0000-0000-00001A310000}"/>
    <cellStyle name="Note 8 2 3 6 2" xfId="12731" xr:uid="{00000000-0005-0000-0000-00001B310000}"/>
    <cellStyle name="Note 8 2 3 6 2 2" xfId="12732" xr:uid="{00000000-0005-0000-0000-00001C310000}"/>
    <cellStyle name="Note 8 2 3 6 3" xfId="12733" xr:uid="{00000000-0005-0000-0000-00001D310000}"/>
    <cellStyle name="Note 8 2 3 6 3 2" xfId="12734" xr:uid="{00000000-0005-0000-0000-00001E310000}"/>
    <cellStyle name="Note 8 2 3 6 4" xfId="12735" xr:uid="{00000000-0005-0000-0000-00001F310000}"/>
    <cellStyle name="Note 8 2 3 6 4 2" xfId="12736" xr:uid="{00000000-0005-0000-0000-000020310000}"/>
    <cellStyle name="Note 8 2 3 6 5" xfId="12737" xr:uid="{00000000-0005-0000-0000-000021310000}"/>
    <cellStyle name="Note 8 2 3 6 5 2" xfId="12738" xr:uid="{00000000-0005-0000-0000-000022310000}"/>
    <cellStyle name="Note 8 2 3 6 6" xfId="12739" xr:uid="{00000000-0005-0000-0000-000023310000}"/>
    <cellStyle name="Note 8 2 3 6 6 2" xfId="12740" xr:uid="{00000000-0005-0000-0000-000024310000}"/>
    <cellStyle name="Note 8 2 3 6 7" xfId="12741" xr:uid="{00000000-0005-0000-0000-000025310000}"/>
    <cellStyle name="Note 8 2 3 6 7 2" xfId="12742" xr:uid="{00000000-0005-0000-0000-000026310000}"/>
    <cellStyle name="Note 8 2 3 6 8" xfId="12743" xr:uid="{00000000-0005-0000-0000-000027310000}"/>
    <cellStyle name="Note 8 2 3 6 8 2" xfId="12744" xr:uid="{00000000-0005-0000-0000-000028310000}"/>
    <cellStyle name="Note 8 2 3 6 9" xfId="12745" xr:uid="{00000000-0005-0000-0000-000029310000}"/>
    <cellStyle name="Note 8 2 3 6 9 2" xfId="12746" xr:uid="{00000000-0005-0000-0000-00002A310000}"/>
    <cellStyle name="Note 8 2 3 7" xfId="12747" xr:uid="{00000000-0005-0000-0000-00002B310000}"/>
    <cellStyle name="Note 8 2 3 7 2" xfId="12748" xr:uid="{00000000-0005-0000-0000-00002C310000}"/>
    <cellStyle name="Note 8 2 3 8" xfId="12749" xr:uid="{00000000-0005-0000-0000-00002D310000}"/>
    <cellStyle name="Note 8 2 3 8 2" xfId="12750" xr:uid="{00000000-0005-0000-0000-00002E310000}"/>
    <cellStyle name="Note 8 2 3 9" xfId="12751" xr:uid="{00000000-0005-0000-0000-00002F310000}"/>
    <cellStyle name="Note 8 2 3 9 2" xfId="12752" xr:uid="{00000000-0005-0000-0000-000030310000}"/>
    <cellStyle name="Note 8 2 4" xfId="12753" xr:uid="{00000000-0005-0000-0000-000031310000}"/>
    <cellStyle name="Note 8 2 4 10" xfId="12754" xr:uid="{00000000-0005-0000-0000-000032310000}"/>
    <cellStyle name="Note 8 2 4 10 2" xfId="12755" xr:uid="{00000000-0005-0000-0000-000033310000}"/>
    <cellStyle name="Note 8 2 4 11" xfId="12756" xr:uid="{00000000-0005-0000-0000-000034310000}"/>
    <cellStyle name="Note 8 2 4 11 2" xfId="12757" xr:uid="{00000000-0005-0000-0000-000035310000}"/>
    <cellStyle name="Note 8 2 4 12" xfId="12758" xr:uid="{00000000-0005-0000-0000-000036310000}"/>
    <cellStyle name="Note 8 2 4 12 2" xfId="12759" xr:uid="{00000000-0005-0000-0000-000037310000}"/>
    <cellStyle name="Note 8 2 4 13" xfId="12760" xr:uid="{00000000-0005-0000-0000-000038310000}"/>
    <cellStyle name="Note 8 2 4 13 2" xfId="12761" xr:uid="{00000000-0005-0000-0000-000039310000}"/>
    <cellStyle name="Note 8 2 4 14" xfId="12762" xr:uid="{00000000-0005-0000-0000-00003A310000}"/>
    <cellStyle name="Note 8 2 4 14 2" xfId="12763" xr:uid="{00000000-0005-0000-0000-00003B310000}"/>
    <cellStyle name="Note 8 2 4 15" xfId="12764" xr:uid="{00000000-0005-0000-0000-00003C310000}"/>
    <cellStyle name="Note 8 2 4 15 2" xfId="12765" xr:uid="{00000000-0005-0000-0000-00003D310000}"/>
    <cellStyle name="Note 8 2 4 16" xfId="12766" xr:uid="{00000000-0005-0000-0000-00003E310000}"/>
    <cellStyle name="Note 8 2 4 16 2" xfId="12767" xr:uid="{00000000-0005-0000-0000-00003F310000}"/>
    <cellStyle name="Note 8 2 4 17" xfId="12768" xr:uid="{00000000-0005-0000-0000-000040310000}"/>
    <cellStyle name="Note 8 2 4 17 2" xfId="12769" xr:uid="{00000000-0005-0000-0000-000041310000}"/>
    <cellStyle name="Note 8 2 4 18" xfId="12770" xr:uid="{00000000-0005-0000-0000-000042310000}"/>
    <cellStyle name="Note 8 2 4 18 2" xfId="12771" xr:uid="{00000000-0005-0000-0000-000043310000}"/>
    <cellStyle name="Note 8 2 4 19" xfId="12772" xr:uid="{00000000-0005-0000-0000-000044310000}"/>
    <cellStyle name="Note 8 2 4 19 2" xfId="12773" xr:uid="{00000000-0005-0000-0000-000045310000}"/>
    <cellStyle name="Note 8 2 4 2" xfId="12774" xr:uid="{00000000-0005-0000-0000-000046310000}"/>
    <cellStyle name="Note 8 2 4 2 10" xfId="12775" xr:uid="{00000000-0005-0000-0000-000047310000}"/>
    <cellStyle name="Note 8 2 4 2 10 2" xfId="12776" xr:uid="{00000000-0005-0000-0000-000048310000}"/>
    <cellStyle name="Note 8 2 4 2 11" xfId="12777" xr:uid="{00000000-0005-0000-0000-000049310000}"/>
    <cellStyle name="Note 8 2 4 2 11 2" xfId="12778" xr:uid="{00000000-0005-0000-0000-00004A310000}"/>
    <cellStyle name="Note 8 2 4 2 12" xfId="12779" xr:uid="{00000000-0005-0000-0000-00004B310000}"/>
    <cellStyle name="Note 8 2 4 2 12 2" xfId="12780" xr:uid="{00000000-0005-0000-0000-00004C310000}"/>
    <cellStyle name="Note 8 2 4 2 13" xfId="12781" xr:uid="{00000000-0005-0000-0000-00004D310000}"/>
    <cellStyle name="Note 8 2 4 2 13 2" xfId="12782" xr:uid="{00000000-0005-0000-0000-00004E310000}"/>
    <cellStyle name="Note 8 2 4 2 14" xfId="12783" xr:uid="{00000000-0005-0000-0000-00004F310000}"/>
    <cellStyle name="Note 8 2 4 2 14 2" xfId="12784" xr:uid="{00000000-0005-0000-0000-000050310000}"/>
    <cellStyle name="Note 8 2 4 2 15" xfId="12785" xr:uid="{00000000-0005-0000-0000-000051310000}"/>
    <cellStyle name="Note 8 2 4 2 15 2" xfId="12786" xr:uid="{00000000-0005-0000-0000-000052310000}"/>
    <cellStyle name="Note 8 2 4 2 16" xfId="12787" xr:uid="{00000000-0005-0000-0000-000053310000}"/>
    <cellStyle name="Note 8 2 4 2 16 2" xfId="12788" xr:uid="{00000000-0005-0000-0000-000054310000}"/>
    <cellStyle name="Note 8 2 4 2 17" xfId="12789" xr:uid="{00000000-0005-0000-0000-000055310000}"/>
    <cellStyle name="Note 8 2 4 2 17 2" xfId="12790" xr:uid="{00000000-0005-0000-0000-000056310000}"/>
    <cellStyle name="Note 8 2 4 2 18" xfId="12791" xr:uid="{00000000-0005-0000-0000-000057310000}"/>
    <cellStyle name="Note 8 2 4 2 18 2" xfId="12792" xr:uid="{00000000-0005-0000-0000-000058310000}"/>
    <cellStyle name="Note 8 2 4 2 19" xfId="12793" xr:uid="{00000000-0005-0000-0000-000059310000}"/>
    <cellStyle name="Note 8 2 4 2 2" xfId="12794" xr:uid="{00000000-0005-0000-0000-00005A310000}"/>
    <cellStyle name="Note 8 2 4 2 2 2" xfId="12795" xr:uid="{00000000-0005-0000-0000-00005B310000}"/>
    <cellStyle name="Note 8 2 4 2 3" xfId="12796" xr:uid="{00000000-0005-0000-0000-00005C310000}"/>
    <cellStyle name="Note 8 2 4 2 3 2" xfId="12797" xr:uid="{00000000-0005-0000-0000-00005D310000}"/>
    <cellStyle name="Note 8 2 4 2 4" xfId="12798" xr:uid="{00000000-0005-0000-0000-00005E310000}"/>
    <cellStyle name="Note 8 2 4 2 4 2" xfId="12799" xr:uid="{00000000-0005-0000-0000-00005F310000}"/>
    <cellStyle name="Note 8 2 4 2 5" xfId="12800" xr:uid="{00000000-0005-0000-0000-000060310000}"/>
    <cellStyle name="Note 8 2 4 2 5 2" xfId="12801" xr:uid="{00000000-0005-0000-0000-000061310000}"/>
    <cellStyle name="Note 8 2 4 2 6" xfId="12802" xr:uid="{00000000-0005-0000-0000-000062310000}"/>
    <cellStyle name="Note 8 2 4 2 6 2" xfId="12803" xr:uid="{00000000-0005-0000-0000-000063310000}"/>
    <cellStyle name="Note 8 2 4 2 7" xfId="12804" xr:uid="{00000000-0005-0000-0000-000064310000}"/>
    <cellStyle name="Note 8 2 4 2 7 2" xfId="12805" xr:uid="{00000000-0005-0000-0000-000065310000}"/>
    <cellStyle name="Note 8 2 4 2 8" xfId="12806" xr:uid="{00000000-0005-0000-0000-000066310000}"/>
    <cellStyle name="Note 8 2 4 2 8 2" xfId="12807" xr:uid="{00000000-0005-0000-0000-000067310000}"/>
    <cellStyle name="Note 8 2 4 2 9" xfId="12808" xr:uid="{00000000-0005-0000-0000-000068310000}"/>
    <cellStyle name="Note 8 2 4 2 9 2" xfId="12809" xr:uid="{00000000-0005-0000-0000-000069310000}"/>
    <cellStyle name="Note 8 2 4 20" xfId="12810" xr:uid="{00000000-0005-0000-0000-00006A310000}"/>
    <cellStyle name="Note 8 2 4 3" xfId="12811" xr:uid="{00000000-0005-0000-0000-00006B310000}"/>
    <cellStyle name="Note 8 2 4 3 10" xfId="12812" xr:uid="{00000000-0005-0000-0000-00006C310000}"/>
    <cellStyle name="Note 8 2 4 3 10 2" xfId="12813" xr:uid="{00000000-0005-0000-0000-00006D310000}"/>
    <cellStyle name="Note 8 2 4 3 11" xfId="12814" xr:uid="{00000000-0005-0000-0000-00006E310000}"/>
    <cellStyle name="Note 8 2 4 3 11 2" xfId="12815" xr:uid="{00000000-0005-0000-0000-00006F310000}"/>
    <cellStyle name="Note 8 2 4 3 12" xfId="12816" xr:uid="{00000000-0005-0000-0000-000070310000}"/>
    <cellStyle name="Note 8 2 4 3 12 2" xfId="12817" xr:uid="{00000000-0005-0000-0000-000071310000}"/>
    <cellStyle name="Note 8 2 4 3 13" xfId="12818" xr:uid="{00000000-0005-0000-0000-000072310000}"/>
    <cellStyle name="Note 8 2 4 3 13 2" xfId="12819" xr:uid="{00000000-0005-0000-0000-000073310000}"/>
    <cellStyle name="Note 8 2 4 3 14" xfId="12820" xr:uid="{00000000-0005-0000-0000-000074310000}"/>
    <cellStyle name="Note 8 2 4 3 14 2" xfId="12821" xr:uid="{00000000-0005-0000-0000-000075310000}"/>
    <cellStyle name="Note 8 2 4 3 15" xfId="12822" xr:uid="{00000000-0005-0000-0000-000076310000}"/>
    <cellStyle name="Note 8 2 4 3 15 2" xfId="12823" xr:uid="{00000000-0005-0000-0000-000077310000}"/>
    <cellStyle name="Note 8 2 4 3 16" xfId="12824" xr:uid="{00000000-0005-0000-0000-000078310000}"/>
    <cellStyle name="Note 8 2 4 3 16 2" xfId="12825" xr:uid="{00000000-0005-0000-0000-000079310000}"/>
    <cellStyle name="Note 8 2 4 3 17" xfId="12826" xr:uid="{00000000-0005-0000-0000-00007A310000}"/>
    <cellStyle name="Note 8 2 4 3 17 2" xfId="12827" xr:uid="{00000000-0005-0000-0000-00007B310000}"/>
    <cellStyle name="Note 8 2 4 3 18" xfId="12828" xr:uid="{00000000-0005-0000-0000-00007C310000}"/>
    <cellStyle name="Note 8 2 4 3 2" xfId="12829" xr:uid="{00000000-0005-0000-0000-00007D310000}"/>
    <cellStyle name="Note 8 2 4 3 2 2" xfId="12830" xr:uid="{00000000-0005-0000-0000-00007E310000}"/>
    <cellStyle name="Note 8 2 4 3 3" xfId="12831" xr:uid="{00000000-0005-0000-0000-00007F310000}"/>
    <cellStyle name="Note 8 2 4 3 3 2" xfId="12832" xr:uid="{00000000-0005-0000-0000-000080310000}"/>
    <cellStyle name="Note 8 2 4 3 4" xfId="12833" xr:uid="{00000000-0005-0000-0000-000081310000}"/>
    <cellStyle name="Note 8 2 4 3 4 2" xfId="12834" xr:uid="{00000000-0005-0000-0000-000082310000}"/>
    <cellStyle name="Note 8 2 4 3 5" xfId="12835" xr:uid="{00000000-0005-0000-0000-000083310000}"/>
    <cellStyle name="Note 8 2 4 3 5 2" xfId="12836" xr:uid="{00000000-0005-0000-0000-000084310000}"/>
    <cellStyle name="Note 8 2 4 3 6" xfId="12837" xr:uid="{00000000-0005-0000-0000-000085310000}"/>
    <cellStyle name="Note 8 2 4 3 6 2" xfId="12838" xr:uid="{00000000-0005-0000-0000-000086310000}"/>
    <cellStyle name="Note 8 2 4 3 7" xfId="12839" xr:uid="{00000000-0005-0000-0000-000087310000}"/>
    <cellStyle name="Note 8 2 4 3 7 2" xfId="12840" xr:uid="{00000000-0005-0000-0000-000088310000}"/>
    <cellStyle name="Note 8 2 4 3 8" xfId="12841" xr:uid="{00000000-0005-0000-0000-000089310000}"/>
    <cellStyle name="Note 8 2 4 3 8 2" xfId="12842" xr:uid="{00000000-0005-0000-0000-00008A310000}"/>
    <cellStyle name="Note 8 2 4 3 9" xfId="12843" xr:uid="{00000000-0005-0000-0000-00008B310000}"/>
    <cellStyle name="Note 8 2 4 3 9 2" xfId="12844" xr:uid="{00000000-0005-0000-0000-00008C310000}"/>
    <cellStyle name="Note 8 2 4 4" xfId="12845" xr:uid="{00000000-0005-0000-0000-00008D310000}"/>
    <cellStyle name="Note 8 2 4 4 10" xfId="12846" xr:uid="{00000000-0005-0000-0000-00008E310000}"/>
    <cellStyle name="Note 8 2 4 4 10 2" xfId="12847" xr:uid="{00000000-0005-0000-0000-00008F310000}"/>
    <cellStyle name="Note 8 2 4 4 11" xfId="12848" xr:uid="{00000000-0005-0000-0000-000090310000}"/>
    <cellStyle name="Note 8 2 4 4 11 2" xfId="12849" xr:uid="{00000000-0005-0000-0000-000091310000}"/>
    <cellStyle name="Note 8 2 4 4 12" xfId="12850" xr:uid="{00000000-0005-0000-0000-000092310000}"/>
    <cellStyle name="Note 8 2 4 4 12 2" xfId="12851" xr:uid="{00000000-0005-0000-0000-000093310000}"/>
    <cellStyle name="Note 8 2 4 4 13" xfId="12852" xr:uid="{00000000-0005-0000-0000-000094310000}"/>
    <cellStyle name="Note 8 2 4 4 13 2" xfId="12853" xr:uid="{00000000-0005-0000-0000-000095310000}"/>
    <cellStyle name="Note 8 2 4 4 14" xfId="12854" xr:uid="{00000000-0005-0000-0000-000096310000}"/>
    <cellStyle name="Note 8 2 4 4 14 2" xfId="12855" xr:uid="{00000000-0005-0000-0000-000097310000}"/>
    <cellStyle name="Note 8 2 4 4 15" xfId="12856" xr:uid="{00000000-0005-0000-0000-000098310000}"/>
    <cellStyle name="Note 8 2 4 4 15 2" xfId="12857" xr:uid="{00000000-0005-0000-0000-000099310000}"/>
    <cellStyle name="Note 8 2 4 4 16" xfId="12858" xr:uid="{00000000-0005-0000-0000-00009A310000}"/>
    <cellStyle name="Note 8 2 4 4 2" xfId="12859" xr:uid="{00000000-0005-0000-0000-00009B310000}"/>
    <cellStyle name="Note 8 2 4 4 2 2" xfId="12860" xr:uid="{00000000-0005-0000-0000-00009C310000}"/>
    <cellStyle name="Note 8 2 4 4 3" xfId="12861" xr:uid="{00000000-0005-0000-0000-00009D310000}"/>
    <cellStyle name="Note 8 2 4 4 3 2" xfId="12862" xr:uid="{00000000-0005-0000-0000-00009E310000}"/>
    <cellStyle name="Note 8 2 4 4 4" xfId="12863" xr:uid="{00000000-0005-0000-0000-00009F310000}"/>
    <cellStyle name="Note 8 2 4 4 4 2" xfId="12864" xr:uid="{00000000-0005-0000-0000-0000A0310000}"/>
    <cellStyle name="Note 8 2 4 4 5" xfId="12865" xr:uid="{00000000-0005-0000-0000-0000A1310000}"/>
    <cellStyle name="Note 8 2 4 4 5 2" xfId="12866" xr:uid="{00000000-0005-0000-0000-0000A2310000}"/>
    <cellStyle name="Note 8 2 4 4 6" xfId="12867" xr:uid="{00000000-0005-0000-0000-0000A3310000}"/>
    <cellStyle name="Note 8 2 4 4 6 2" xfId="12868" xr:uid="{00000000-0005-0000-0000-0000A4310000}"/>
    <cellStyle name="Note 8 2 4 4 7" xfId="12869" xr:uid="{00000000-0005-0000-0000-0000A5310000}"/>
    <cellStyle name="Note 8 2 4 4 7 2" xfId="12870" xr:uid="{00000000-0005-0000-0000-0000A6310000}"/>
    <cellStyle name="Note 8 2 4 4 8" xfId="12871" xr:uid="{00000000-0005-0000-0000-0000A7310000}"/>
    <cellStyle name="Note 8 2 4 4 8 2" xfId="12872" xr:uid="{00000000-0005-0000-0000-0000A8310000}"/>
    <cellStyle name="Note 8 2 4 4 9" xfId="12873" xr:uid="{00000000-0005-0000-0000-0000A9310000}"/>
    <cellStyle name="Note 8 2 4 4 9 2" xfId="12874" xr:uid="{00000000-0005-0000-0000-0000AA310000}"/>
    <cellStyle name="Note 8 2 4 5" xfId="12875" xr:uid="{00000000-0005-0000-0000-0000AB310000}"/>
    <cellStyle name="Note 8 2 4 5 10" xfId="12876" xr:uid="{00000000-0005-0000-0000-0000AC310000}"/>
    <cellStyle name="Note 8 2 4 5 10 2" xfId="12877" xr:uid="{00000000-0005-0000-0000-0000AD310000}"/>
    <cellStyle name="Note 8 2 4 5 11" xfId="12878" xr:uid="{00000000-0005-0000-0000-0000AE310000}"/>
    <cellStyle name="Note 8 2 4 5 11 2" xfId="12879" xr:uid="{00000000-0005-0000-0000-0000AF310000}"/>
    <cellStyle name="Note 8 2 4 5 12" xfId="12880" xr:uid="{00000000-0005-0000-0000-0000B0310000}"/>
    <cellStyle name="Note 8 2 4 5 12 2" xfId="12881" xr:uid="{00000000-0005-0000-0000-0000B1310000}"/>
    <cellStyle name="Note 8 2 4 5 13" xfId="12882" xr:uid="{00000000-0005-0000-0000-0000B2310000}"/>
    <cellStyle name="Note 8 2 4 5 13 2" xfId="12883" xr:uid="{00000000-0005-0000-0000-0000B3310000}"/>
    <cellStyle name="Note 8 2 4 5 14" xfId="12884" xr:uid="{00000000-0005-0000-0000-0000B4310000}"/>
    <cellStyle name="Note 8 2 4 5 14 2" xfId="12885" xr:uid="{00000000-0005-0000-0000-0000B5310000}"/>
    <cellStyle name="Note 8 2 4 5 15" xfId="12886" xr:uid="{00000000-0005-0000-0000-0000B6310000}"/>
    <cellStyle name="Note 8 2 4 5 15 2" xfId="12887" xr:uid="{00000000-0005-0000-0000-0000B7310000}"/>
    <cellStyle name="Note 8 2 4 5 16" xfId="12888" xr:uid="{00000000-0005-0000-0000-0000B8310000}"/>
    <cellStyle name="Note 8 2 4 5 2" xfId="12889" xr:uid="{00000000-0005-0000-0000-0000B9310000}"/>
    <cellStyle name="Note 8 2 4 5 2 2" xfId="12890" xr:uid="{00000000-0005-0000-0000-0000BA310000}"/>
    <cellStyle name="Note 8 2 4 5 3" xfId="12891" xr:uid="{00000000-0005-0000-0000-0000BB310000}"/>
    <cellStyle name="Note 8 2 4 5 3 2" xfId="12892" xr:uid="{00000000-0005-0000-0000-0000BC310000}"/>
    <cellStyle name="Note 8 2 4 5 4" xfId="12893" xr:uid="{00000000-0005-0000-0000-0000BD310000}"/>
    <cellStyle name="Note 8 2 4 5 4 2" xfId="12894" xr:uid="{00000000-0005-0000-0000-0000BE310000}"/>
    <cellStyle name="Note 8 2 4 5 5" xfId="12895" xr:uid="{00000000-0005-0000-0000-0000BF310000}"/>
    <cellStyle name="Note 8 2 4 5 5 2" xfId="12896" xr:uid="{00000000-0005-0000-0000-0000C0310000}"/>
    <cellStyle name="Note 8 2 4 5 6" xfId="12897" xr:uid="{00000000-0005-0000-0000-0000C1310000}"/>
    <cellStyle name="Note 8 2 4 5 6 2" xfId="12898" xr:uid="{00000000-0005-0000-0000-0000C2310000}"/>
    <cellStyle name="Note 8 2 4 5 7" xfId="12899" xr:uid="{00000000-0005-0000-0000-0000C3310000}"/>
    <cellStyle name="Note 8 2 4 5 7 2" xfId="12900" xr:uid="{00000000-0005-0000-0000-0000C4310000}"/>
    <cellStyle name="Note 8 2 4 5 8" xfId="12901" xr:uid="{00000000-0005-0000-0000-0000C5310000}"/>
    <cellStyle name="Note 8 2 4 5 8 2" xfId="12902" xr:uid="{00000000-0005-0000-0000-0000C6310000}"/>
    <cellStyle name="Note 8 2 4 5 9" xfId="12903" xr:uid="{00000000-0005-0000-0000-0000C7310000}"/>
    <cellStyle name="Note 8 2 4 5 9 2" xfId="12904" xr:uid="{00000000-0005-0000-0000-0000C8310000}"/>
    <cellStyle name="Note 8 2 4 6" xfId="12905" xr:uid="{00000000-0005-0000-0000-0000C9310000}"/>
    <cellStyle name="Note 8 2 4 6 10" xfId="12906" xr:uid="{00000000-0005-0000-0000-0000CA310000}"/>
    <cellStyle name="Note 8 2 4 6 10 2" xfId="12907" xr:uid="{00000000-0005-0000-0000-0000CB310000}"/>
    <cellStyle name="Note 8 2 4 6 11" xfId="12908" xr:uid="{00000000-0005-0000-0000-0000CC310000}"/>
    <cellStyle name="Note 8 2 4 6 11 2" xfId="12909" xr:uid="{00000000-0005-0000-0000-0000CD310000}"/>
    <cellStyle name="Note 8 2 4 6 12" xfId="12910" xr:uid="{00000000-0005-0000-0000-0000CE310000}"/>
    <cellStyle name="Note 8 2 4 6 12 2" xfId="12911" xr:uid="{00000000-0005-0000-0000-0000CF310000}"/>
    <cellStyle name="Note 8 2 4 6 13" xfId="12912" xr:uid="{00000000-0005-0000-0000-0000D0310000}"/>
    <cellStyle name="Note 8 2 4 6 13 2" xfId="12913" xr:uid="{00000000-0005-0000-0000-0000D1310000}"/>
    <cellStyle name="Note 8 2 4 6 14" xfId="12914" xr:uid="{00000000-0005-0000-0000-0000D2310000}"/>
    <cellStyle name="Note 8 2 4 6 14 2" xfId="12915" xr:uid="{00000000-0005-0000-0000-0000D3310000}"/>
    <cellStyle name="Note 8 2 4 6 15" xfId="12916" xr:uid="{00000000-0005-0000-0000-0000D4310000}"/>
    <cellStyle name="Note 8 2 4 6 2" xfId="12917" xr:uid="{00000000-0005-0000-0000-0000D5310000}"/>
    <cellStyle name="Note 8 2 4 6 2 2" xfId="12918" xr:uid="{00000000-0005-0000-0000-0000D6310000}"/>
    <cellStyle name="Note 8 2 4 6 3" xfId="12919" xr:uid="{00000000-0005-0000-0000-0000D7310000}"/>
    <cellStyle name="Note 8 2 4 6 3 2" xfId="12920" xr:uid="{00000000-0005-0000-0000-0000D8310000}"/>
    <cellStyle name="Note 8 2 4 6 4" xfId="12921" xr:uid="{00000000-0005-0000-0000-0000D9310000}"/>
    <cellStyle name="Note 8 2 4 6 4 2" xfId="12922" xr:uid="{00000000-0005-0000-0000-0000DA310000}"/>
    <cellStyle name="Note 8 2 4 6 5" xfId="12923" xr:uid="{00000000-0005-0000-0000-0000DB310000}"/>
    <cellStyle name="Note 8 2 4 6 5 2" xfId="12924" xr:uid="{00000000-0005-0000-0000-0000DC310000}"/>
    <cellStyle name="Note 8 2 4 6 6" xfId="12925" xr:uid="{00000000-0005-0000-0000-0000DD310000}"/>
    <cellStyle name="Note 8 2 4 6 6 2" xfId="12926" xr:uid="{00000000-0005-0000-0000-0000DE310000}"/>
    <cellStyle name="Note 8 2 4 6 7" xfId="12927" xr:uid="{00000000-0005-0000-0000-0000DF310000}"/>
    <cellStyle name="Note 8 2 4 6 7 2" xfId="12928" xr:uid="{00000000-0005-0000-0000-0000E0310000}"/>
    <cellStyle name="Note 8 2 4 6 8" xfId="12929" xr:uid="{00000000-0005-0000-0000-0000E1310000}"/>
    <cellStyle name="Note 8 2 4 6 8 2" xfId="12930" xr:uid="{00000000-0005-0000-0000-0000E2310000}"/>
    <cellStyle name="Note 8 2 4 6 9" xfId="12931" xr:uid="{00000000-0005-0000-0000-0000E3310000}"/>
    <cellStyle name="Note 8 2 4 6 9 2" xfId="12932" xr:uid="{00000000-0005-0000-0000-0000E4310000}"/>
    <cellStyle name="Note 8 2 4 7" xfId="12933" xr:uid="{00000000-0005-0000-0000-0000E5310000}"/>
    <cellStyle name="Note 8 2 4 7 2" xfId="12934" xr:uid="{00000000-0005-0000-0000-0000E6310000}"/>
    <cellStyle name="Note 8 2 4 8" xfId="12935" xr:uid="{00000000-0005-0000-0000-0000E7310000}"/>
    <cellStyle name="Note 8 2 4 8 2" xfId="12936" xr:uid="{00000000-0005-0000-0000-0000E8310000}"/>
    <cellStyle name="Note 8 2 4 9" xfId="12937" xr:uid="{00000000-0005-0000-0000-0000E9310000}"/>
    <cellStyle name="Note 8 2 4 9 2" xfId="12938" xr:uid="{00000000-0005-0000-0000-0000EA310000}"/>
    <cellStyle name="Note 8 2 5" xfId="12939" xr:uid="{00000000-0005-0000-0000-0000EB310000}"/>
    <cellStyle name="Note 8 2 5 10" xfId="12940" xr:uid="{00000000-0005-0000-0000-0000EC310000}"/>
    <cellStyle name="Note 8 2 5 10 2" xfId="12941" xr:uid="{00000000-0005-0000-0000-0000ED310000}"/>
    <cellStyle name="Note 8 2 5 11" xfId="12942" xr:uid="{00000000-0005-0000-0000-0000EE310000}"/>
    <cellStyle name="Note 8 2 5 11 2" xfId="12943" xr:uid="{00000000-0005-0000-0000-0000EF310000}"/>
    <cellStyle name="Note 8 2 5 12" xfId="12944" xr:uid="{00000000-0005-0000-0000-0000F0310000}"/>
    <cellStyle name="Note 8 2 5 12 2" xfId="12945" xr:uid="{00000000-0005-0000-0000-0000F1310000}"/>
    <cellStyle name="Note 8 2 5 13" xfId="12946" xr:uid="{00000000-0005-0000-0000-0000F2310000}"/>
    <cellStyle name="Note 8 2 5 13 2" xfId="12947" xr:uid="{00000000-0005-0000-0000-0000F3310000}"/>
    <cellStyle name="Note 8 2 5 14" xfId="12948" xr:uid="{00000000-0005-0000-0000-0000F4310000}"/>
    <cellStyle name="Note 8 2 5 14 2" xfId="12949" xr:uid="{00000000-0005-0000-0000-0000F5310000}"/>
    <cellStyle name="Note 8 2 5 15" xfId="12950" xr:uid="{00000000-0005-0000-0000-0000F6310000}"/>
    <cellStyle name="Note 8 2 5 15 2" xfId="12951" xr:uid="{00000000-0005-0000-0000-0000F7310000}"/>
    <cellStyle name="Note 8 2 5 16" xfId="12952" xr:uid="{00000000-0005-0000-0000-0000F8310000}"/>
    <cellStyle name="Note 8 2 5 16 2" xfId="12953" xr:uid="{00000000-0005-0000-0000-0000F9310000}"/>
    <cellStyle name="Note 8 2 5 17" xfId="12954" xr:uid="{00000000-0005-0000-0000-0000FA310000}"/>
    <cellStyle name="Note 8 2 5 17 2" xfId="12955" xr:uid="{00000000-0005-0000-0000-0000FB310000}"/>
    <cellStyle name="Note 8 2 5 18" xfId="12956" xr:uid="{00000000-0005-0000-0000-0000FC310000}"/>
    <cellStyle name="Note 8 2 5 18 2" xfId="12957" xr:uid="{00000000-0005-0000-0000-0000FD310000}"/>
    <cellStyle name="Note 8 2 5 19" xfId="12958" xr:uid="{00000000-0005-0000-0000-0000FE310000}"/>
    <cellStyle name="Note 8 2 5 2" xfId="12959" xr:uid="{00000000-0005-0000-0000-0000FF310000}"/>
    <cellStyle name="Note 8 2 5 2 10" xfId="12960" xr:uid="{00000000-0005-0000-0000-000000320000}"/>
    <cellStyle name="Note 8 2 5 2 10 2" xfId="12961" xr:uid="{00000000-0005-0000-0000-000001320000}"/>
    <cellStyle name="Note 8 2 5 2 11" xfId="12962" xr:uid="{00000000-0005-0000-0000-000002320000}"/>
    <cellStyle name="Note 8 2 5 2 11 2" xfId="12963" xr:uid="{00000000-0005-0000-0000-000003320000}"/>
    <cellStyle name="Note 8 2 5 2 12" xfId="12964" xr:uid="{00000000-0005-0000-0000-000004320000}"/>
    <cellStyle name="Note 8 2 5 2 12 2" xfId="12965" xr:uid="{00000000-0005-0000-0000-000005320000}"/>
    <cellStyle name="Note 8 2 5 2 13" xfId="12966" xr:uid="{00000000-0005-0000-0000-000006320000}"/>
    <cellStyle name="Note 8 2 5 2 13 2" xfId="12967" xr:uid="{00000000-0005-0000-0000-000007320000}"/>
    <cellStyle name="Note 8 2 5 2 14" xfId="12968" xr:uid="{00000000-0005-0000-0000-000008320000}"/>
    <cellStyle name="Note 8 2 5 2 14 2" xfId="12969" xr:uid="{00000000-0005-0000-0000-000009320000}"/>
    <cellStyle name="Note 8 2 5 2 15" xfId="12970" xr:uid="{00000000-0005-0000-0000-00000A320000}"/>
    <cellStyle name="Note 8 2 5 2 15 2" xfId="12971" xr:uid="{00000000-0005-0000-0000-00000B320000}"/>
    <cellStyle name="Note 8 2 5 2 16" xfId="12972" xr:uid="{00000000-0005-0000-0000-00000C320000}"/>
    <cellStyle name="Note 8 2 5 2 16 2" xfId="12973" xr:uid="{00000000-0005-0000-0000-00000D320000}"/>
    <cellStyle name="Note 8 2 5 2 17" xfId="12974" xr:uid="{00000000-0005-0000-0000-00000E320000}"/>
    <cellStyle name="Note 8 2 5 2 17 2" xfId="12975" xr:uid="{00000000-0005-0000-0000-00000F320000}"/>
    <cellStyle name="Note 8 2 5 2 18" xfId="12976" xr:uid="{00000000-0005-0000-0000-000010320000}"/>
    <cellStyle name="Note 8 2 5 2 2" xfId="12977" xr:uid="{00000000-0005-0000-0000-000011320000}"/>
    <cellStyle name="Note 8 2 5 2 2 2" xfId="12978" xr:uid="{00000000-0005-0000-0000-000012320000}"/>
    <cellStyle name="Note 8 2 5 2 3" xfId="12979" xr:uid="{00000000-0005-0000-0000-000013320000}"/>
    <cellStyle name="Note 8 2 5 2 3 2" xfId="12980" xr:uid="{00000000-0005-0000-0000-000014320000}"/>
    <cellStyle name="Note 8 2 5 2 4" xfId="12981" xr:uid="{00000000-0005-0000-0000-000015320000}"/>
    <cellStyle name="Note 8 2 5 2 4 2" xfId="12982" xr:uid="{00000000-0005-0000-0000-000016320000}"/>
    <cellStyle name="Note 8 2 5 2 5" xfId="12983" xr:uid="{00000000-0005-0000-0000-000017320000}"/>
    <cellStyle name="Note 8 2 5 2 5 2" xfId="12984" xr:uid="{00000000-0005-0000-0000-000018320000}"/>
    <cellStyle name="Note 8 2 5 2 6" xfId="12985" xr:uid="{00000000-0005-0000-0000-000019320000}"/>
    <cellStyle name="Note 8 2 5 2 6 2" xfId="12986" xr:uid="{00000000-0005-0000-0000-00001A320000}"/>
    <cellStyle name="Note 8 2 5 2 7" xfId="12987" xr:uid="{00000000-0005-0000-0000-00001B320000}"/>
    <cellStyle name="Note 8 2 5 2 7 2" xfId="12988" xr:uid="{00000000-0005-0000-0000-00001C320000}"/>
    <cellStyle name="Note 8 2 5 2 8" xfId="12989" xr:uid="{00000000-0005-0000-0000-00001D320000}"/>
    <cellStyle name="Note 8 2 5 2 8 2" xfId="12990" xr:uid="{00000000-0005-0000-0000-00001E320000}"/>
    <cellStyle name="Note 8 2 5 2 9" xfId="12991" xr:uid="{00000000-0005-0000-0000-00001F320000}"/>
    <cellStyle name="Note 8 2 5 2 9 2" xfId="12992" xr:uid="{00000000-0005-0000-0000-000020320000}"/>
    <cellStyle name="Note 8 2 5 3" xfId="12993" xr:uid="{00000000-0005-0000-0000-000021320000}"/>
    <cellStyle name="Note 8 2 5 3 10" xfId="12994" xr:uid="{00000000-0005-0000-0000-000022320000}"/>
    <cellStyle name="Note 8 2 5 3 10 2" xfId="12995" xr:uid="{00000000-0005-0000-0000-000023320000}"/>
    <cellStyle name="Note 8 2 5 3 11" xfId="12996" xr:uid="{00000000-0005-0000-0000-000024320000}"/>
    <cellStyle name="Note 8 2 5 3 11 2" xfId="12997" xr:uid="{00000000-0005-0000-0000-000025320000}"/>
    <cellStyle name="Note 8 2 5 3 12" xfId="12998" xr:uid="{00000000-0005-0000-0000-000026320000}"/>
    <cellStyle name="Note 8 2 5 3 12 2" xfId="12999" xr:uid="{00000000-0005-0000-0000-000027320000}"/>
    <cellStyle name="Note 8 2 5 3 13" xfId="13000" xr:uid="{00000000-0005-0000-0000-000028320000}"/>
    <cellStyle name="Note 8 2 5 3 13 2" xfId="13001" xr:uid="{00000000-0005-0000-0000-000029320000}"/>
    <cellStyle name="Note 8 2 5 3 14" xfId="13002" xr:uid="{00000000-0005-0000-0000-00002A320000}"/>
    <cellStyle name="Note 8 2 5 3 14 2" xfId="13003" xr:uid="{00000000-0005-0000-0000-00002B320000}"/>
    <cellStyle name="Note 8 2 5 3 15" xfId="13004" xr:uid="{00000000-0005-0000-0000-00002C320000}"/>
    <cellStyle name="Note 8 2 5 3 15 2" xfId="13005" xr:uid="{00000000-0005-0000-0000-00002D320000}"/>
    <cellStyle name="Note 8 2 5 3 16" xfId="13006" xr:uid="{00000000-0005-0000-0000-00002E320000}"/>
    <cellStyle name="Note 8 2 5 3 2" xfId="13007" xr:uid="{00000000-0005-0000-0000-00002F320000}"/>
    <cellStyle name="Note 8 2 5 3 2 2" xfId="13008" xr:uid="{00000000-0005-0000-0000-000030320000}"/>
    <cellStyle name="Note 8 2 5 3 3" xfId="13009" xr:uid="{00000000-0005-0000-0000-000031320000}"/>
    <cellStyle name="Note 8 2 5 3 3 2" xfId="13010" xr:uid="{00000000-0005-0000-0000-000032320000}"/>
    <cellStyle name="Note 8 2 5 3 4" xfId="13011" xr:uid="{00000000-0005-0000-0000-000033320000}"/>
    <cellStyle name="Note 8 2 5 3 4 2" xfId="13012" xr:uid="{00000000-0005-0000-0000-000034320000}"/>
    <cellStyle name="Note 8 2 5 3 5" xfId="13013" xr:uid="{00000000-0005-0000-0000-000035320000}"/>
    <cellStyle name="Note 8 2 5 3 5 2" xfId="13014" xr:uid="{00000000-0005-0000-0000-000036320000}"/>
    <cellStyle name="Note 8 2 5 3 6" xfId="13015" xr:uid="{00000000-0005-0000-0000-000037320000}"/>
    <cellStyle name="Note 8 2 5 3 6 2" xfId="13016" xr:uid="{00000000-0005-0000-0000-000038320000}"/>
    <cellStyle name="Note 8 2 5 3 7" xfId="13017" xr:uid="{00000000-0005-0000-0000-000039320000}"/>
    <cellStyle name="Note 8 2 5 3 7 2" xfId="13018" xr:uid="{00000000-0005-0000-0000-00003A320000}"/>
    <cellStyle name="Note 8 2 5 3 8" xfId="13019" xr:uid="{00000000-0005-0000-0000-00003B320000}"/>
    <cellStyle name="Note 8 2 5 3 8 2" xfId="13020" xr:uid="{00000000-0005-0000-0000-00003C320000}"/>
    <cellStyle name="Note 8 2 5 3 9" xfId="13021" xr:uid="{00000000-0005-0000-0000-00003D320000}"/>
    <cellStyle name="Note 8 2 5 3 9 2" xfId="13022" xr:uid="{00000000-0005-0000-0000-00003E320000}"/>
    <cellStyle name="Note 8 2 5 4" xfId="13023" xr:uid="{00000000-0005-0000-0000-00003F320000}"/>
    <cellStyle name="Note 8 2 5 4 10" xfId="13024" xr:uid="{00000000-0005-0000-0000-000040320000}"/>
    <cellStyle name="Note 8 2 5 4 10 2" xfId="13025" xr:uid="{00000000-0005-0000-0000-000041320000}"/>
    <cellStyle name="Note 8 2 5 4 11" xfId="13026" xr:uid="{00000000-0005-0000-0000-000042320000}"/>
    <cellStyle name="Note 8 2 5 4 11 2" xfId="13027" xr:uid="{00000000-0005-0000-0000-000043320000}"/>
    <cellStyle name="Note 8 2 5 4 12" xfId="13028" xr:uid="{00000000-0005-0000-0000-000044320000}"/>
    <cellStyle name="Note 8 2 5 4 12 2" xfId="13029" xr:uid="{00000000-0005-0000-0000-000045320000}"/>
    <cellStyle name="Note 8 2 5 4 13" xfId="13030" xr:uid="{00000000-0005-0000-0000-000046320000}"/>
    <cellStyle name="Note 8 2 5 4 13 2" xfId="13031" xr:uid="{00000000-0005-0000-0000-000047320000}"/>
    <cellStyle name="Note 8 2 5 4 14" xfId="13032" xr:uid="{00000000-0005-0000-0000-000048320000}"/>
    <cellStyle name="Note 8 2 5 4 14 2" xfId="13033" xr:uid="{00000000-0005-0000-0000-000049320000}"/>
    <cellStyle name="Note 8 2 5 4 15" xfId="13034" xr:uid="{00000000-0005-0000-0000-00004A320000}"/>
    <cellStyle name="Note 8 2 5 4 15 2" xfId="13035" xr:uid="{00000000-0005-0000-0000-00004B320000}"/>
    <cellStyle name="Note 8 2 5 4 16" xfId="13036" xr:uid="{00000000-0005-0000-0000-00004C320000}"/>
    <cellStyle name="Note 8 2 5 4 2" xfId="13037" xr:uid="{00000000-0005-0000-0000-00004D320000}"/>
    <cellStyle name="Note 8 2 5 4 2 2" xfId="13038" xr:uid="{00000000-0005-0000-0000-00004E320000}"/>
    <cellStyle name="Note 8 2 5 4 3" xfId="13039" xr:uid="{00000000-0005-0000-0000-00004F320000}"/>
    <cellStyle name="Note 8 2 5 4 3 2" xfId="13040" xr:uid="{00000000-0005-0000-0000-000050320000}"/>
    <cellStyle name="Note 8 2 5 4 4" xfId="13041" xr:uid="{00000000-0005-0000-0000-000051320000}"/>
    <cellStyle name="Note 8 2 5 4 4 2" xfId="13042" xr:uid="{00000000-0005-0000-0000-000052320000}"/>
    <cellStyle name="Note 8 2 5 4 5" xfId="13043" xr:uid="{00000000-0005-0000-0000-000053320000}"/>
    <cellStyle name="Note 8 2 5 4 5 2" xfId="13044" xr:uid="{00000000-0005-0000-0000-000054320000}"/>
    <cellStyle name="Note 8 2 5 4 6" xfId="13045" xr:uid="{00000000-0005-0000-0000-000055320000}"/>
    <cellStyle name="Note 8 2 5 4 6 2" xfId="13046" xr:uid="{00000000-0005-0000-0000-000056320000}"/>
    <cellStyle name="Note 8 2 5 4 7" xfId="13047" xr:uid="{00000000-0005-0000-0000-000057320000}"/>
    <cellStyle name="Note 8 2 5 4 7 2" xfId="13048" xr:uid="{00000000-0005-0000-0000-000058320000}"/>
    <cellStyle name="Note 8 2 5 4 8" xfId="13049" xr:uid="{00000000-0005-0000-0000-000059320000}"/>
    <cellStyle name="Note 8 2 5 4 8 2" xfId="13050" xr:uid="{00000000-0005-0000-0000-00005A320000}"/>
    <cellStyle name="Note 8 2 5 4 9" xfId="13051" xr:uid="{00000000-0005-0000-0000-00005B320000}"/>
    <cellStyle name="Note 8 2 5 4 9 2" xfId="13052" xr:uid="{00000000-0005-0000-0000-00005C320000}"/>
    <cellStyle name="Note 8 2 5 5" xfId="13053" xr:uid="{00000000-0005-0000-0000-00005D320000}"/>
    <cellStyle name="Note 8 2 5 5 10" xfId="13054" xr:uid="{00000000-0005-0000-0000-00005E320000}"/>
    <cellStyle name="Note 8 2 5 5 10 2" xfId="13055" xr:uid="{00000000-0005-0000-0000-00005F320000}"/>
    <cellStyle name="Note 8 2 5 5 11" xfId="13056" xr:uid="{00000000-0005-0000-0000-000060320000}"/>
    <cellStyle name="Note 8 2 5 5 11 2" xfId="13057" xr:uid="{00000000-0005-0000-0000-000061320000}"/>
    <cellStyle name="Note 8 2 5 5 12" xfId="13058" xr:uid="{00000000-0005-0000-0000-000062320000}"/>
    <cellStyle name="Note 8 2 5 5 12 2" xfId="13059" xr:uid="{00000000-0005-0000-0000-000063320000}"/>
    <cellStyle name="Note 8 2 5 5 13" xfId="13060" xr:uid="{00000000-0005-0000-0000-000064320000}"/>
    <cellStyle name="Note 8 2 5 5 13 2" xfId="13061" xr:uid="{00000000-0005-0000-0000-000065320000}"/>
    <cellStyle name="Note 8 2 5 5 14" xfId="13062" xr:uid="{00000000-0005-0000-0000-000066320000}"/>
    <cellStyle name="Note 8 2 5 5 14 2" xfId="13063" xr:uid="{00000000-0005-0000-0000-000067320000}"/>
    <cellStyle name="Note 8 2 5 5 15" xfId="13064" xr:uid="{00000000-0005-0000-0000-000068320000}"/>
    <cellStyle name="Note 8 2 5 5 2" xfId="13065" xr:uid="{00000000-0005-0000-0000-000069320000}"/>
    <cellStyle name="Note 8 2 5 5 2 2" xfId="13066" xr:uid="{00000000-0005-0000-0000-00006A320000}"/>
    <cellStyle name="Note 8 2 5 5 3" xfId="13067" xr:uid="{00000000-0005-0000-0000-00006B320000}"/>
    <cellStyle name="Note 8 2 5 5 3 2" xfId="13068" xr:uid="{00000000-0005-0000-0000-00006C320000}"/>
    <cellStyle name="Note 8 2 5 5 4" xfId="13069" xr:uid="{00000000-0005-0000-0000-00006D320000}"/>
    <cellStyle name="Note 8 2 5 5 4 2" xfId="13070" xr:uid="{00000000-0005-0000-0000-00006E320000}"/>
    <cellStyle name="Note 8 2 5 5 5" xfId="13071" xr:uid="{00000000-0005-0000-0000-00006F320000}"/>
    <cellStyle name="Note 8 2 5 5 5 2" xfId="13072" xr:uid="{00000000-0005-0000-0000-000070320000}"/>
    <cellStyle name="Note 8 2 5 5 6" xfId="13073" xr:uid="{00000000-0005-0000-0000-000071320000}"/>
    <cellStyle name="Note 8 2 5 5 6 2" xfId="13074" xr:uid="{00000000-0005-0000-0000-000072320000}"/>
    <cellStyle name="Note 8 2 5 5 7" xfId="13075" xr:uid="{00000000-0005-0000-0000-000073320000}"/>
    <cellStyle name="Note 8 2 5 5 7 2" xfId="13076" xr:uid="{00000000-0005-0000-0000-000074320000}"/>
    <cellStyle name="Note 8 2 5 5 8" xfId="13077" xr:uid="{00000000-0005-0000-0000-000075320000}"/>
    <cellStyle name="Note 8 2 5 5 8 2" xfId="13078" xr:uid="{00000000-0005-0000-0000-000076320000}"/>
    <cellStyle name="Note 8 2 5 5 9" xfId="13079" xr:uid="{00000000-0005-0000-0000-000077320000}"/>
    <cellStyle name="Note 8 2 5 5 9 2" xfId="13080" xr:uid="{00000000-0005-0000-0000-000078320000}"/>
    <cellStyle name="Note 8 2 5 6" xfId="13081" xr:uid="{00000000-0005-0000-0000-000079320000}"/>
    <cellStyle name="Note 8 2 5 6 2" xfId="13082" xr:uid="{00000000-0005-0000-0000-00007A320000}"/>
    <cellStyle name="Note 8 2 5 7" xfId="13083" xr:uid="{00000000-0005-0000-0000-00007B320000}"/>
    <cellStyle name="Note 8 2 5 7 2" xfId="13084" xr:uid="{00000000-0005-0000-0000-00007C320000}"/>
    <cellStyle name="Note 8 2 5 8" xfId="13085" xr:uid="{00000000-0005-0000-0000-00007D320000}"/>
    <cellStyle name="Note 8 2 5 8 2" xfId="13086" xr:uid="{00000000-0005-0000-0000-00007E320000}"/>
    <cellStyle name="Note 8 2 5 9" xfId="13087" xr:uid="{00000000-0005-0000-0000-00007F320000}"/>
    <cellStyle name="Note 8 2 5 9 2" xfId="13088" xr:uid="{00000000-0005-0000-0000-000080320000}"/>
    <cellStyle name="Note 8 2 6" xfId="13089" xr:uid="{00000000-0005-0000-0000-000081320000}"/>
    <cellStyle name="Note 8 2 6 10" xfId="13090" xr:uid="{00000000-0005-0000-0000-000082320000}"/>
    <cellStyle name="Note 8 2 6 10 2" xfId="13091" xr:uid="{00000000-0005-0000-0000-000083320000}"/>
    <cellStyle name="Note 8 2 6 11" xfId="13092" xr:uid="{00000000-0005-0000-0000-000084320000}"/>
    <cellStyle name="Note 8 2 6 11 2" xfId="13093" xr:uid="{00000000-0005-0000-0000-000085320000}"/>
    <cellStyle name="Note 8 2 6 12" xfId="13094" xr:uid="{00000000-0005-0000-0000-000086320000}"/>
    <cellStyle name="Note 8 2 6 12 2" xfId="13095" xr:uid="{00000000-0005-0000-0000-000087320000}"/>
    <cellStyle name="Note 8 2 6 13" xfId="13096" xr:uid="{00000000-0005-0000-0000-000088320000}"/>
    <cellStyle name="Note 8 2 6 13 2" xfId="13097" xr:uid="{00000000-0005-0000-0000-000089320000}"/>
    <cellStyle name="Note 8 2 6 14" xfId="13098" xr:uid="{00000000-0005-0000-0000-00008A320000}"/>
    <cellStyle name="Note 8 2 6 14 2" xfId="13099" xr:uid="{00000000-0005-0000-0000-00008B320000}"/>
    <cellStyle name="Note 8 2 6 15" xfId="13100" xr:uid="{00000000-0005-0000-0000-00008C320000}"/>
    <cellStyle name="Note 8 2 6 15 2" xfId="13101" xr:uid="{00000000-0005-0000-0000-00008D320000}"/>
    <cellStyle name="Note 8 2 6 16" xfId="13102" xr:uid="{00000000-0005-0000-0000-00008E320000}"/>
    <cellStyle name="Note 8 2 6 16 2" xfId="13103" xr:uid="{00000000-0005-0000-0000-00008F320000}"/>
    <cellStyle name="Note 8 2 6 17" xfId="13104" xr:uid="{00000000-0005-0000-0000-000090320000}"/>
    <cellStyle name="Note 8 2 6 17 2" xfId="13105" xr:uid="{00000000-0005-0000-0000-000091320000}"/>
    <cellStyle name="Note 8 2 6 18" xfId="13106" xr:uid="{00000000-0005-0000-0000-000092320000}"/>
    <cellStyle name="Note 8 2 6 18 2" xfId="13107" xr:uid="{00000000-0005-0000-0000-000093320000}"/>
    <cellStyle name="Note 8 2 6 19" xfId="13108" xr:uid="{00000000-0005-0000-0000-000094320000}"/>
    <cellStyle name="Note 8 2 6 2" xfId="13109" xr:uid="{00000000-0005-0000-0000-000095320000}"/>
    <cellStyle name="Note 8 2 6 2 10" xfId="13110" xr:uid="{00000000-0005-0000-0000-000096320000}"/>
    <cellStyle name="Note 8 2 6 2 10 2" xfId="13111" xr:uid="{00000000-0005-0000-0000-000097320000}"/>
    <cellStyle name="Note 8 2 6 2 11" xfId="13112" xr:uid="{00000000-0005-0000-0000-000098320000}"/>
    <cellStyle name="Note 8 2 6 2 11 2" xfId="13113" xr:uid="{00000000-0005-0000-0000-000099320000}"/>
    <cellStyle name="Note 8 2 6 2 12" xfId="13114" xr:uid="{00000000-0005-0000-0000-00009A320000}"/>
    <cellStyle name="Note 8 2 6 2 12 2" xfId="13115" xr:uid="{00000000-0005-0000-0000-00009B320000}"/>
    <cellStyle name="Note 8 2 6 2 13" xfId="13116" xr:uid="{00000000-0005-0000-0000-00009C320000}"/>
    <cellStyle name="Note 8 2 6 2 13 2" xfId="13117" xr:uid="{00000000-0005-0000-0000-00009D320000}"/>
    <cellStyle name="Note 8 2 6 2 14" xfId="13118" xr:uid="{00000000-0005-0000-0000-00009E320000}"/>
    <cellStyle name="Note 8 2 6 2 14 2" xfId="13119" xr:uid="{00000000-0005-0000-0000-00009F320000}"/>
    <cellStyle name="Note 8 2 6 2 15" xfId="13120" xr:uid="{00000000-0005-0000-0000-0000A0320000}"/>
    <cellStyle name="Note 8 2 6 2 15 2" xfId="13121" xr:uid="{00000000-0005-0000-0000-0000A1320000}"/>
    <cellStyle name="Note 8 2 6 2 16" xfId="13122" xr:uid="{00000000-0005-0000-0000-0000A2320000}"/>
    <cellStyle name="Note 8 2 6 2 16 2" xfId="13123" xr:uid="{00000000-0005-0000-0000-0000A3320000}"/>
    <cellStyle name="Note 8 2 6 2 17" xfId="13124" xr:uid="{00000000-0005-0000-0000-0000A4320000}"/>
    <cellStyle name="Note 8 2 6 2 17 2" xfId="13125" xr:uid="{00000000-0005-0000-0000-0000A5320000}"/>
    <cellStyle name="Note 8 2 6 2 18" xfId="13126" xr:uid="{00000000-0005-0000-0000-0000A6320000}"/>
    <cellStyle name="Note 8 2 6 2 2" xfId="13127" xr:uid="{00000000-0005-0000-0000-0000A7320000}"/>
    <cellStyle name="Note 8 2 6 2 2 2" xfId="13128" xr:uid="{00000000-0005-0000-0000-0000A8320000}"/>
    <cellStyle name="Note 8 2 6 2 3" xfId="13129" xr:uid="{00000000-0005-0000-0000-0000A9320000}"/>
    <cellStyle name="Note 8 2 6 2 3 2" xfId="13130" xr:uid="{00000000-0005-0000-0000-0000AA320000}"/>
    <cellStyle name="Note 8 2 6 2 4" xfId="13131" xr:uid="{00000000-0005-0000-0000-0000AB320000}"/>
    <cellStyle name="Note 8 2 6 2 4 2" xfId="13132" xr:uid="{00000000-0005-0000-0000-0000AC320000}"/>
    <cellStyle name="Note 8 2 6 2 5" xfId="13133" xr:uid="{00000000-0005-0000-0000-0000AD320000}"/>
    <cellStyle name="Note 8 2 6 2 5 2" xfId="13134" xr:uid="{00000000-0005-0000-0000-0000AE320000}"/>
    <cellStyle name="Note 8 2 6 2 6" xfId="13135" xr:uid="{00000000-0005-0000-0000-0000AF320000}"/>
    <cellStyle name="Note 8 2 6 2 6 2" xfId="13136" xr:uid="{00000000-0005-0000-0000-0000B0320000}"/>
    <cellStyle name="Note 8 2 6 2 7" xfId="13137" xr:uid="{00000000-0005-0000-0000-0000B1320000}"/>
    <cellStyle name="Note 8 2 6 2 7 2" xfId="13138" xr:uid="{00000000-0005-0000-0000-0000B2320000}"/>
    <cellStyle name="Note 8 2 6 2 8" xfId="13139" xr:uid="{00000000-0005-0000-0000-0000B3320000}"/>
    <cellStyle name="Note 8 2 6 2 8 2" xfId="13140" xr:uid="{00000000-0005-0000-0000-0000B4320000}"/>
    <cellStyle name="Note 8 2 6 2 9" xfId="13141" xr:uid="{00000000-0005-0000-0000-0000B5320000}"/>
    <cellStyle name="Note 8 2 6 2 9 2" xfId="13142" xr:uid="{00000000-0005-0000-0000-0000B6320000}"/>
    <cellStyle name="Note 8 2 6 3" xfId="13143" xr:uid="{00000000-0005-0000-0000-0000B7320000}"/>
    <cellStyle name="Note 8 2 6 3 10" xfId="13144" xr:uid="{00000000-0005-0000-0000-0000B8320000}"/>
    <cellStyle name="Note 8 2 6 3 10 2" xfId="13145" xr:uid="{00000000-0005-0000-0000-0000B9320000}"/>
    <cellStyle name="Note 8 2 6 3 11" xfId="13146" xr:uid="{00000000-0005-0000-0000-0000BA320000}"/>
    <cellStyle name="Note 8 2 6 3 11 2" xfId="13147" xr:uid="{00000000-0005-0000-0000-0000BB320000}"/>
    <cellStyle name="Note 8 2 6 3 12" xfId="13148" xr:uid="{00000000-0005-0000-0000-0000BC320000}"/>
    <cellStyle name="Note 8 2 6 3 12 2" xfId="13149" xr:uid="{00000000-0005-0000-0000-0000BD320000}"/>
    <cellStyle name="Note 8 2 6 3 13" xfId="13150" xr:uid="{00000000-0005-0000-0000-0000BE320000}"/>
    <cellStyle name="Note 8 2 6 3 13 2" xfId="13151" xr:uid="{00000000-0005-0000-0000-0000BF320000}"/>
    <cellStyle name="Note 8 2 6 3 14" xfId="13152" xr:uid="{00000000-0005-0000-0000-0000C0320000}"/>
    <cellStyle name="Note 8 2 6 3 14 2" xfId="13153" xr:uid="{00000000-0005-0000-0000-0000C1320000}"/>
    <cellStyle name="Note 8 2 6 3 15" xfId="13154" xr:uid="{00000000-0005-0000-0000-0000C2320000}"/>
    <cellStyle name="Note 8 2 6 3 15 2" xfId="13155" xr:uid="{00000000-0005-0000-0000-0000C3320000}"/>
    <cellStyle name="Note 8 2 6 3 16" xfId="13156" xr:uid="{00000000-0005-0000-0000-0000C4320000}"/>
    <cellStyle name="Note 8 2 6 3 2" xfId="13157" xr:uid="{00000000-0005-0000-0000-0000C5320000}"/>
    <cellStyle name="Note 8 2 6 3 2 2" xfId="13158" xr:uid="{00000000-0005-0000-0000-0000C6320000}"/>
    <cellStyle name="Note 8 2 6 3 3" xfId="13159" xr:uid="{00000000-0005-0000-0000-0000C7320000}"/>
    <cellStyle name="Note 8 2 6 3 3 2" xfId="13160" xr:uid="{00000000-0005-0000-0000-0000C8320000}"/>
    <cellStyle name="Note 8 2 6 3 4" xfId="13161" xr:uid="{00000000-0005-0000-0000-0000C9320000}"/>
    <cellStyle name="Note 8 2 6 3 4 2" xfId="13162" xr:uid="{00000000-0005-0000-0000-0000CA320000}"/>
    <cellStyle name="Note 8 2 6 3 5" xfId="13163" xr:uid="{00000000-0005-0000-0000-0000CB320000}"/>
    <cellStyle name="Note 8 2 6 3 5 2" xfId="13164" xr:uid="{00000000-0005-0000-0000-0000CC320000}"/>
    <cellStyle name="Note 8 2 6 3 6" xfId="13165" xr:uid="{00000000-0005-0000-0000-0000CD320000}"/>
    <cellStyle name="Note 8 2 6 3 6 2" xfId="13166" xr:uid="{00000000-0005-0000-0000-0000CE320000}"/>
    <cellStyle name="Note 8 2 6 3 7" xfId="13167" xr:uid="{00000000-0005-0000-0000-0000CF320000}"/>
    <cellStyle name="Note 8 2 6 3 7 2" xfId="13168" xr:uid="{00000000-0005-0000-0000-0000D0320000}"/>
    <cellStyle name="Note 8 2 6 3 8" xfId="13169" xr:uid="{00000000-0005-0000-0000-0000D1320000}"/>
    <cellStyle name="Note 8 2 6 3 8 2" xfId="13170" xr:uid="{00000000-0005-0000-0000-0000D2320000}"/>
    <cellStyle name="Note 8 2 6 3 9" xfId="13171" xr:uid="{00000000-0005-0000-0000-0000D3320000}"/>
    <cellStyle name="Note 8 2 6 3 9 2" xfId="13172" xr:uid="{00000000-0005-0000-0000-0000D4320000}"/>
    <cellStyle name="Note 8 2 6 4" xfId="13173" xr:uid="{00000000-0005-0000-0000-0000D5320000}"/>
    <cellStyle name="Note 8 2 6 4 10" xfId="13174" xr:uid="{00000000-0005-0000-0000-0000D6320000}"/>
    <cellStyle name="Note 8 2 6 4 10 2" xfId="13175" xr:uid="{00000000-0005-0000-0000-0000D7320000}"/>
    <cellStyle name="Note 8 2 6 4 11" xfId="13176" xr:uid="{00000000-0005-0000-0000-0000D8320000}"/>
    <cellStyle name="Note 8 2 6 4 11 2" xfId="13177" xr:uid="{00000000-0005-0000-0000-0000D9320000}"/>
    <cellStyle name="Note 8 2 6 4 12" xfId="13178" xr:uid="{00000000-0005-0000-0000-0000DA320000}"/>
    <cellStyle name="Note 8 2 6 4 12 2" xfId="13179" xr:uid="{00000000-0005-0000-0000-0000DB320000}"/>
    <cellStyle name="Note 8 2 6 4 13" xfId="13180" xr:uid="{00000000-0005-0000-0000-0000DC320000}"/>
    <cellStyle name="Note 8 2 6 4 13 2" xfId="13181" xr:uid="{00000000-0005-0000-0000-0000DD320000}"/>
    <cellStyle name="Note 8 2 6 4 14" xfId="13182" xr:uid="{00000000-0005-0000-0000-0000DE320000}"/>
    <cellStyle name="Note 8 2 6 4 14 2" xfId="13183" xr:uid="{00000000-0005-0000-0000-0000DF320000}"/>
    <cellStyle name="Note 8 2 6 4 15" xfId="13184" xr:uid="{00000000-0005-0000-0000-0000E0320000}"/>
    <cellStyle name="Note 8 2 6 4 15 2" xfId="13185" xr:uid="{00000000-0005-0000-0000-0000E1320000}"/>
    <cellStyle name="Note 8 2 6 4 16" xfId="13186" xr:uid="{00000000-0005-0000-0000-0000E2320000}"/>
    <cellStyle name="Note 8 2 6 4 2" xfId="13187" xr:uid="{00000000-0005-0000-0000-0000E3320000}"/>
    <cellStyle name="Note 8 2 6 4 2 2" xfId="13188" xr:uid="{00000000-0005-0000-0000-0000E4320000}"/>
    <cellStyle name="Note 8 2 6 4 3" xfId="13189" xr:uid="{00000000-0005-0000-0000-0000E5320000}"/>
    <cellStyle name="Note 8 2 6 4 3 2" xfId="13190" xr:uid="{00000000-0005-0000-0000-0000E6320000}"/>
    <cellStyle name="Note 8 2 6 4 4" xfId="13191" xr:uid="{00000000-0005-0000-0000-0000E7320000}"/>
    <cellStyle name="Note 8 2 6 4 4 2" xfId="13192" xr:uid="{00000000-0005-0000-0000-0000E8320000}"/>
    <cellStyle name="Note 8 2 6 4 5" xfId="13193" xr:uid="{00000000-0005-0000-0000-0000E9320000}"/>
    <cellStyle name="Note 8 2 6 4 5 2" xfId="13194" xr:uid="{00000000-0005-0000-0000-0000EA320000}"/>
    <cellStyle name="Note 8 2 6 4 6" xfId="13195" xr:uid="{00000000-0005-0000-0000-0000EB320000}"/>
    <cellStyle name="Note 8 2 6 4 6 2" xfId="13196" xr:uid="{00000000-0005-0000-0000-0000EC320000}"/>
    <cellStyle name="Note 8 2 6 4 7" xfId="13197" xr:uid="{00000000-0005-0000-0000-0000ED320000}"/>
    <cellStyle name="Note 8 2 6 4 7 2" xfId="13198" xr:uid="{00000000-0005-0000-0000-0000EE320000}"/>
    <cellStyle name="Note 8 2 6 4 8" xfId="13199" xr:uid="{00000000-0005-0000-0000-0000EF320000}"/>
    <cellStyle name="Note 8 2 6 4 8 2" xfId="13200" xr:uid="{00000000-0005-0000-0000-0000F0320000}"/>
    <cellStyle name="Note 8 2 6 4 9" xfId="13201" xr:uid="{00000000-0005-0000-0000-0000F1320000}"/>
    <cellStyle name="Note 8 2 6 4 9 2" xfId="13202" xr:uid="{00000000-0005-0000-0000-0000F2320000}"/>
    <cellStyle name="Note 8 2 6 5" xfId="13203" xr:uid="{00000000-0005-0000-0000-0000F3320000}"/>
    <cellStyle name="Note 8 2 6 5 10" xfId="13204" xr:uid="{00000000-0005-0000-0000-0000F4320000}"/>
    <cellStyle name="Note 8 2 6 5 10 2" xfId="13205" xr:uid="{00000000-0005-0000-0000-0000F5320000}"/>
    <cellStyle name="Note 8 2 6 5 11" xfId="13206" xr:uid="{00000000-0005-0000-0000-0000F6320000}"/>
    <cellStyle name="Note 8 2 6 5 11 2" xfId="13207" xr:uid="{00000000-0005-0000-0000-0000F7320000}"/>
    <cellStyle name="Note 8 2 6 5 12" xfId="13208" xr:uid="{00000000-0005-0000-0000-0000F8320000}"/>
    <cellStyle name="Note 8 2 6 5 12 2" xfId="13209" xr:uid="{00000000-0005-0000-0000-0000F9320000}"/>
    <cellStyle name="Note 8 2 6 5 13" xfId="13210" xr:uid="{00000000-0005-0000-0000-0000FA320000}"/>
    <cellStyle name="Note 8 2 6 5 13 2" xfId="13211" xr:uid="{00000000-0005-0000-0000-0000FB320000}"/>
    <cellStyle name="Note 8 2 6 5 14" xfId="13212" xr:uid="{00000000-0005-0000-0000-0000FC320000}"/>
    <cellStyle name="Note 8 2 6 5 14 2" xfId="13213" xr:uid="{00000000-0005-0000-0000-0000FD320000}"/>
    <cellStyle name="Note 8 2 6 5 15" xfId="13214" xr:uid="{00000000-0005-0000-0000-0000FE320000}"/>
    <cellStyle name="Note 8 2 6 5 2" xfId="13215" xr:uid="{00000000-0005-0000-0000-0000FF320000}"/>
    <cellStyle name="Note 8 2 6 5 2 2" xfId="13216" xr:uid="{00000000-0005-0000-0000-000000330000}"/>
    <cellStyle name="Note 8 2 6 5 3" xfId="13217" xr:uid="{00000000-0005-0000-0000-000001330000}"/>
    <cellStyle name="Note 8 2 6 5 3 2" xfId="13218" xr:uid="{00000000-0005-0000-0000-000002330000}"/>
    <cellStyle name="Note 8 2 6 5 4" xfId="13219" xr:uid="{00000000-0005-0000-0000-000003330000}"/>
    <cellStyle name="Note 8 2 6 5 4 2" xfId="13220" xr:uid="{00000000-0005-0000-0000-000004330000}"/>
    <cellStyle name="Note 8 2 6 5 5" xfId="13221" xr:uid="{00000000-0005-0000-0000-000005330000}"/>
    <cellStyle name="Note 8 2 6 5 5 2" xfId="13222" xr:uid="{00000000-0005-0000-0000-000006330000}"/>
    <cellStyle name="Note 8 2 6 5 6" xfId="13223" xr:uid="{00000000-0005-0000-0000-000007330000}"/>
    <cellStyle name="Note 8 2 6 5 6 2" xfId="13224" xr:uid="{00000000-0005-0000-0000-000008330000}"/>
    <cellStyle name="Note 8 2 6 5 7" xfId="13225" xr:uid="{00000000-0005-0000-0000-000009330000}"/>
    <cellStyle name="Note 8 2 6 5 7 2" xfId="13226" xr:uid="{00000000-0005-0000-0000-00000A330000}"/>
    <cellStyle name="Note 8 2 6 5 8" xfId="13227" xr:uid="{00000000-0005-0000-0000-00000B330000}"/>
    <cellStyle name="Note 8 2 6 5 8 2" xfId="13228" xr:uid="{00000000-0005-0000-0000-00000C330000}"/>
    <cellStyle name="Note 8 2 6 5 9" xfId="13229" xr:uid="{00000000-0005-0000-0000-00000D330000}"/>
    <cellStyle name="Note 8 2 6 5 9 2" xfId="13230" xr:uid="{00000000-0005-0000-0000-00000E330000}"/>
    <cellStyle name="Note 8 2 6 6" xfId="13231" xr:uid="{00000000-0005-0000-0000-00000F330000}"/>
    <cellStyle name="Note 8 2 6 6 2" xfId="13232" xr:uid="{00000000-0005-0000-0000-000010330000}"/>
    <cellStyle name="Note 8 2 6 7" xfId="13233" xr:uid="{00000000-0005-0000-0000-000011330000}"/>
    <cellStyle name="Note 8 2 6 7 2" xfId="13234" xr:uid="{00000000-0005-0000-0000-000012330000}"/>
    <cellStyle name="Note 8 2 6 8" xfId="13235" xr:uid="{00000000-0005-0000-0000-000013330000}"/>
    <cellStyle name="Note 8 2 6 8 2" xfId="13236" xr:uid="{00000000-0005-0000-0000-000014330000}"/>
    <cellStyle name="Note 8 2 6 9" xfId="13237" xr:uid="{00000000-0005-0000-0000-000015330000}"/>
    <cellStyle name="Note 8 2 6 9 2" xfId="13238" xr:uid="{00000000-0005-0000-0000-000016330000}"/>
    <cellStyle name="Note 8 2 7" xfId="13239" xr:uid="{00000000-0005-0000-0000-000017330000}"/>
    <cellStyle name="Note 8 2 7 10" xfId="13240" xr:uid="{00000000-0005-0000-0000-000018330000}"/>
    <cellStyle name="Note 8 2 7 10 2" xfId="13241" xr:uid="{00000000-0005-0000-0000-000019330000}"/>
    <cellStyle name="Note 8 2 7 11" xfId="13242" xr:uid="{00000000-0005-0000-0000-00001A330000}"/>
    <cellStyle name="Note 8 2 7 11 2" xfId="13243" xr:uid="{00000000-0005-0000-0000-00001B330000}"/>
    <cellStyle name="Note 8 2 7 12" xfId="13244" xr:uid="{00000000-0005-0000-0000-00001C330000}"/>
    <cellStyle name="Note 8 2 7 12 2" xfId="13245" xr:uid="{00000000-0005-0000-0000-00001D330000}"/>
    <cellStyle name="Note 8 2 7 13" xfId="13246" xr:uid="{00000000-0005-0000-0000-00001E330000}"/>
    <cellStyle name="Note 8 2 7 13 2" xfId="13247" xr:uid="{00000000-0005-0000-0000-00001F330000}"/>
    <cellStyle name="Note 8 2 7 14" xfId="13248" xr:uid="{00000000-0005-0000-0000-000020330000}"/>
    <cellStyle name="Note 8 2 7 14 2" xfId="13249" xr:uid="{00000000-0005-0000-0000-000021330000}"/>
    <cellStyle name="Note 8 2 7 15" xfId="13250" xr:uid="{00000000-0005-0000-0000-000022330000}"/>
    <cellStyle name="Note 8 2 7 15 2" xfId="13251" xr:uid="{00000000-0005-0000-0000-000023330000}"/>
    <cellStyle name="Note 8 2 7 16" xfId="13252" xr:uid="{00000000-0005-0000-0000-000024330000}"/>
    <cellStyle name="Note 8 2 7 16 2" xfId="13253" xr:uid="{00000000-0005-0000-0000-000025330000}"/>
    <cellStyle name="Note 8 2 7 17" xfId="13254" xr:uid="{00000000-0005-0000-0000-000026330000}"/>
    <cellStyle name="Note 8 2 7 17 2" xfId="13255" xr:uid="{00000000-0005-0000-0000-000027330000}"/>
    <cellStyle name="Note 8 2 7 18" xfId="13256" xr:uid="{00000000-0005-0000-0000-000028330000}"/>
    <cellStyle name="Note 8 2 7 2" xfId="13257" xr:uid="{00000000-0005-0000-0000-000029330000}"/>
    <cellStyle name="Note 8 2 7 2 10" xfId="13258" xr:uid="{00000000-0005-0000-0000-00002A330000}"/>
    <cellStyle name="Note 8 2 7 2 10 2" xfId="13259" xr:uid="{00000000-0005-0000-0000-00002B330000}"/>
    <cellStyle name="Note 8 2 7 2 11" xfId="13260" xr:uid="{00000000-0005-0000-0000-00002C330000}"/>
    <cellStyle name="Note 8 2 7 2 11 2" xfId="13261" xr:uid="{00000000-0005-0000-0000-00002D330000}"/>
    <cellStyle name="Note 8 2 7 2 12" xfId="13262" xr:uid="{00000000-0005-0000-0000-00002E330000}"/>
    <cellStyle name="Note 8 2 7 2 12 2" xfId="13263" xr:uid="{00000000-0005-0000-0000-00002F330000}"/>
    <cellStyle name="Note 8 2 7 2 13" xfId="13264" xr:uid="{00000000-0005-0000-0000-000030330000}"/>
    <cellStyle name="Note 8 2 7 2 13 2" xfId="13265" xr:uid="{00000000-0005-0000-0000-000031330000}"/>
    <cellStyle name="Note 8 2 7 2 14" xfId="13266" xr:uid="{00000000-0005-0000-0000-000032330000}"/>
    <cellStyle name="Note 8 2 7 2 14 2" xfId="13267" xr:uid="{00000000-0005-0000-0000-000033330000}"/>
    <cellStyle name="Note 8 2 7 2 15" xfId="13268" xr:uid="{00000000-0005-0000-0000-000034330000}"/>
    <cellStyle name="Note 8 2 7 2 15 2" xfId="13269" xr:uid="{00000000-0005-0000-0000-000035330000}"/>
    <cellStyle name="Note 8 2 7 2 16" xfId="13270" xr:uid="{00000000-0005-0000-0000-000036330000}"/>
    <cellStyle name="Note 8 2 7 2 16 2" xfId="13271" xr:uid="{00000000-0005-0000-0000-000037330000}"/>
    <cellStyle name="Note 8 2 7 2 17" xfId="13272" xr:uid="{00000000-0005-0000-0000-000038330000}"/>
    <cellStyle name="Note 8 2 7 2 17 2" xfId="13273" xr:uid="{00000000-0005-0000-0000-000039330000}"/>
    <cellStyle name="Note 8 2 7 2 18" xfId="13274" xr:uid="{00000000-0005-0000-0000-00003A330000}"/>
    <cellStyle name="Note 8 2 7 2 2" xfId="13275" xr:uid="{00000000-0005-0000-0000-00003B330000}"/>
    <cellStyle name="Note 8 2 7 2 2 2" xfId="13276" xr:uid="{00000000-0005-0000-0000-00003C330000}"/>
    <cellStyle name="Note 8 2 7 2 3" xfId="13277" xr:uid="{00000000-0005-0000-0000-00003D330000}"/>
    <cellStyle name="Note 8 2 7 2 3 2" xfId="13278" xr:uid="{00000000-0005-0000-0000-00003E330000}"/>
    <cellStyle name="Note 8 2 7 2 4" xfId="13279" xr:uid="{00000000-0005-0000-0000-00003F330000}"/>
    <cellStyle name="Note 8 2 7 2 4 2" xfId="13280" xr:uid="{00000000-0005-0000-0000-000040330000}"/>
    <cellStyle name="Note 8 2 7 2 5" xfId="13281" xr:uid="{00000000-0005-0000-0000-000041330000}"/>
    <cellStyle name="Note 8 2 7 2 5 2" xfId="13282" xr:uid="{00000000-0005-0000-0000-000042330000}"/>
    <cellStyle name="Note 8 2 7 2 6" xfId="13283" xr:uid="{00000000-0005-0000-0000-000043330000}"/>
    <cellStyle name="Note 8 2 7 2 6 2" xfId="13284" xr:uid="{00000000-0005-0000-0000-000044330000}"/>
    <cellStyle name="Note 8 2 7 2 7" xfId="13285" xr:uid="{00000000-0005-0000-0000-000045330000}"/>
    <cellStyle name="Note 8 2 7 2 7 2" xfId="13286" xr:uid="{00000000-0005-0000-0000-000046330000}"/>
    <cellStyle name="Note 8 2 7 2 8" xfId="13287" xr:uid="{00000000-0005-0000-0000-000047330000}"/>
    <cellStyle name="Note 8 2 7 2 8 2" xfId="13288" xr:uid="{00000000-0005-0000-0000-000048330000}"/>
    <cellStyle name="Note 8 2 7 2 9" xfId="13289" xr:uid="{00000000-0005-0000-0000-000049330000}"/>
    <cellStyle name="Note 8 2 7 2 9 2" xfId="13290" xr:uid="{00000000-0005-0000-0000-00004A330000}"/>
    <cellStyle name="Note 8 2 7 3" xfId="13291" xr:uid="{00000000-0005-0000-0000-00004B330000}"/>
    <cellStyle name="Note 8 2 7 3 10" xfId="13292" xr:uid="{00000000-0005-0000-0000-00004C330000}"/>
    <cellStyle name="Note 8 2 7 3 10 2" xfId="13293" xr:uid="{00000000-0005-0000-0000-00004D330000}"/>
    <cellStyle name="Note 8 2 7 3 11" xfId="13294" xr:uid="{00000000-0005-0000-0000-00004E330000}"/>
    <cellStyle name="Note 8 2 7 3 11 2" xfId="13295" xr:uid="{00000000-0005-0000-0000-00004F330000}"/>
    <cellStyle name="Note 8 2 7 3 12" xfId="13296" xr:uid="{00000000-0005-0000-0000-000050330000}"/>
    <cellStyle name="Note 8 2 7 3 12 2" xfId="13297" xr:uid="{00000000-0005-0000-0000-000051330000}"/>
    <cellStyle name="Note 8 2 7 3 13" xfId="13298" xr:uid="{00000000-0005-0000-0000-000052330000}"/>
    <cellStyle name="Note 8 2 7 3 13 2" xfId="13299" xr:uid="{00000000-0005-0000-0000-000053330000}"/>
    <cellStyle name="Note 8 2 7 3 14" xfId="13300" xr:uid="{00000000-0005-0000-0000-000054330000}"/>
    <cellStyle name="Note 8 2 7 3 14 2" xfId="13301" xr:uid="{00000000-0005-0000-0000-000055330000}"/>
    <cellStyle name="Note 8 2 7 3 15" xfId="13302" xr:uid="{00000000-0005-0000-0000-000056330000}"/>
    <cellStyle name="Note 8 2 7 3 15 2" xfId="13303" xr:uid="{00000000-0005-0000-0000-000057330000}"/>
    <cellStyle name="Note 8 2 7 3 16" xfId="13304" xr:uid="{00000000-0005-0000-0000-000058330000}"/>
    <cellStyle name="Note 8 2 7 3 2" xfId="13305" xr:uid="{00000000-0005-0000-0000-000059330000}"/>
    <cellStyle name="Note 8 2 7 3 2 2" xfId="13306" xr:uid="{00000000-0005-0000-0000-00005A330000}"/>
    <cellStyle name="Note 8 2 7 3 3" xfId="13307" xr:uid="{00000000-0005-0000-0000-00005B330000}"/>
    <cellStyle name="Note 8 2 7 3 3 2" xfId="13308" xr:uid="{00000000-0005-0000-0000-00005C330000}"/>
    <cellStyle name="Note 8 2 7 3 4" xfId="13309" xr:uid="{00000000-0005-0000-0000-00005D330000}"/>
    <cellStyle name="Note 8 2 7 3 4 2" xfId="13310" xr:uid="{00000000-0005-0000-0000-00005E330000}"/>
    <cellStyle name="Note 8 2 7 3 5" xfId="13311" xr:uid="{00000000-0005-0000-0000-00005F330000}"/>
    <cellStyle name="Note 8 2 7 3 5 2" xfId="13312" xr:uid="{00000000-0005-0000-0000-000060330000}"/>
    <cellStyle name="Note 8 2 7 3 6" xfId="13313" xr:uid="{00000000-0005-0000-0000-000061330000}"/>
    <cellStyle name="Note 8 2 7 3 6 2" xfId="13314" xr:uid="{00000000-0005-0000-0000-000062330000}"/>
    <cellStyle name="Note 8 2 7 3 7" xfId="13315" xr:uid="{00000000-0005-0000-0000-000063330000}"/>
    <cellStyle name="Note 8 2 7 3 7 2" xfId="13316" xr:uid="{00000000-0005-0000-0000-000064330000}"/>
    <cellStyle name="Note 8 2 7 3 8" xfId="13317" xr:uid="{00000000-0005-0000-0000-000065330000}"/>
    <cellStyle name="Note 8 2 7 3 8 2" xfId="13318" xr:uid="{00000000-0005-0000-0000-000066330000}"/>
    <cellStyle name="Note 8 2 7 3 9" xfId="13319" xr:uid="{00000000-0005-0000-0000-000067330000}"/>
    <cellStyle name="Note 8 2 7 3 9 2" xfId="13320" xr:uid="{00000000-0005-0000-0000-000068330000}"/>
    <cellStyle name="Note 8 2 7 4" xfId="13321" xr:uid="{00000000-0005-0000-0000-000069330000}"/>
    <cellStyle name="Note 8 2 7 4 10" xfId="13322" xr:uid="{00000000-0005-0000-0000-00006A330000}"/>
    <cellStyle name="Note 8 2 7 4 10 2" xfId="13323" xr:uid="{00000000-0005-0000-0000-00006B330000}"/>
    <cellStyle name="Note 8 2 7 4 11" xfId="13324" xr:uid="{00000000-0005-0000-0000-00006C330000}"/>
    <cellStyle name="Note 8 2 7 4 11 2" xfId="13325" xr:uid="{00000000-0005-0000-0000-00006D330000}"/>
    <cellStyle name="Note 8 2 7 4 12" xfId="13326" xr:uid="{00000000-0005-0000-0000-00006E330000}"/>
    <cellStyle name="Note 8 2 7 4 12 2" xfId="13327" xr:uid="{00000000-0005-0000-0000-00006F330000}"/>
    <cellStyle name="Note 8 2 7 4 13" xfId="13328" xr:uid="{00000000-0005-0000-0000-000070330000}"/>
    <cellStyle name="Note 8 2 7 4 13 2" xfId="13329" xr:uid="{00000000-0005-0000-0000-000071330000}"/>
    <cellStyle name="Note 8 2 7 4 14" xfId="13330" xr:uid="{00000000-0005-0000-0000-000072330000}"/>
    <cellStyle name="Note 8 2 7 4 14 2" xfId="13331" xr:uid="{00000000-0005-0000-0000-000073330000}"/>
    <cellStyle name="Note 8 2 7 4 15" xfId="13332" xr:uid="{00000000-0005-0000-0000-000074330000}"/>
    <cellStyle name="Note 8 2 7 4 15 2" xfId="13333" xr:uid="{00000000-0005-0000-0000-000075330000}"/>
    <cellStyle name="Note 8 2 7 4 16" xfId="13334" xr:uid="{00000000-0005-0000-0000-000076330000}"/>
    <cellStyle name="Note 8 2 7 4 2" xfId="13335" xr:uid="{00000000-0005-0000-0000-000077330000}"/>
    <cellStyle name="Note 8 2 7 4 2 2" xfId="13336" xr:uid="{00000000-0005-0000-0000-000078330000}"/>
    <cellStyle name="Note 8 2 7 4 3" xfId="13337" xr:uid="{00000000-0005-0000-0000-000079330000}"/>
    <cellStyle name="Note 8 2 7 4 3 2" xfId="13338" xr:uid="{00000000-0005-0000-0000-00007A330000}"/>
    <cellStyle name="Note 8 2 7 4 4" xfId="13339" xr:uid="{00000000-0005-0000-0000-00007B330000}"/>
    <cellStyle name="Note 8 2 7 4 4 2" xfId="13340" xr:uid="{00000000-0005-0000-0000-00007C330000}"/>
    <cellStyle name="Note 8 2 7 4 5" xfId="13341" xr:uid="{00000000-0005-0000-0000-00007D330000}"/>
    <cellStyle name="Note 8 2 7 4 5 2" xfId="13342" xr:uid="{00000000-0005-0000-0000-00007E330000}"/>
    <cellStyle name="Note 8 2 7 4 6" xfId="13343" xr:uid="{00000000-0005-0000-0000-00007F330000}"/>
    <cellStyle name="Note 8 2 7 4 6 2" xfId="13344" xr:uid="{00000000-0005-0000-0000-000080330000}"/>
    <cellStyle name="Note 8 2 7 4 7" xfId="13345" xr:uid="{00000000-0005-0000-0000-000081330000}"/>
    <cellStyle name="Note 8 2 7 4 7 2" xfId="13346" xr:uid="{00000000-0005-0000-0000-000082330000}"/>
    <cellStyle name="Note 8 2 7 4 8" xfId="13347" xr:uid="{00000000-0005-0000-0000-000083330000}"/>
    <cellStyle name="Note 8 2 7 4 8 2" xfId="13348" xr:uid="{00000000-0005-0000-0000-000084330000}"/>
    <cellStyle name="Note 8 2 7 4 9" xfId="13349" xr:uid="{00000000-0005-0000-0000-000085330000}"/>
    <cellStyle name="Note 8 2 7 4 9 2" xfId="13350" xr:uid="{00000000-0005-0000-0000-000086330000}"/>
    <cellStyle name="Note 8 2 7 5" xfId="13351" xr:uid="{00000000-0005-0000-0000-000087330000}"/>
    <cellStyle name="Note 8 2 7 5 10" xfId="13352" xr:uid="{00000000-0005-0000-0000-000088330000}"/>
    <cellStyle name="Note 8 2 7 5 10 2" xfId="13353" xr:uid="{00000000-0005-0000-0000-000089330000}"/>
    <cellStyle name="Note 8 2 7 5 11" xfId="13354" xr:uid="{00000000-0005-0000-0000-00008A330000}"/>
    <cellStyle name="Note 8 2 7 5 11 2" xfId="13355" xr:uid="{00000000-0005-0000-0000-00008B330000}"/>
    <cellStyle name="Note 8 2 7 5 12" xfId="13356" xr:uid="{00000000-0005-0000-0000-00008C330000}"/>
    <cellStyle name="Note 8 2 7 5 12 2" xfId="13357" xr:uid="{00000000-0005-0000-0000-00008D330000}"/>
    <cellStyle name="Note 8 2 7 5 13" xfId="13358" xr:uid="{00000000-0005-0000-0000-00008E330000}"/>
    <cellStyle name="Note 8 2 7 5 13 2" xfId="13359" xr:uid="{00000000-0005-0000-0000-00008F330000}"/>
    <cellStyle name="Note 8 2 7 5 14" xfId="13360" xr:uid="{00000000-0005-0000-0000-000090330000}"/>
    <cellStyle name="Note 8 2 7 5 2" xfId="13361" xr:uid="{00000000-0005-0000-0000-000091330000}"/>
    <cellStyle name="Note 8 2 7 5 2 2" xfId="13362" xr:uid="{00000000-0005-0000-0000-000092330000}"/>
    <cellStyle name="Note 8 2 7 5 3" xfId="13363" xr:uid="{00000000-0005-0000-0000-000093330000}"/>
    <cellStyle name="Note 8 2 7 5 3 2" xfId="13364" xr:uid="{00000000-0005-0000-0000-000094330000}"/>
    <cellStyle name="Note 8 2 7 5 4" xfId="13365" xr:uid="{00000000-0005-0000-0000-000095330000}"/>
    <cellStyle name="Note 8 2 7 5 4 2" xfId="13366" xr:uid="{00000000-0005-0000-0000-000096330000}"/>
    <cellStyle name="Note 8 2 7 5 5" xfId="13367" xr:uid="{00000000-0005-0000-0000-000097330000}"/>
    <cellStyle name="Note 8 2 7 5 5 2" xfId="13368" xr:uid="{00000000-0005-0000-0000-000098330000}"/>
    <cellStyle name="Note 8 2 7 5 6" xfId="13369" xr:uid="{00000000-0005-0000-0000-000099330000}"/>
    <cellStyle name="Note 8 2 7 5 6 2" xfId="13370" xr:uid="{00000000-0005-0000-0000-00009A330000}"/>
    <cellStyle name="Note 8 2 7 5 7" xfId="13371" xr:uid="{00000000-0005-0000-0000-00009B330000}"/>
    <cellStyle name="Note 8 2 7 5 7 2" xfId="13372" xr:uid="{00000000-0005-0000-0000-00009C330000}"/>
    <cellStyle name="Note 8 2 7 5 8" xfId="13373" xr:uid="{00000000-0005-0000-0000-00009D330000}"/>
    <cellStyle name="Note 8 2 7 5 8 2" xfId="13374" xr:uid="{00000000-0005-0000-0000-00009E330000}"/>
    <cellStyle name="Note 8 2 7 5 9" xfId="13375" xr:uid="{00000000-0005-0000-0000-00009F330000}"/>
    <cellStyle name="Note 8 2 7 5 9 2" xfId="13376" xr:uid="{00000000-0005-0000-0000-0000A0330000}"/>
    <cellStyle name="Note 8 2 7 6" xfId="13377" xr:uid="{00000000-0005-0000-0000-0000A1330000}"/>
    <cellStyle name="Note 8 2 7 6 2" xfId="13378" xr:uid="{00000000-0005-0000-0000-0000A2330000}"/>
    <cellStyle name="Note 8 2 7 7" xfId="13379" xr:uid="{00000000-0005-0000-0000-0000A3330000}"/>
    <cellStyle name="Note 8 2 7 7 2" xfId="13380" xr:uid="{00000000-0005-0000-0000-0000A4330000}"/>
    <cellStyle name="Note 8 2 7 8" xfId="13381" xr:uid="{00000000-0005-0000-0000-0000A5330000}"/>
    <cellStyle name="Note 8 2 7 8 2" xfId="13382" xr:uid="{00000000-0005-0000-0000-0000A6330000}"/>
    <cellStyle name="Note 8 2 7 9" xfId="13383" xr:uid="{00000000-0005-0000-0000-0000A7330000}"/>
    <cellStyle name="Note 8 2 7 9 2" xfId="13384" xr:uid="{00000000-0005-0000-0000-0000A8330000}"/>
    <cellStyle name="Note 8 2 8" xfId="13385" xr:uid="{00000000-0005-0000-0000-0000A9330000}"/>
    <cellStyle name="Note 8 2 8 10" xfId="13386" xr:uid="{00000000-0005-0000-0000-0000AA330000}"/>
    <cellStyle name="Note 8 2 8 10 2" xfId="13387" xr:uid="{00000000-0005-0000-0000-0000AB330000}"/>
    <cellStyle name="Note 8 2 8 11" xfId="13388" xr:uid="{00000000-0005-0000-0000-0000AC330000}"/>
    <cellStyle name="Note 8 2 8 11 2" xfId="13389" xr:uid="{00000000-0005-0000-0000-0000AD330000}"/>
    <cellStyle name="Note 8 2 8 12" xfId="13390" xr:uid="{00000000-0005-0000-0000-0000AE330000}"/>
    <cellStyle name="Note 8 2 8 12 2" xfId="13391" xr:uid="{00000000-0005-0000-0000-0000AF330000}"/>
    <cellStyle name="Note 8 2 8 13" xfId="13392" xr:uid="{00000000-0005-0000-0000-0000B0330000}"/>
    <cellStyle name="Note 8 2 8 13 2" xfId="13393" xr:uid="{00000000-0005-0000-0000-0000B1330000}"/>
    <cellStyle name="Note 8 2 8 14" xfId="13394" xr:uid="{00000000-0005-0000-0000-0000B2330000}"/>
    <cellStyle name="Note 8 2 8 14 2" xfId="13395" xr:uid="{00000000-0005-0000-0000-0000B3330000}"/>
    <cellStyle name="Note 8 2 8 15" xfId="13396" xr:uid="{00000000-0005-0000-0000-0000B4330000}"/>
    <cellStyle name="Note 8 2 8 15 2" xfId="13397" xr:uid="{00000000-0005-0000-0000-0000B5330000}"/>
    <cellStyle name="Note 8 2 8 16" xfId="13398" xr:uid="{00000000-0005-0000-0000-0000B6330000}"/>
    <cellStyle name="Note 8 2 8 16 2" xfId="13399" xr:uid="{00000000-0005-0000-0000-0000B7330000}"/>
    <cellStyle name="Note 8 2 8 17" xfId="13400" xr:uid="{00000000-0005-0000-0000-0000B8330000}"/>
    <cellStyle name="Note 8 2 8 17 2" xfId="13401" xr:uid="{00000000-0005-0000-0000-0000B9330000}"/>
    <cellStyle name="Note 8 2 8 18" xfId="13402" xr:uid="{00000000-0005-0000-0000-0000BA330000}"/>
    <cellStyle name="Note 8 2 8 2" xfId="13403" xr:uid="{00000000-0005-0000-0000-0000BB330000}"/>
    <cellStyle name="Note 8 2 8 2 10" xfId="13404" xr:uid="{00000000-0005-0000-0000-0000BC330000}"/>
    <cellStyle name="Note 8 2 8 2 10 2" xfId="13405" xr:uid="{00000000-0005-0000-0000-0000BD330000}"/>
    <cellStyle name="Note 8 2 8 2 11" xfId="13406" xr:uid="{00000000-0005-0000-0000-0000BE330000}"/>
    <cellStyle name="Note 8 2 8 2 11 2" xfId="13407" xr:uid="{00000000-0005-0000-0000-0000BF330000}"/>
    <cellStyle name="Note 8 2 8 2 12" xfId="13408" xr:uid="{00000000-0005-0000-0000-0000C0330000}"/>
    <cellStyle name="Note 8 2 8 2 12 2" xfId="13409" xr:uid="{00000000-0005-0000-0000-0000C1330000}"/>
    <cellStyle name="Note 8 2 8 2 13" xfId="13410" xr:uid="{00000000-0005-0000-0000-0000C2330000}"/>
    <cellStyle name="Note 8 2 8 2 13 2" xfId="13411" xr:uid="{00000000-0005-0000-0000-0000C3330000}"/>
    <cellStyle name="Note 8 2 8 2 14" xfId="13412" xr:uid="{00000000-0005-0000-0000-0000C4330000}"/>
    <cellStyle name="Note 8 2 8 2 14 2" xfId="13413" xr:uid="{00000000-0005-0000-0000-0000C5330000}"/>
    <cellStyle name="Note 8 2 8 2 15" xfId="13414" xr:uid="{00000000-0005-0000-0000-0000C6330000}"/>
    <cellStyle name="Note 8 2 8 2 15 2" xfId="13415" xr:uid="{00000000-0005-0000-0000-0000C7330000}"/>
    <cellStyle name="Note 8 2 8 2 16" xfId="13416" xr:uid="{00000000-0005-0000-0000-0000C8330000}"/>
    <cellStyle name="Note 8 2 8 2 16 2" xfId="13417" xr:uid="{00000000-0005-0000-0000-0000C9330000}"/>
    <cellStyle name="Note 8 2 8 2 17" xfId="13418" xr:uid="{00000000-0005-0000-0000-0000CA330000}"/>
    <cellStyle name="Note 8 2 8 2 17 2" xfId="13419" xr:uid="{00000000-0005-0000-0000-0000CB330000}"/>
    <cellStyle name="Note 8 2 8 2 18" xfId="13420" xr:uid="{00000000-0005-0000-0000-0000CC330000}"/>
    <cellStyle name="Note 8 2 8 2 2" xfId="13421" xr:uid="{00000000-0005-0000-0000-0000CD330000}"/>
    <cellStyle name="Note 8 2 8 2 2 2" xfId="13422" xr:uid="{00000000-0005-0000-0000-0000CE330000}"/>
    <cellStyle name="Note 8 2 8 2 3" xfId="13423" xr:uid="{00000000-0005-0000-0000-0000CF330000}"/>
    <cellStyle name="Note 8 2 8 2 3 2" xfId="13424" xr:uid="{00000000-0005-0000-0000-0000D0330000}"/>
    <cellStyle name="Note 8 2 8 2 4" xfId="13425" xr:uid="{00000000-0005-0000-0000-0000D1330000}"/>
    <cellStyle name="Note 8 2 8 2 4 2" xfId="13426" xr:uid="{00000000-0005-0000-0000-0000D2330000}"/>
    <cellStyle name="Note 8 2 8 2 5" xfId="13427" xr:uid="{00000000-0005-0000-0000-0000D3330000}"/>
    <cellStyle name="Note 8 2 8 2 5 2" xfId="13428" xr:uid="{00000000-0005-0000-0000-0000D4330000}"/>
    <cellStyle name="Note 8 2 8 2 6" xfId="13429" xr:uid="{00000000-0005-0000-0000-0000D5330000}"/>
    <cellStyle name="Note 8 2 8 2 6 2" xfId="13430" xr:uid="{00000000-0005-0000-0000-0000D6330000}"/>
    <cellStyle name="Note 8 2 8 2 7" xfId="13431" xr:uid="{00000000-0005-0000-0000-0000D7330000}"/>
    <cellStyle name="Note 8 2 8 2 7 2" xfId="13432" xr:uid="{00000000-0005-0000-0000-0000D8330000}"/>
    <cellStyle name="Note 8 2 8 2 8" xfId="13433" xr:uid="{00000000-0005-0000-0000-0000D9330000}"/>
    <cellStyle name="Note 8 2 8 2 8 2" xfId="13434" xr:uid="{00000000-0005-0000-0000-0000DA330000}"/>
    <cellStyle name="Note 8 2 8 2 9" xfId="13435" xr:uid="{00000000-0005-0000-0000-0000DB330000}"/>
    <cellStyle name="Note 8 2 8 2 9 2" xfId="13436" xr:uid="{00000000-0005-0000-0000-0000DC330000}"/>
    <cellStyle name="Note 8 2 8 3" xfId="13437" xr:uid="{00000000-0005-0000-0000-0000DD330000}"/>
    <cellStyle name="Note 8 2 8 3 10" xfId="13438" xr:uid="{00000000-0005-0000-0000-0000DE330000}"/>
    <cellStyle name="Note 8 2 8 3 10 2" xfId="13439" xr:uid="{00000000-0005-0000-0000-0000DF330000}"/>
    <cellStyle name="Note 8 2 8 3 11" xfId="13440" xr:uid="{00000000-0005-0000-0000-0000E0330000}"/>
    <cellStyle name="Note 8 2 8 3 11 2" xfId="13441" xr:uid="{00000000-0005-0000-0000-0000E1330000}"/>
    <cellStyle name="Note 8 2 8 3 12" xfId="13442" xr:uid="{00000000-0005-0000-0000-0000E2330000}"/>
    <cellStyle name="Note 8 2 8 3 12 2" xfId="13443" xr:uid="{00000000-0005-0000-0000-0000E3330000}"/>
    <cellStyle name="Note 8 2 8 3 13" xfId="13444" xr:uid="{00000000-0005-0000-0000-0000E4330000}"/>
    <cellStyle name="Note 8 2 8 3 13 2" xfId="13445" xr:uid="{00000000-0005-0000-0000-0000E5330000}"/>
    <cellStyle name="Note 8 2 8 3 14" xfId="13446" xr:uid="{00000000-0005-0000-0000-0000E6330000}"/>
    <cellStyle name="Note 8 2 8 3 14 2" xfId="13447" xr:uid="{00000000-0005-0000-0000-0000E7330000}"/>
    <cellStyle name="Note 8 2 8 3 15" xfId="13448" xr:uid="{00000000-0005-0000-0000-0000E8330000}"/>
    <cellStyle name="Note 8 2 8 3 15 2" xfId="13449" xr:uid="{00000000-0005-0000-0000-0000E9330000}"/>
    <cellStyle name="Note 8 2 8 3 16" xfId="13450" xr:uid="{00000000-0005-0000-0000-0000EA330000}"/>
    <cellStyle name="Note 8 2 8 3 2" xfId="13451" xr:uid="{00000000-0005-0000-0000-0000EB330000}"/>
    <cellStyle name="Note 8 2 8 3 2 2" xfId="13452" xr:uid="{00000000-0005-0000-0000-0000EC330000}"/>
    <cellStyle name="Note 8 2 8 3 3" xfId="13453" xr:uid="{00000000-0005-0000-0000-0000ED330000}"/>
    <cellStyle name="Note 8 2 8 3 3 2" xfId="13454" xr:uid="{00000000-0005-0000-0000-0000EE330000}"/>
    <cellStyle name="Note 8 2 8 3 4" xfId="13455" xr:uid="{00000000-0005-0000-0000-0000EF330000}"/>
    <cellStyle name="Note 8 2 8 3 4 2" xfId="13456" xr:uid="{00000000-0005-0000-0000-0000F0330000}"/>
    <cellStyle name="Note 8 2 8 3 5" xfId="13457" xr:uid="{00000000-0005-0000-0000-0000F1330000}"/>
    <cellStyle name="Note 8 2 8 3 5 2" xfId="13458" xr:uid="{00000000-0005-0000-0000-0000F2330000}"/>
    <cellStyle name="Note 8 2 8 3 6" xfId="13459" xr:uid="{00000000-0005-0000-0000-0000F3330000}"/>
    <cellStyle name="Note 8 2 8 3 6 2" xfId="13460" xr:uid="{00000000-0005-0000-0000-0000F4330000}"/>
    <cellStyle name="Note 8 2 8 3 7" xfId="13461" xr:uid="{00000000-0005-0000-0000-0000F5330000}"/>
    <cellStyle name="Note 8 2 8 3 7 2" xfId="13462" xr:uid="{00000000-0005-0000-0000-0000F6330000}"/>
    <cellStyle name="Note 8 2 8 3 8" xfId="13463" xr:uid="{00000000-0005-0000-0000-0000F7330000}"/>
    <cellStyle name="Note 8 2 8 3 8 2" xfId="13464" xr:uid="{00000000-0005-0000-0000-0000F8330000}"/>
    <cellStyle name="Note 8 2 8 3 9" xfId="13465" xr:uid="{00000000-0005-0000-0000-0000F9330000}"/>
    <cellStyle name="Note 8 2 8 3 9 2" xfId="13466" xr:uid="{00000000-0005-0000-0000-0000FA330000}"/>
    <cellStyle name="Note 8 2 8 4" xfId="13467" xr:uid="{00000000-0005-0000-0000-0000FB330000}"/>
    <cellStyle name="Note 8 2 8 4 10" xfId="13468" xr:uid="{00000000-0005-0000-0000-0000FC330000}"/>
    <cellStyle name="Note 8 2 8 4 10 2" xfId="13469" xr:uid="{00000000-0005-0000-0000-0000FD330000}"/>
    <cellStyle name="Note 8 2 8 4 11" xfId="13470" xr:uid="{00000000-0005-0000-0000-0000FE330000}"/>
    <cellStyle name="Note 8 2 8 4 11 2" xfId="13471" xr:uid="{00000000-0005-0000-0000-0000FF330000}"/>
    <cellStyle name="Note 8 2 8 4 12" xfId="13472" xr:uid="{00000000-0005-0000-0000-000000340000}"/>
    <cellStyle name="Note 8 2 8 4 12 2" xfId="13473" xr:uid="{00000000-0005-0000-0000-000001340000}"/>
    <cellStyle name="Note 8 2 8 4 13" xfId="13474" xr:uid="{00000000-0005-0000-0000-000002340000}"/>
    <cellStyle name="Note 8 2 8 4 13 2" xfId="13475" xr:uid="{00000000-0005-0000-0000-000003340000}"/>
    <cellStyle name="Note 8 2 8 4 14" xfId="13476" xr:uid="{00000000-0005-0000-0000-000004340000}"/>
    <cellStyle name="Note 8 2 8 4 14 2" xfId="13477" xr:uid="{00000000-0005-0000-0000-000005340000}"/>
    <cellStyle name="Note 8 2 8 4 15" xfId="13478" xr:uid="{00000000-0005-0000-0000-000006340000}"/>
    <cellStyle name="Note 8 2 8 4 15 2" xfId="13479" xr:uid="{00000000-0005-0000-0000-000007340000}"/>
    <cellStyle name="Note 8 2 8 4 16" xfId="13480" xr:uid="{00000000-0005-0000-0000-000008340000}"/>
    <cellStyle name="Note 8 2 8 4 2" xfId="13481" xr:uid="{00000000-0005-0000-0000-000009340000}"/>
    <cellStyle name="Note 8 2 8 4 2 2" xfId="13482" xr:uid="{00000000-0005-0000-0000-00000A340000}"/>
    <cellStyle name="Note 8 2 8 4 3" xfId="13483" xr:uid="{00000000-0005-0000-0000-00000B340000}"/>
    <cellStyle name="Note 8 2 8 4 3 2" xfId="13484" xr:uid="{00000000-0005-0000-0000-00000C340000}"/>
    <cellStyle name="Note 8 2 8 4 4" xfId="13485" xr:uid="{00000000-0005-0000-0000-00000D340000}"/>
    <cellStyle name="Note 8 2 8 4 4 2" xfId="13486" xr:uid="{00000000-0005-0000-0000-00000E340000}"/>
    <cellStyle name="Note 8 2 8 4 5" xfId="13487" xr:uid="{00000000-0005-0000-0000-00000F340000}"/>
    <cellStyle name="Note 8 2 8 4 5 2" xfId="13488" xr:uid="{00000000-0005-0000-0000-000010340000}"/>
    <cellStyle name="Note 8 2 8 4 6" xfId="13489" xr:uid="{00000000-0005-0000-0000-000011340000}"/>
    <cellStyle name="Note 8 2 8 4 6 2" xfId="13490" xr:uid="{00000000-0005-0000-0000-000012340000}"/>
    <cellStyle name="Note 8 2 8 4 7" xfId="13491" xr:uid="{00000000-0005-0000-0000-000013340000}"/>
    <cellStyle name="Note 8 2 8 4 7 2" xfId="13492" xr:uid="{00000000-0005-0000-0000-000014340000}"/>
    <cellStyle name="Note 8 2 8 4 8" xfId="13493" xr:uid="{00000000-0005-0000-0000-000015340000}"/>
    <cellStyle name="Note 8 2 8 4 8 2" xfId="13494" xr:uid="{00000000-0005-0000-0000-000016340000}"/>
    <cellStyle name="Note 8 2 8 4 9" xfId="13495" xr:uid="{00000000-0005-0000-0000-000017340000}"/>
    <cellStyle name="Note 8 2 8 4 9 2" xfId="13496" xr:uid="{00000000-0005-0000-0000-000018340000}"/>
    <cellStyle name="Note 8 2 8 5" xfId="13497" xr:uid="{00000000-0005-0000-0000-000019340000}"/>
    <cellStyle name="Note 8 2 8 5 10" xfId="13498" xr:uid="{00000000-0005-0000-0000-00001A340000}"/>
    <cellStyle name="Note 8 2 8 5 10 2" xfId="13499" xr:uid="{00000000-0005-0000-0000-00001B340000}"/>
    <cellStyle name="Note 8 2 8 5 11" xfId="13500" xr:uid="{00000000-0005-0000-0000-00001C340000}"/>
    <cellStyle name="Note 8 2 8 5 11 2" xfId="13501" xr:uid="{00000000-0005-0000-0000-00001D340000}"/>
    <cellStyle name="Note 8 2 8 5 12" xfId="13502" xr:uid="{00000000-0005-0000-0000-00001E340000}"/>
    <cellStyle name="Note 8 2 8 5 12 2" xfId="13503" xr:uid="{00000000-0005-0000-0000-00001F340000}"/>
    <cellStyle name="Note 8 2 8 5 13" xfId="13504" xr:uid="{00000000-0005-0000-0000-000020340000}"/>
    <cellStyle name="Note 8 2 8 5 13 2" xfId="13505" xr:uid="{00000000-0005-0000-0000-000021340000}"/>
    <cellStyle name="Note 8 2 8 5 14" xfId="13506" xr:uid="{00000000-0005-0000-0000-000022340000}"/>
    <cellStyle name="Note 8 2 8 5 2" xfId="13507" xr:uid="{00000000-0005-0000-0000-000023340000}"/>
    <cellStyle name="Note 8 2 8 5 2 2" xfId="13508" xr:uid="{00000000-0005-0000-0000-000024340000}"/>
    <cellStyle name="Note 8 2 8 5 3" xfId="13509" xr:uid="{00000000-0005-0000-0000-000025340000}"/>
    <cellStyle name="Note 8 2 8 5 3 2" xfId="13510" xr:uid="{00000000-0005-0000-0000-000026340000}"/>
    <cellStyle name="Note 8 2 8 5 4" xfId="13511" xr:uid="{00000000-0005-0000-0000-000027340000}"/>
    <cellStyle name="Note 8 2 8 5 4 2" xfId="13512" xr:uid="{00000000-0005-0000-0000-000028340000}"/>
    <cellStyle name="Note 8 2 8 5 5" xfId="13513" xr:uid="{00000000-0005-0000-0000-000029340000}"/>
    <cellStyle name="Note 8 2 8 5 5 2" xfId="13514" xr:uid="{00000000-0005-0000-0000-00002A340000}"/>
    <cellStyle name="Note 8 2 8 5 6" xfId="13515" xr:uid="{00000000-0005-0000-0000-00002B340000}"/>
    <cellStyle name="Note 8 2 8 5 6 2" xfId="13516" xr:uid="{00000000-0005-0000-0000-00002C340000}"/>
    <cellStyle name="Note 8 2 8 5 7" xfId="13517" xr:uid="{00000000-0005-0000-0000-00002D340000}"/>
    <cellStyle name="Note 8 2 8 5 7 2" xfId="13518" xr:uid="{00000000-0005-0000-0000-00002E340000}"/>
    <cellStyle name="Note 8 2 8 5 8" xfId="13519" xr:uid="{00000000-0005-0000-0000-00002F340000}"/>
    <cellStyle name="Note 8 2 8 5 8 2" xfId="13520" xr:uid="{00000000-0005-0000-0000-000030340000}"/>
    <cellStyle name="Note 8 2 8 5 9" xfId="13521" xr:uid="{00000000-0005-0000-0000-000031340000}"/>
    <cellStyle name="Note 8 2 8 5 9 2" xfId="13522" xr:uid="{00000000-0005-0000-0000-000032340000}"/>
    <cellStyle name="Note 8 2 8 6" xfId="13523" xr:uid="{00000000-0005-0000-0000-000033340000}"/>
    <cellStyle name="Note 8 2 8 6 2" xfId="13524" xr:uid="{00000000-0005-0000-0000-000034340000}"/>
    <cellStyle name="Note 8 2 8 7" xfId="13525" xr:uid="{00000000-0005-0000-0000-000035340000}"/>
    <cellStyle name="Note 8 2 8 7 2" xfId="13526" xr:uid="{00000000-0005-0000-0000-000036340000}"/>
    <cellStyle name="Note 8 2 8 8" xfId="13527" xr:uid="{00000000-0005-0000-0000-000037340000}"/>
    <cellStyle name="Note 8 2 8 8 2" xfId="13528" xr:uid="{00000000-0005-0000-0000-000038340000}"/>
    <cellStyle name="Note 8 2 8 9" xfId="13529" xr:uid="{00000000-0005-0000-0000-000039340000}"/>
    <cellStyle name="Note 8 2 8 9 2" xfId="13530" xr:uid="{00000000-0005-0000-0000-00003A340000}"/>
    <cellStyle name="Note 8 2 9" xfId="13531" xr:uid="{00000000-0005-0000-0000-00003B340000}"/>
    <cellStyle name="Note 8 2 9 10" xfId="13532" xr:uid="{00000000-0005-0000-0000-00003C340000}"/>
    <cellStyle name="Note 8 2 9 10 2" xfId="13533" xr:uid="{00000000-0005-0000-0000-00003D340000}"/>
    <cellStyle name="Note 8 2 9 11" xfId="13534" xr:uid="{00000000-0005-0000-0000-00003E340000}"/>
    <cellStyle name="Note 8 2 9 11 2" xfId="13535" xr:uid="{00000000-0005-0000-0000-00003F340000}"/>
    <cellStyle name="Note 8 2 9 12" xfId="13536" xr:uid="{00000000-0005-0000-0000-000040340000}"/>
    <cellStyle name="Note 8 2 9 12 2" xfId="13537" xr:uid="{00000000-0005-0000-0000-000041340000}"/>
    <cellStyle name="Note 8 2 9 13" xfId="13538" xr:uid="{00000000-0005-0000-0000-000042340000}"/>
    <cellStyle name="Note 8 2 9 13 2" xfId="13539" xr:uid="{00000000-0005-0000-0000-000043340000}"/>
    <cellStyle name="Note 8 2 9 14" xfId="13540" xr:uid="{00000000-0005-0000-0000-000044340000}"/>
    <cellStyle name="Note 8 2 9 14 2" xfId="13541" xr:uid="{00000000-0005-0000-0000-000045340000}"/>
    <cellStyle name="Note 8 2 9 15" xfId="13542" xr:uid="{00000000-0005-0000-0000-000046340000}"/>
    <cellStyle name="Note 8 2 9 15 2" xfId="13543" xr:uid="{00000000-0005-0000-0000-000047340000}"/>
    <cellStyle name="Note 8 2 9 16" xfId="13544" xr:uid="{00000000-0005-0000-0000-000048340000}"/>
    <cellStyle name="Note 8 2 9 16 2" xfId="13545" xr:uid="{00000000-0005-0000-0000-000049340000}"/>
    <cellStyle name="Note 8 2 9 17" xfId="13546" xr:uid="{00000000-0005-0000-0000-00004A340000}"/>
    <cellStyle name="Note 8 2 9 17 2" xfId="13547" xr:uid="{00000000-0005-0000-0000-00004B340000}"/>
    <cellStyle name="Note 8 2 9 18" xfId="13548" xr:uid="{00000000-0005-0000-0000-00004C340000}"/>
    <cellStyle name="Note 8 2 9 2" xfId="13549" xr:uid="{00000000-0005-0000-0000-00004D340000}"/>
    <cellStyle name="Note 8 2 9 2 2" xfId="13550" xr:uid="{00000000-0005-0000-0000-00004E340000}"/>
    <cellStyle name="Note 8 2 9 3" xfId="13551" xr:uid="{00000000-0005-0000-0000-00004F340000}"/>
    <cellStyle name="Note 8 2 9 3 2" xfId="13552" xr:uid="{00000000-0005-0000-0000-000050340000}"/>
    <cellStyle name="Note 8 2 9 4" xfId="13553" xr:uid="{00000000-0005-0000-0000-000051340000}"/>
    <cellStyle name="Note 8 2 9 4 2" xfId="13554" xr:uid="{00000000-0005-0000-0000-000052340000}"/>
    <cellStyle name="Note 8 2 9 5" xfId="13555" xr:uid="{00000000-0005-0000-0000-000053340000}"/>
    <cellStyle name="Note 8 2 9 5 2" xfId="13556" xr:uid="{00000000-0005-0000-0000-000054340000}"/>
    <cellStyle name="Note 8 2 9 6" xfId="13557" xr:uid="{00000000-0005-0000-0000-000055340000}"/>
    <cellStyle name="Note 8 2 9 6 2" xfId="13558" xr:uid="{00000000-0005-0000-0000-000056340000}"/>
    <cellStyle name="Note 8 2 9 7" xfId="13559" xr:uid="{00000000-0005-0000-0000-000057340000}"/>
    <cellStyle name="Note 8 2 9 7 2" xfId="13560" xr:uid="{00000000-0005-0000-0000-000058340000}"/>
    <cellStyle name="Note 8 2 9 8" xfId="13561" xr:uid="{00000000-0005-0000-0000-000059340000}"/>
    <cellStyle name="Note 8 2 9 8 2" xfId="13562" xr:uid="{00000000-0005-0000-0000-00005A340000}"/>
    <cellStyle name="Note 8 2 9 9" xfId="13563" xr:uid="{00000000-0005-0000-0000-00005B340000}"/>
    <cellStyle name="Note 8 2 9 9 2" xfId="13564" xr:uid="{00000000-0005-0000-0000-00005C340000}"/>
    <cellStyle name="Note 8 20" xfId="13565" xr:uid="{00000000-0005-0000-0000-00005D340000}"/>
    <cellStyle name="Note 8 20 2" xfId="13566" xr:uid="{00000000-0005-0000-0000-00005E340000}"/>
    <cellStyle name="Note 8 21" xfId="13567" xr:uid="{00000000-0005-0000-0000-00005F340000}"/>
    <cellStyle name="Note 8 21 2" xfId="13568" xr:uid="{00000000-0005-0000-0000-000060340000}"/>
    <cellStyle name="Note 8 22" xfId="13569" xr:uid="{00000000-0005-0000-0000-000061340000}"/>
    <cellStyle name="Note 8 22 2" xfId="13570" xr:uid="{00000000-0005-0000-0000-000062340000}"/>
    <cellStyle name="Note 8 23" xfId="13571" xr:uid="{00000000-0005-0000-0000-000063340000}"/>
    <cellStyle name="Note 8 23 2" xfId="13572" xr:uid="{00000000-0005-0000-0000-000064340000}"/>
    <cellStyle name="Note 8 24" xfId="13573" xr:uid="{00000000-0005-0000-0000-000065340000}"/>
    <cellStyle name="Note 8 24 2" xfId="13574" xr:uid="{00000000-0005-0000-0000-000066340000}"/>
    <cellStyle name="Note 8 25" xfId="13575" xr:uid="{00000000-0005-0000-0000-000067340000}"/>
    <cellStyle name="Note 8 25 2" xfId="13576" xr:uid="{00000000-0005-0000-0000-000068340000}"/>
    <cellStyle name="Note 8 26" xfId="13577" xr:uid="{00000000-0005-0000-0000-000069340000}"/>
    <cellStyle name="Note 8 26 2" xfId="13578" xr:uid="{00000000-0005-0000-0000-00006A340000}"/>
    <cellStyle name="Note 8 27" xfId="13579" xr:uid="{00000000-0005-0000-0000-00006B340000}"/>
    <cellStyle name="Note 8 27 2" xfId="13580" xr:uid="{00000000-0005-0000-0000-00006C340000}"/>
    <cellStyle name="Note 8 28" xfId="13581" xr:uid="{00000000-0005-0000-0000-00006D340000}"/>
    <cellStyle name="Note 8 3" xfId="13582" xr:uid="{00000000-0005-0000-0000-00006E340000}"/>
    <cellStyle name="Note 8 3 10" xfId="13583" xr:uid="{00000000-0005-0000-0000-00006F340000}"/>
    <cellStyle name="Note 8 3 10 2" xfId="13584" xr:uid="{00000000-0005-0000-0000-000070340000}"/>
    <cellStyle name="Note 8 3 11" xfId="13585" xr:uid="{00000000-0005-0000-0000-000071340000}"/>
    <cellStyle name="Note 8 3 11 2" xfId="13586" xr:uid="{00000000-0005-0000-0000-000072340000}"/>
    <cellStyle name="Note 8 3 12" xfId="13587" xr:uid="{00000000-0005-0000-0000-000073340000}"/>
    <cellStyle name="Note 8 3 12 2" xfId="13588" xr:uid="{00000000-0005-0000-0000-000074340000}"/>
    <cellStyle name="Note 8 3 13" xfId="13589" xr:uid="{00000000-0005-0000-0000-000075340000}"/>
    <cellStyle name="Note 8 3 13 2" xfId="13590" xr:uid="{00000000-0005-0000-0000-000076340000}"/>
    <cellStyle name="Note 8 3 14" xfId="13591" xr:uid="{00000000-0005-0000-0000-000077340000}"/>
    <cellStyle name="Note 8 3 14 2" xfId="13592" xr:uid="{00000000-0005-0000-0000-000078340000}"/>
    <cellStyle name="Note 8 3 15" xfId="13593" xr:uid="{00000000-0005-0000-0000-000079340000}"/>
    <cellStyle name="Note 8 3 15 2" xfId="13594" xr:uid="{00000000-0005-0000-0000-00007A340000}"/>
    <cellStyle name="Note 8 3 16" xfId="13595" xr:uid="{00000000-0005-0000-0000-00007B340000}"/>
    <cellStyle name="Note 8 3 16 2" xfId="13596" xr:uid="{00000000-0005-0000-0000-00007C340000}"/>
    <cellStyle name="Note 8 3 17" xfId="13597" xr:uid="{00000000-0005-0000-0000-00007D340000}"/>
    <cellStyle name="Note 8 3 17 2" xfId="13598" xr:uid="{00000000-0005-0000-0000-00007E340000}"/>
    <cellStyle name="Note 8 3 18" xfId="13599" xr:uid="{00000000-0005-0000-0000-00007F340000}"/>
    <cellStyle name="Note 8 3 18 2" xfId="13600" xr:uid="{00000000-0005-0000-0000-000080340000}"/>
    <cellStyle name="Note 8 3 19" xfId="13601" xr:uid="{00000000-0005-0000-0000-000081340000}"/>
    <cellStyle name="Note 8 3 19 2" xfId="13602" xr:uid="{00000000-0005-0000-0000-000082340000}"/>
    <cellStyle name="Note 8 3 2" xfId="13603" xr:uid="{00000000-0005-0000-0000-000083340000}"/>
    <cellStyle name="Note 8 3 2 10" xfId="13604" xr:uid="{00000000-0005-0000-0000-000084340000}"/>
    <cellStyle name="Note 8 3 2 10 2" xfId="13605" xr:uid="{00000000-0005-0000-0000-000085340000}"/>
    <cellStyle name="Note 8 3 2 11" xfId="13606" xr:uid="{00000000-0005-0000-0000-000086340000}"/>
    <cellStyle name="Note 8 3 2 11 2" xfId="13607" xr:uid="{00000000-0005-0000-0000-000087340000}"/>
    <cellStyle name="Note 8 3 2 12" xfId="13608" xr:uid="{00000000-0005-0000-0000-000088340000}"/>
    <cellStyle name="Note 8 3 2 12 2" xfId="13609" xr:uid="{00000000-0005-0000-0000-000089340000}"/>
    <cellStyle name="Note 8 3 2 13" xfId="13610" xr:uid="{00000000-0005-0000-0000-00008A340000}"/>
    <cellStyle name="Note 8 3 2 13 2" xfId="13611" xr:uid="{00000000-0005-0000-0000-00008B340000}"/>
    <cellStyle name="Note 8 3 2 14" xfId="13612" xr:uid="{00000000-0005-0000-0000-00008C340000}"/>
    <cellStyle name="Note 8 3 2 14 2" xfId="13613" xr:uid="{00000000-0005-0000-0000-00008D340000}"/>
    <cellStyle name="Note 8 3 2 15" xfId="13614" xr:uid="{00000000-0005-0000-0000-00008E340000}"/>
    <cellStyle name="Note 8 3 2 15 2" xfId="13615" xr:uid="{00000000-0005-0000-0000-00008F340000}"/>
    <cellStyle name="Note 8 3 2 16" xfId="13616" xr:uid="{00000000-0005-0000-0000-000090340000}"/>
    <cellStyle name="Note 8 3 2 16 2" xfId="13617" xr:uid="{00000000-0005-0000-0000-000091340000}"/>
    <cellStyle name="Note 8 3 2 17" xfId="13618" xr:uid="{00000000-0005-0000-0000-000092340000}"/>
    <cellStyle name="Note 8 3 2 17 2" xfId="13619" xr:uid="{00000000-0005-0000-0000-000093340000}"/>
    <cellStyle name="Note 8 3 2 18" xfId="13620" xr:uid="{00000000-0005-0000-0000-000094340000}"/>
    <cellStyle name="Note 8 3 2 18 2" xfId="13621" xr:uid="{00000000-0005-0000-0000-000095340000}"/>
    <cellStyle name="Note 8 3 2 19" xfId="13622" xr:uid="{00000000-0005-0000-0000-000096340000}"/>
    <cellStyle name="Note 8 3 2 2" xfId="13623" xr:uid="{00000000-0005-0000-0000-000097340000}"/>
    <cellStyle name="Note 8 3 2 2 2" xfId="13624" xr:uid="{00000000-0005-0000-0000-000098340000}"/>
    <cellStyle name="Note 8 3 2 3" xfId="13625" xr:uid="{00000000-0005-0000-0000-000099340000}"/>
    <cellStyle name="Note 8 3 2 3 2" xfId="13626" xr:uid="{00000000-0005-0000-0000-00009A340000}"/>
    <cellStyle name="Note 8 3 2 4" xfId="13627" xr:uid="{00000000-0005-0000-0000-00009B340000}"/>
    <cellStyle name="Note 8 3 2 4 2" xfId="13628" xr:uid="{00000000-0005-0000-0000-00009C340000}"/>
    <cellStyle name="Note 8 3 2 5" xfId="13629" xr:uid="{00000000-0005-0000-0000-00009D340000}"/>
    <cellStyle name="Note 8 3 2 5 2" xfId="13630" xr:uid="{00000000-0005-0000-0000-00009E340000}"/>
    <cellStyle name="Note 8 3 2 6" xfId="13631" xr:uid="{00000000-0005-0000-0000-00009F340000}"/>
    <cellStyle name="Note 8 3 2 6 2" xfId="13632" xr:uid="{00000000-0005-0000-0000-0000A0340000}"/>
    <cellStyle name="Note 8 3 2 7" xfId="13633" xr:uid="{00000000-0005-0000-0000-0000A1340000}"/>
    <cellStyle name="Note 8 3 2 7 2" xfId="13634" xr:uid="{00000000-0005-0000-0000-0000A2340000}"/>
    <cellStyle name="Note 8 3 2 8" xfId="13635" xr:uid="{00000000-0005-0000-0000-0000A3340000}"/>
    <cellStyle name="Note 8 3 2 8 2" xfId="13636" xr:uid="{00000000-0005-0000-0000-0000A4340000}"/>
    <cellStyle name="Note 8 3 2 9" xfId="13637" xr:uid="{00000000-0005-0000-0000-0000A5340000}"/>
    <cellStyle name="Note 8 3 2 9 2" xfId="13638" xr:uid="{00000000-0005-0000-0000-0000A6340000}"/>
    <cellStyle name="Note 8 3 20" xfId="13639" xr:uid="{00000000-0005-0000-0000-0000A7340000}"/>
    <cellStyle name="Note 8 3 3" xfId="13640" xr:uid="{00000000-0005-0000-0000-0000A8340000}"/>
    <cellStyle name="Note 8 3 3 10" xfId="13641" xr:uid="{00000000-0005-0000-0000-0000A9340000}"/>
    <cellStyle name="Note 8 3 3 10 2" xfId="13642" xr:uid="{00000000-0005-0000-0000-0000AA340000}"/>
    <cellStyle name="Note 8 3 3 11" xfId="13643" xr:uid="{00000000-0005-0000-0000-0000AB340000}"/>
    <cellStyle name="Note 8 3 3 11 2" xfId="13644" xr:uid="{00000000-0005-0000-0000-0000AC340000}"/>
    <cellStyle name="Note 8 3 3 12" xfId="13645" xr:uid="{00000000-0005-0000-0000-0000AD340000}"/>
    <cellStyle name="Note 8 3 3 12 2" xfId="13646" xr:uid="{00000000-0005-0000-0000-0000AE340000}"/>
    <cellStyle name="Note 8 3 3 13" xfId="13647" xr:uid="{00000000-0005-0000-0000-0000AF340000}"/>
    <cellStyle name="Note 8 3 3 13 2" xfId="13648" xr:uid="{00000000-0005-0000-0000-0000B0340000}"/>
    <cellStyle name="Note 8 3 3 14" xfId="13649" xr:uid="{00000000-0005-0000-0000-0000B1340000}"/>
    <cellStyle name="Note 8 3 3 14 2" xfId="13650" xr:uid="{00000000-0005-0000-0000-0000B2340000}"/>
    <cellStyle name="Note 8 3 3 15" xfId="13651" xr:uid="{00000000-0005-0000-0000-0000B3340000}"/>
    <cellStyle name="Note 8 3 3 15 2" xfId="13652" xr:uid="{00000000-0005-0000-0000-0000B4340000}"/>
    <cellStyle name="Note 8 3 3 16" xfId="13653" xr:uid="{00000000-0005-0000-0000-0000B5340000}"/>
    <cellStyle name="Note 8 3 3 16 2" xfId="13654" xr:uid="{00000000-0005-0000-0000-0000B6340000}"/>
    <cellStyle name="Note 8 3 3 17" xfId="13655" xr:uid="{00000000-0005-0000-0000-0000B7340000}"/>
    <cellStyle name="Note 8 3 3 17 2" xfId="13656" xr:uid="{00000000-0005-0000-0000-0000B8340000}"/>
    <cellStyle name="Note 8 3 3 18" xfId="13657" xr:uid="{00000000-0005-0000-0000-0000B9340000}"/>
    <cellStyle name="Note 8 3 3 18 2" xfId="13658" xr:uid="{00000000-0005-0000-0000-0000BA340000}"/>
    <cellStyle name="Note 8 3 3 19" xfId="13659" xr:uid="{00000000-0005-0000-0000-0000BB340000}"/>
    <cellStyle name="Note 8 3 3 2" xfId="13660" xr:uid="{00000000-0005-0000-0000-0000BC340000}"/>
    <cellStyle name="Note 8 3 3 2 2" xfId="13661" xr:uid="{00000000-0005-0000-0000-0000BD340000}"/>
    <cellStyle name="Note 8 3 3 3" xfId="13662" xr:uid="{00000000-0005-0000-0000-0000BE340000}"/>
    <cellStyle name="Note 8 3 3 3 2" xfId="13663" xr:uid="{00000000-0005-0000-0000-0000BF340000}"/>
    <cellStyle name="Note 8 3 3 4" xfId="13664" xr:uid="{00000000-0005-0000-0000-0000C0340000}"/>
    <cellStyle name="Note 8 3 3 4 2" xfId="13665" xr:uid="{00000000-0005-0000-0000-0000C1340000}"/>
    <cellStyle name="Note 8 3 3 5" xfId="13666" xr:uid="{00000000-0005-0000-0000-0000C2340000}"/>
    <cellStyle name="Note 8 3 3 5 2" xfId="13667" xr:uid="{00000000-0005-0000-0000-0000C3340000}"/>
    <cellStyle name="Note 8 3 3 6" xfId="13668" xr:uid="{00000000-0005-0000-0000-0000C4340000}"/>
    <cellStyle name="Note 8 3 3 6 2" xfId="13669" xr:uid="{00000000-0005-0000-0000-0000C5340000}"/>
    <cellStyle name="Note 8 3 3 7" xfId="13670" xr:uid="{00000000-0005-0000-0000-0000C6340000}"/>
    <cellStyle name="Note 8 3 3 7 2" xfId="13671" xr:uid="{00000000-0005-0000-0000-0000C7340000}"/>
    <cellStyle name="Note 8 3 3 8" xfId="13672" xr:uid="{00000000-0005-0000-0000-0000C8340000}"/>
    <cellStyle name="Note 8 3 3 8 2" xfId="13673" xr:uid="{00000000-0005-0000-0000-0000C9340000}"/>
    <cellStyle name="Note 8 3 3 9" xfId="13674" xr:uid="{00000000-0005-0000-0000-0000CA340000}"/>
    <cellStyle name="Note 8 3 3 9 2" xfId="13675" xr:uid="{00000000-0005-0000-0000-0000CB340000}"/>
    <cellStyle name="Note 8 3 4" xfId="13676" xr:uid="{00000000-0005-0000-0000-0000CC340000}"/>
    <cellStyle name="Note 8 3 4 10" xfId="13677" xr:uid="{00000000-0005-0000-0000-0000CD340000}"/>
    <cellStyle name="Note 8 3 4 10 2" xfId="13678" xr:uid="{00000000-0005-0000-0000-0000CE340000}"/>
    <cellStyle name="Note 8 3 4 11" xfId="13679" xr:uid="{00000000-0005-0000-0000-0000CF340000}"/>
    <cellStyle name="Note 8 3 4 11 2" xfId="13680" xr:uid="{00000000-0005-0000-0000-0000D0340000}"/>
    <cellStyle name="Note 8 3 4 12" xfId="13681" xr:uid="{00000000-0005-0000-0000-0000D1340000}"/>
    <cellStyle name="Note 8 3 4 12 2" xfId="13682" xr:uid="{00000000-0005-0000-0000-0000D2340000}"/>
    <cellStyle name="Note 8 3 4 13" xfId="13683" xr:uid="{00000000-0005-0000-0000-0000D3340000}"/>
    <cellStyle name="Note 8 3 4 13 2" xfId="13684" xr:uid="{00000000-0005-0000-0000-0000D4340000}"/>
    <cellStyle name="Note 8 3 4 14" xfId="13685" xr:uid="{00000000-0005-0000-0000-0000D5340000}"/>
    <cellStyle name="Note 8 3 4 14 2" xfId="13686" xr:uid="{00000000-0005-0000-0000-0000D6340000}"/>
    <cellStyle name="Note 8 3 4 15" xfId="13687" xr:uid="{00000000-0005-0000-0000-0000D7340000}"/>
    <cellStyle name="Note 8 3 4 15 2" xfId="13688" xr:uid="{00000000-0005-0000-0000-0000D8340000}"/>
    <cellStyle name="Note 8 3 4 16" xfId="13689" xr:uid="{00000000-0005-0000-0000-0000D9340000}"/>
    <cellStyle name="Note 8 3 4 2" xfId="13690" xr:uid="{00000000-0005-0000-0000-0000DA340000}"/>
    <cellStyle name="Note 8 3 4 2 2" xfId="13691" xr:uid="{00000000-0005-0000-0000-0000DB340000}"/>
    <cellStyle name="Note 8 3 4 3" xfId="13692" xr:uid="{00000000-0005-0000-0000-0000DC340000}"/>
    <cellStyle name="Note 8 3 4 3 2" xfId="13693" xr:uid="{00000000-0005-0000-0000-0000DD340000}"/>
    <cellStyle name="Note 8 3 4 4" xfId="13694" xr:uid="{00000000-0005-0000-0000-0000DE340000}"/>
    <cellStyle name="Note 8 3 4 4 2" xfId="13695" xr:uid="{00000000-0005-0000-0000-0000DF340000}"/>
    <cellStyle name="Note 8 3 4 5" xfId="13696" xr:uid="{00000000-0005-0000-0000-0000E0340000}"/>
    <cellStyle name="Note 8 3 4 5 2" xfId="13697" xr:uid="{00000000-0005-0000-0000-0000E1340000}"/>
    <cellStyle name="Note 8 3 4 6" xfId="13698" xr:uid="{00000000-0005-0000-0000-0000E2340000}"/>
    <cellStyle name="Note 8 3 4 6 2" xfId="13699" xr:uid="{00000000-0005-0000-0000-0000E3340000}"/>
    <cellStyle name="Note 8 3 4 7" xfId="13700" xr:uid="{00000000-0005-0000-0000-0000E4340000}"/>
    <cellStyle name="Note 8 3 4 7 2" xfId="13701" xr:uid="{00000000-0005-0000-0000-0000E5340000}"/>
    <cellStyle name="Note 8 3 4 8" xfId="13702" xr:uid="{00000000-0005-0000-0000-0000E6340000}"/>
    <cellStyle name="Note 8 3 4 8 2" xfId="13703" xr:uid="{00000000-0005-0000-0000-0000E7340000}"/>
    <cellStyle name="Note 8 3 4 9" xfId="13704" xr:uid="{00000000-0005-0000-0000-0000E8340000}"/>
    <cellStyle name="Note 8 3 4 9 2" xfId="13705" xr:uid="{00000000-0005-0000-0000-0000E9340000}"/>
    <cellStyle name="Note 8 3 5" xfId="13706" xr:uid="{00000000-0005-0000-0000-0000EA340000}"/>
    <cellStyle name="Note 8 3 5 10" xfId="13707" xr:uid="{00000000-0005-0000-0000-0000EB340000}"/>
    <cellStyle name="Note 8 3 5 10 2" xfId="13708" xr:uid="{00000000-0005-0000-0000-0000EC340000}"/>
    <cellStyle name="Note 8 3 5 11" xfId="13709" xr:uid="{00000000-0005-0000-0000-0000ED340000}"/>
    <cellStyle name="Note 8 3 5 11 2" xfId="13710" xr:uid="{00000000-0005-0000-0000-0000EE340000}"/>
    <cellStyle name="Note 8 3 5 12" xfId="13711" xr:uid="{00000000-0005-0000-0000-0000EF340000}"/>
    <cellStyle name="Note 8 3 5 12 2" xfId="13712" xr:uid="{00000000-0005-0000-0000-0000F0340000}"/>
    <cellStyle name="Note 8 3 5 13" xfId="13713" xr:uid="{00000000-0005-0000-0000-0000F1340000}"/>
    <cellStyle name="Note 8 3 5 13 2" xfId="13714" xr:uid="{00000000-0005-0000-0000-0000F2340000}"/>
    <cellStyle name="Note 8 3 5 14" xfId="13715" xr:uid="{00000000-0005-0000-0000-0000F3340000}"/>
    <cellStyle name="Note 8 3 5 14 2" xfId="13716" xr:uid="{00000000-0005-0000-0000-0000F4340000}"/>
    <cellStyle name="Note 8 3 5 15" xfId="13717" xr:uid="{00000000-0005-0000-0000-0000F5340000}"/>
    <cellStyle name="Note 8 3 5 15 2" xfId="13718" xr:uid="{00000000-0005-0000-0000-0000F6340000}"/>
    <cellStyle name="Note 8 3 5 16" xfId="13719" xr:uid="{00000000-0005-0000-0000-0000F7340000}"/>
    <cellStyle name="Note 8 3 5 2" xfId="13720" xr:uid="{00000000-0005-0000-0000-0000F8340000}"/>
    <cellStyle name="Note 8 3 5 2 2" xfId="13721" xr:uid="{00000000-0005-0000-0000-0000F9340000}"/>
    <cellStyle name="Note 8 3 5 3" xfId="13722" xr:uid="{00000000-0005-0000-0000-0000FA340000}"/>
    <cellStyle name="Note 8 3 5 3 2" xfId="13723" xr:uid="{00000000-0005-0000-0000-0000FB340000}"/>
    <cellStyle name="Note 8 3 5 4" xfId="13724" xr:uid="{00000000-0005-0000-0000-0000FC340000}"/>
    <cellStyle name="Note 8 3 5 4 2" xfId="13725" xr:uid="{00000000-0005-0000-0000-0000FD340000}"/>
    <cellStyle name="Note 8 3 5 5" xfId="13726" xr:uid="{00000000-0005-0000-0000-0000FE340000}"/>
    <cellStyle name="Note 8 3 5 5 2" xfId="13727" xr:uid="{00000000-0005-0000-0000-0000FF340000}"/>
    <cellStyle name="Note 8 3 5 6" xfId="13728" xr:uid="{00000000-0005-0000-0000-000000350000}"/>
    <cellStyle name="Note 8 3 5 6 2" xfId="13729" xr:uid="{00000000-0005-0000-0000-000001350000}"/>
    <cellStyle name="Note 8 3 5 7" xfId="13730" xr:uid="{00000000-0005-0000-0000-000002350000}"/>
    <cellStyle name="Note 8 3 5 7 2" xfId="13731" xr:uid="{00000000-0005-0000-0000-000003350000}"/>
    <cellStyle name="Note 8 3 5 8" xfId="13732" xr:uid="{00000000-0005-0000-0000-000004350000}"/>
    <cellStyle name="Note 8 3 5 8 2" xfId="13733" xr:uid="{00000000-0005-0000-0000-000005350000}"/>
    <cellStyle name="Note 8 3 5 9" xfId="13734" xr:uid="{00000000-0005-0000-0000-000006350000}"/>
    <cellStyle name="Note 8 3 5 9 2" xfId="13735" xr:uid="{00000000-0005-0000-0000-000007350000}"/>
    <cellStyle name="Note 8 3 6" xfId="13736" xr:uid="{00000000-0005-0000-0000-000008350000}"/>
    <cellStyle name="Note 8 3 6 10" xfId="13737" xr:uid="{00000000-0005-0000-0000-000009350000}"/>
    <cellStyle name="Note 8 3 6 10 2" xfId="13738" xr:uid="{00000000-0005-0000-0000-00000A350000}"/>
    <cellStyle name="Note 8 3 6 11" xfId="13739" xr:uid="{00000000-0005-0000-0000-00000B350000}"/>
    <cellStyle name="Note 8 3 6 11 2" xfId="13740" xr:uid="{00000000-0005-0000-0000-00000C350000}"/>
    <cellStyle name="Note 8 3 6 12" xfId="13741" xr:uid="{00000000-0005-0000-0000-00000D350000}"/>
    <cellStyle name="Note 8 3 6 12 2" xfId="13742" xr:uid="{00000000-0005-0000-0000-00000E350000}"/>
    <cellStyle name="Note 8 3 6 13" xfId="13743" xr:uid="{00000000-0005-0000-0000-00000F350000}"/>
    <cellStyle name="Note 8 3 6 13 2" xfId="13744" xr:uid="{00000000-0005-0000-0000-000010350000}"/>
    <cellStyle name="Note 8 3 6 14" xfId="13745" xr:uid="{00000000-0005-0000-0000-000011350000}"/>
    <cellStyle name="Note 8 3 6 14 2" xfId="13746" xr:uid="{00000000-0005-0000-0000-000012350000}"/>
    <cellStyle name="Note 8 3 6 15" xfId="13747" xr:uid="{00000000-0005-0000-0000-000013350000}"/>
    <cellStyle name="Note 8 3 6 2" xfId="13748" xr:uid="{00000000-0005-0000-0000-000014350000}"/>
    <cellStyle name="Note 8 3 6 2 2" xfId="13749" xr:uid="{00000000-0005-0000-0000-000015350000}"/>
    <cellStyle name="Note 8 3 6 3" xfId="13750" xr:uid="{00000000-0005-0000-0000-000016350000}"/>
    <cellStyle name="Note 8 3 6 3 2" xfId="13751" xr:uid="{00000000-0005-0000-0000-000017350000}"/>
    <cellStyle name="Note 8 3 6 4" xfId="13752" xr:uid="{00000000-0005-0000-0000-000018350000}"/>
    <cellStyle name="Note 8 3 6 4 2" xfId="13753" xr:uid="{00000000-0005-0000-0000-000019350000}"/>
    <cellStyle name="Note 8 3 6 5" xfId="13754" xr:uid="{00000000-0005-0000-0000-00001A350000}"/>
    <cellStyle name="Note 8 3 6 5 2" xfId="13755" xr:uid="{00000000-0005-0000-0000-00001B350000}"/>
    <cellStyle name="Note 8 3 6 6" xfId="13756" xr:uid="{00000000-0005-0000-0000-00001C350000}"/>
    <cellStyle name="Note 8 3 6 6 2" xfId="13757" xr:uid="{00000000-0005-0000-0000-00001D350000}"/>
    <cellStyle name="Note 8 3 6 7" xfId="13758" xr:uid="{00000000-0005-0000-0000-00001E350000}"/>
    <cellStyle name="Note 8 3 6 7 2" xfId="13759" xr:uid="{00000000-0005-0000-0000-00001F350000}"/>
    <cellStyle name="Note 8 3 6 8" xfId="13760" xr:uid="{00000000-0005-0000-0000-000020350000}"/>
    <cellStyle name="Note 8 3 6 8 2" xfId="13761" xr:uid="{00000000-0005-0000-0000-000021350000}"/>
    <cellStyle name="Note 8 3 6 9" xfId="13762" xr:uid="{00000000-0005-0000-0000-000022350000}"/>
    <cellStyle name="Note 8 3 6 9 2" xfId="13763" xr:uid="{00000000-0005-0000-0000-000023350000}"/>
    <cellStyle name="Note 8 3 7" xfId="13764" xr:uid="{00000000-0005-0000-0000-000024350000}"/>
    <cellStyle name="Note 8 3 7 2" xfId="13765" xr:uid="{00000000-0005-0000-0000-000025350000}"/>
    <cellStyle name="Note 8 3 8" xfId="13766" xr:uid="{00000000-0005-0000-0000-000026350000}"/>
    <cellStyle name="Note 8 3 8 2" xfId="13767" xr:uid="{00000000-0005-0000-0000-000027350000}"/>
    <cellStyle name="Note 8 3 9" xfId="13768" xr:uid="{00000000-0005-0000-0000-000028350000}"/>
    <cellStyle name="Note 8 3 9 2" xfId="13769" xr:uid="{00000000-0005-0000-0000-000029350000}"/>
    <cellStyle name="Note 8 4" xfId="13770" xr:uid="{00000000-0005-0000-0000-00002A350000}"/>
    <cellStyle name="Note 8 4 10" xfId="13771" xr:uid="{00000000-0005-0000-0000-00002B350000}"/>
    <cellStyle name="Note 8 4 10 2" xfId="13772" xr:uid="{00000000-0005-0000-0000-00002C350000}"/>
    <cellStyle name="Note 8 4 11" xfId="13773" xr:uid="{00000000-0005-0000-0000-00002D350000}"/>
    <cellStyle name="Note 8 4 11 2" xfId="13774" xr:uid="{00000000-0005-0000-0000-00002E350000}"/>
    <cellStyle name="Note 8 4 12" xfId="13775" xr:uid="{00000000-0005-0000-0000-00002F350000}"/>
    <cellStyle name="Note 8 4 12 2" xfId="13776" xr:uid="{00000000-0005-0000-0000-000030350000}"/>
    <cellStyle name="Note 8 4 13" xfId="13777" xr:uid="{00000000-0005-0000-0000-000031350000}"/>
    <cellStyle name="Note 8 4 13 2" xfId="13778" xr:uid="{00000000-0005-0000-0000-000032350000}"/>
    <cellStyle name="Note 8 4 14" xfId="13779" xr:uid="{00000000-0005-0000-0000-000033350000}"/>
    <cellStyle name="Note 8 4 14 2" xfId="13780" xr:uid="{00000000-0005-0000-0000-000034350000}"/>
    <cellStyle name="Note 8 4 15" xfId="13781" xr:uid="{00000000-0005-0000-0000-000035350000}"/>
    <cellStyle name="Note 8 4 15 2" xfId="13782" xr:uid="{00000000-0005-0000-0000-000036350000}"/>
    <cellStyle name="Note 8 4 16" xfId="13783" xr:uid="{00000000-0005-0000-0000-000037350000}"/>
    <cellStyle name="Note 8 4 16 2" xfId="13784" xr:uid="{00000000-0005-0000-0000-000038350000}"/>
    <cellStyle name="Note 8 4 17" xfId="13785" xr:uid="{00000000-0005-0000-0000-000039350000}"/>
    <cellStyle name="Note 8 4 17 2" xfId="13786" xr:uid="{00000000-0005-0000-0000-00003A350000}"/>
    <cellStyle name="Note 8 4 18" xfId="13787" xr:uid="{00000000-0005-0000-0000-00003B350000}"/>
    <cellStyle name="Note 8 4 18 2" xfId="13788" xr:uid="{00000000-0005-0000-0000-00003C350000}"/>
    <cellStyle name="Note 8 4 19" xfId="13789" xr:uid="{00000000-0005-0000-0000-00003D350000}"/>
    <cellStyle name="Note 8 4 19 2" xfId="13790" xr:uid="{00000000-0005-0000-0000-00003E350000}"/>
    <cellStyle name="Note 8 4 2" xfId="13791" xr:uid="{00000000-0005-0000-0000-00003F350000}"/>
    <cellStyle name="Note 8 4 2 10" xfId="13792" xr:uid="{00000000-0005-0000-0000-000040350000}"/>
    <cellStyle name="Note 8 4 2 10 2" xfId="13793" xr:uid="{00000000-0005-0000-0000-000041350000}"/>
    <cellStyle name="Note 8 4 2 11" xfId="13794" xr:uid="{00000000-0005-0000-0000-000042350000}"/>
    <cellStyle name="Note 8 4 2 11 2" xfId="13795" xr:uid="{00000000-0005-0000-0000-000043350000}"/>
    <cellStyle name="Note 8 4 2 12" xfId="13796" xr:uid="{00000000-0005-0000-0000-000044350000}"/>
    <cellStyle name="Note 8 4 2 12 2" xfId="13797" xr:uid="{00000000-0005-0000-0000-000045350000}"/>
    <cellStyle name="Note 8 4 2 13" xfId="13798" xr:uid="{00000000-0005-0000-0000-000046350000}"/>
    <cellStyle name="Note 8 4 2 13 2" xfId="13799" xr:uid="{00000000-0005-0000-0000-000047350000}"/>
    <cellStyle name="Note 8 4 2 14" xfId="13800" xr:uid="{00000000-0005-0000-0000-000048350000}"/>
    <cellStyle name="Note 8 4 2 14 2" xfId="13801" xr:uid="{00000000-0005-0000-0000-000049350000}"/>
    <cellStyle name="Note 8 4 2 15" xfId="13802" xr:uid="{00000000-0005-0000-0000-00004A350000}"/>
    <cellStyle name="Note 8 4 2 15 2" xfId="13803" xr:uid="{00000000-0005-0000-0000-00004B350000}"/>
    <cellStyle name="Note 8 4 2 16" xfId="13804" xr:uid="{00000000-0005-0000-0000-00004C350000}"/>
    <cellStyle name="Note 8 4 2 16 2" xfId="13805" xr:uid="{00000000-0005-0000-0000-00004D350000}"/>
    <cellStyle name="Note 8 4 2 17" xfId="13806" xr:uid="{00000000-0005-0000-0000-00004E350000}"/>
    <cellStyle name="Note 8 4 2 17 2" xfId="13807" xr:uid="{00000000-0005-0000-0000-00004F350000}"/>
    <cellStyle name="Note 8 4 2 18" xfId="13808" xr:uid="{00000000-0005-0000-0000-000050350000}"/>
    <cellStyle name="Note 8 4 2 18 2" xfId="13809" xr:uid="{00000000-0005-0000-0000-000051350000}"/>
    <cellStyle name="Note 8 4 2 19" xfId="13810" xr:uid="{00000000-0005-0000-0000-000052350000}"/>
    <cellStyle name="Note 8 4 2 2" xfId="13811" xr:uid="{00000000-0005-0000-0000-000053350000}"/>
    <cellStyle name="Note 8 4 2 2 2" xfId="13812" xr:uid="{00000000-0005-0000-0000-000054350000}"/>
    <cellStyle name="Note 8 4 2 3" xfId="13813" xr:uid="{00000000-0005-0000-0000-000055350000}"/>
    <cellStyle name="Note 8 4 2 3 2" xfId="13814" xr:uid="{00000000-0005-0000-0000-000056350000}"/>
    <cellStyle name="Note 8 4 2 4" xfId="13815" xr:uid="{00000000-0005-0000-0000-000057350000}"/>
    <cellStyle name="Note 8 4 2 4 2" xfId="13816" xr:uid="{00000000-0005-0000-0000-000058350000}"/>
    <cellStyle name="Note 8 4 2 5" xfId="13817" xr:uid="{00000000-0005-0000-0000-000059350000}"/>
    <cellStyle name="Note 8 4 2 5 2" xfId="13818" xr:uid="{00000000-0005-0000-0000-00005A350000}"/>
    <cellStyle name="Note 8 4 2 6" xfId="13819" xr:uid="{00000000-0005-0000-0000-00005B350000}"/>
    <cellStyle name="Note 8 4 2 6 2" xfId="13820" xr:uid="{00000000-0005-0000-0000-00005C350000}"/>
    <cellStyle name="Note 8 4 2 7" xfId="13821" xr:uid="{00000000-0005-0000-0000-00005D350000}"/>
    <cellStyle name="Note 8 4 2 7 2" xfId="13822" xr:uid="{00000000-0005-0000-0000-00005E350000}"/>
    <cellStyle name="Note 8 4 2 8" xfId="13823" xr:uid="{00000000-0005-0000-0000-00005F350000}"/>
    <cellStyle name="Note 8 4 2 8 2" xfId="13824" xr:uid="{00000000-0005-0000-0000-000060350000}"/>
    <cellStyle name="Note 8 4 2 9" xfId="13825" xr:uid="{00000000-0005-0000-0000-000061350000}"/>
    <cellStyle name="Note 8 4 2 9 2" xfId="13826" xr:uid="{00000000-0005-0000-0000-000062350000}"/>
    <cellStyle name="Note 8 4 20" xfId="13827" xr:uid="{00000000-0005-0000-0000-000063350000}"/>
    <cellStyle name="Note 8 4 3" xfId="13828" xr:uid="{00000000-0005-0000-0000-000064350000}"/>
    <cellStyle name="Note 8 4 3 10" xfId="13829" xr:uid="{00000000-0005-0000-0000-000065350000}"/>
    <cellStyle name="Note 8 4 3 10 2" xfId="13830" xr:uid="{00000000-0005-0000-0000-000066350000}"/>
    <cellStyle name="Note 8 4 3 11" xfId="13831" xr:uid="{00000000-0005-0000-0000-000067350000}"/>
    <cellStyle name="Note 8 4 3 11 2" xfId="13832" xr:uid="{00000000-0005-0000-0000-000068350000}"/>
    <cellStyle name="Note 8 4 3 12" xfId="13833" xr:uid="{00000000-0005-0000-0000-000069350000}"/>
    <cellStyle name="Note 8 4 3 12 2" xfId="13834" xr:uid="{00000000-0005-0000-0000-00006A350000}"/>
    <cellStyle name="Note 8 4 3 13" xfId="13835" xr:uid="{00000000-0005-0000-0000-00006B350000}"/>
    <cellStyle name="Note 8 4 3 13 2" xfId="13836" xr:uid="{00000000-0005-0000-0000-00006C350000}"/>
    <cellStyle name="Note 8 4 3 14" xfId="13837" xr:uid="{00000000-0005-0000-0000-00006D350000}"/>
    <cellStyle name="Note 8 4 3 14 2" xfId="13838" xr:uid="{00000000-0005-0000-0000-00006E350000}"/>
    <cellStyle name="Note 8 4 3 15" xfId="13839" xr:uid="{00000000-0005-0000-0000-00006F350000}"/>
    <cellStyle name="Note 8 4 3 15 2" xfId="13840" xr:uid="{00000000-0005-0000-0000-000070350000}"/>
    <cellStyle name="Note 8 4 3 16" xfId="13841" xr:uid="{00000000-0005-0000-0000-000071350000}"/>
    <cellStyle name="Note 8 4 3 16 2" xfId="13842" xr:uid="{00000000-0005-0000-0000-000072350000}"/>
    <cellStyle name="Note 8 4 3 17" xfId="13843" xr:uid="{00000000-0005-0000-0000-000073350000}"/>
    <cellStyle name="Note 8 4 3 17 2" xfId="13844" xr:uid="{00000000-0005-0000-0000-000074350000}"/>
    <cellStyle name="Note 8 4 3 18" xfId="13845" xr:uid="{00000000-0005-0000-0000-000075350000}"/>
    <cellStyle name="Note 8 4 3 18 2" xfId="13846" xr:uid="{00000000-0005-0000-0000-000076350000}"/>
    <cellStyle name="Note 8 4 3 19" xfId="13847" xr:uid="{00000000-0005-0000-0000-000077350000}"/>
    <cellStyle name="Note 8 4 3 2" xfId="13848" xr:uid="{00000000-0005-0000-0000-000078350000}"/>
    <cellStyle name="Note 8 4 3 2 2" xfId="13849" xr:uid="{00000000-0005-0000-0000-000079350000}"/>
    <cellStyle name="Note 8 4 3 3" xfId="13850" xr:uid="{00000000-0005-0000-0000-00007A350000}"/>
    <cellStyle name="Note 8 4 3 3 2" xfId="13851" xr:uid="{00000000-0005-0000-0000-00007B350000}"/>
    <cellStyle name="Note 8 4 3 4" xfId="13852" xr:uid="{00000000-0005-0000-0000-00007C350000}"/>
    <cellStyle name="Note 8 4 3 4 2" xfId="13853" xr:uid="{00000000-0005-0000-0000-00007D350000}"/>
    <cellStyle name="Note 8 4 3 5" xfId="13854" xr:uid="{00000000-0005-0000-0000-00007E350000}"/>
    <cellStyle name="Note 8 4 3 5 2" xfId="13855" xr:uid="{00000000-0005-0000-0000-00007F350000}"/>
    <cellStyle name="Note 8 4 3 6" xfId="13856" xr:uid="{00000000-0005-0000-0000-000080350000}"/>
    <cellStyle name="Note 8 4 3 6 2" xfId="13857" xr:uid="{00000000-0005-0000-0000-000081350000}"/>
    <cellStyle name="Note 8 4 3 7" xfId="13858" xr:uid="{00000000-0005-0000-0000-000082350000}"/>
    <cellStyle name="Note 8 4 3 7 2" xfId="13859" xr:uid="{00000000-0005-0000-0000-000083350000}"/>
    <cellStyle name="Note 8 4 3 8" xfId="13860" xr:uid="{00000000-0005-0000-0000-000084350000}"/>
    <cellStyle name="Note 8 4 3 8 2" xfId="13861" xr:uid="{00000000-0005-0000-0000-000085350000}"/>
    <cellStyle name="Note 8 4 3 9" xfId="13862" xr:uid="{00000000-0005-0000-0000-000086350000}"/>
    <cellStyle name="Note 8 4 3 9 2" xfId="13863" xr:uid="{00000000-0005-0000-0000-000087350000}"/>
    <cellStyle name="Note 8 4 4" xfId="13864" xr:uid="{00000000-0005-0000-0000-000088350000}"/>
    <cellStyle name="Note 8 4 4 10" xfId="13865" xr:uid="{00000000-0005-0000-0000-000089350000}"/>
    <cellStyle name="Note 8 4 4 10 2" xfId="13866" xr:uid="{00000000-0005-0000-0000-00008A350000}"/>
    <cellStyle name="Note 8 4 4 11" xfId="13867" xr:uid="{00000000-0005-0000-0000-00008B350000}"/>
    <cellStyle name="Note 8 4 4 11 2" xfId="13868" xr:uid="{00000000-0005-0000-0000-00008C350000}"/>
    <cellStyle name="Note 8 4 4 12" xfId="13869" xr:uid="{00000000-0005-0000-0000-00008D350000}"/>
    <cellStyle name="Note 8 4 4 12 2" xfId="13870" xr:uid="{00000000-0005-0000-0000-00008E350000}"/>
    <cellStyle name="Note 8 4 4 13" xfId="13871" xr:uid="{00000000-0005-0000-0000-00008F350000}"/>
    <cellStyle name="Note 8 4 4 13 2" xfId="13872" xr:uid="{00000000-0005-0000-0000-000090350000}"/>
    <cellStyle name="Note 8 4 4 14" xfId="13873" xr:uid="{00000000-0005-0000-0000-000091350000}"/>
    <cellStyle name="Note 8 4 4 14 2" xfId="13874" xr:uid="{00000000-0005-0000-0000-000092350000}"/>
    <cellStyle name="Note 8 4 4 15" xfId="13875" xr:uid="{00000000-0005-0000-0000-000093350000}"/>
    <cellStyle name="Note 8 4 4 15 2" xfId="13876" xr:uid="{00000000-0005-0000-0000-000094350000}"/>
    <cellStyle name="Note 8 4 4 16" xfId="13877" xr:uid="{00000000-0005-0000-0000-000095350000}"/>
    <cellStyle name="Note 8 4 4 2" xfId="13878" xr:uid="{00000000-0005-0000-0000-000096350000}"/>
    <cellStyle name="Note 8 4 4 2 2" xfId="13879" xr:uid="{00000000-0005-0000-0000-000097350000}"/>
    <cellStyle name="Note 8 4 4 3" xfId="13880" xr:uid="{00000000-0005-0000-0000-000098350000}"/>
    <cellStyle name="Note 8 4 4 3 2" xfId="13881" xr:uid="{00000000-0005-0000-0000-000099350000}"/>
    <cellStyle name="Note 8 4 4 4" xfId="13882" xr:uid="{00000000-0005-0000-0000-00009A350000}"/>
    <cellStyle name="Note 8 4 4 4 2" xfId="13883" xr:uid="{00000000-0005-0000-0000-00009B350000}"/>
    <cellStyle name="Note 8 4 4 5" xfId="13884" xr:uid="{00000000-0005-0000-0000-00009C350000}"/>
    <cellStyle name="Note 8 4 4 5 2" xfId="13885" xr:uid="{00000000-0005-0000-0000-00009D350000}"/>
    <cellStyle name="Note 8 4 4 6" xfId="13886" xr:uid="{00000000-0005-0000-0000-00009E350000}"/>
    <cellStyle name="Note 8 4 4 6 2" xfId="13887" xr:uid="{00000000-0005-0000-0000-00009F350000}"/>
    <cellStyle name="Note 8 4 4 7" xfId="13888" xr:uid="{00000000-0005-0000-0000-0000A0350000}"/>
    <cellStyle name="Note 8 4 4 7 2" xfId="13889" xr:uid="{00000000-0005-0000-0000-0000A1350000}"/>
    <cellStyle name="Note 8 4 4 8" xfId="13890" xr:uid="{00000000-0005-0000-0000-0000A2350000}"/>
    <cellStyle name="Note 8 4 4 8 2" xfId="13891" xr:uid="{00000000-0005-0000-0000-0000A3350000}"/>
    <cellStyle name="Note 8 4 4 9" xfId="13892" xr:uid="{00000000-0005-0000-0000-0000A4350000}"/>
    <cellStyle name="Note 8 4 4 9 2" xfId="13893" xr:uid="{00000000-0005-0000-0000-0000A5350000}"/>
    <cellStyle name="Note 8 4 5" xfId="13894" xr:uid="{00000000-0005-0000-0000-0000A6350000}"/>
    <cellStyle name="Note 8 4 5 10" xfId="13895" xr:uid="{00000000-0005-0000-0000-0000A7350000}"/>
    <cellStyle name="Note 8 4 5 10 2" xfId="13896" xr:uid="{00000000-0005-0000-0000-0000A8350000}"/>
    <cellStyle name="Note 8 4 5 11" xfId="13897" xr:uid="{00000000-0005-0000-0000-0000A9350000}"/>
    <cellStyle name="Note 8 4 5 11 2" xfId="13898" xr:uid="{00000000-0005-0000-0000-0000AA350000}"/>
    <cellStyle name="Note 8 4 5 12" xfId="13899" xr:uid="{00000000-0005-0000-0000-0000AB350000}"/>
    <cellStyle name="Note 8 4 5 12 2" xfId="13900" xr:uid="{00000000-0005-0000-0000-0000AC350000}"/>
    <cellStyle name="Note 8 4 5 13" xfId="13901" xr:uid="{00000000-0005-0000-0000-0000AD350000}"/>
    <cellStyle name="Note 8 4 5 13 2" xfId="13902" xr:uid="{00000000-0005-0000-0000-0000AE350000}"/>
    <cellStyle name="Note 8 4 5 14" xfId="13903" xr:uid="{00000000-0005-0000-0000-0000AF350000}"/>
    <cellStyle name="Note 8 4 5 14 2" xfId="13904" xr:uid="{00000000-0005-0000-0000-0000B0350000}"/>
    <cellStyle name="Note 8 4 5 15" xfId="13905" xr:uid="{00000000-0005-0000-0000-0000B1350000}"/>
    <cellStyle name="Note 8 4 5 15 2" xfId="13906" xr:uid="{00000000-0005-0000-0000-0000B2350000}"/>
    <cellStyle name="Note 8 4 5 16" xfId="13907" xr:uid="{00000000-0005-0000-0000-0000B3350000}"/>
    <cellStyle name="Note 8 4 5 2" xfId="13908" xr:uid="{00000000-0005-0000-0000-0000B4350000}"/>
    <cellStyle name="Note 8 4 5 2 2" xfId="13909" xr:uid="{00000000-0005-0000-0000-0000B5350000}"/>
    <cellStyle name="Note 8 4 5 3" xfId="13910" xr:uid="{00000000-0005-0000-0000-0000B6350000}"/>
    <cellStyle name="Note 8 4 5 3 2" xfId="13911" xr:uid="{00000000-0005-0000-0000-0000B7350000}"/>
    <cellStyle name="Note 8 4 5 4" xfId="13912" xr:uid="{00000000-0005-0000-0000-0000B8350000}"/>
    <cellStyle name="Note 8 4 5 4 2" xfId="13913" xr:uid="{00000000-0005-0000-0000-0000B9350000}"/>
    <cellStyle name="Note 8 4 5 5" xfId="13914" xr:uid="{00000000-0005-0000-0000-0000BA350000}"/>
    <cellStyle name="Note 8 4 5 5 2" xfId="13915" xr:uid="{00000000-0005-0000-0000-0000BB350000}"/>
    <cellStyle name="Note 8 4 5 6" xfId="13916" xr:uid="{00000000-0005-0000-0000-0000BC350000}"/>
    <cellStyle name="Note 8 4 5 6 2" xfId="13917" xr:uid="{00000000-0005-0000-0000-0000BD350000}"/>
    <cellStyle name="Note 8 4 5 7" xfId="13918" xr:uid="{00000000-0005-0000-0000-0000BE350000}"/>
    <cellStyle name="Note 8 4 5 7 2" xfId="13919" xr:uid="{00000000-0005-0000-0000-0000BF350000}"/>
    <cellStyle name="Note 8 4 5 8" xfId="13920" xr:uid="{00000000-0005-0000-0000-0000C0350000}"/>
    <cellStyle name="Note 8 4 5 8 2" xfId="13921" xr:uid="{00000000-0005-0000-0000-0000C1350000}"/>
    <cellStyle name="Note 8 4 5 9" xfId="13922" xr:uid="{00000000-0005-0000-0000-0000C2350000}"/>
    <cellStyle name="Note 8 4 5 9 2" xfId="13923" xr:uid="{00000000-0005-0000-0000-0000C3350000}"/>
    <cellStyle name="Note 8 4 6" xfId="13924" xr:uid="{00000000-0005-0000-0000-0000C4350000}"/>
    <cellStyle name="Note 8 4 6 10" xfId="13925" xr:uid="{00000000-0005-0000-0000-0000C5350000}"/>
    <cellStyle name="Note 8 4 6 10 2" xfId="13926" xr:uid="{00000000-0005-0000-0000-0000C6350000}"/>
    <cellStyle name="Note 8 4 6 11" xfId="13927" xr:uid="{00000000-0005-0000-0000-0000C7350000}"/>
    <cellStyle name="Note 8 4 6 11 2" xfId="13928" xr:uid="{00000000-0005-0000-0000-0000C8350000}"/>
    <cellStyle name="Note 8 4 6 12" xfId="13929" xr:uid="{00000000-0005-0000-0000-0000C9350000}"/>
    <cellStyle name="Note 8 4 6 12 2" xfId="13930" xr:uid="{00000000-0005-0000-0000-0000CA350000}"/>
    <cellStyle name="Note 8 4 6 13" xfId="13931" xr:uid="{00000000-0005-0000-0000-0000CB350000}"/>
    <cellStyle name="Note 8 4 6 13 2" xfId="13932" xr:uid="{00000000-0005-0000-0000-0000CC350000}"/>
    <cellStyle name="Note 8 4 6 14" xfId="13933" xr:uid="{00000000-0005-0000-0000-0000CD350000}"/>
    <cellStyle name="Note 8 4 6 14 2" xfId="13934" xr:uid="{00000000-0005-0000-0000-0000CE350000}"/>
    <cellStyle name="Note 8 4 6 15" xfId="13935" xr:uid="{00000000-0005-0000-0000-0000CF350000}"/>
    <cellStyle name="Note 8 4 6 2" xfId="13936" xr:uid="{00000000-0005-0000-0000-0000D0350000}"/>
    <cellStyle name="Note 8 4 6 2 2" xfId="13937" xr:uid="{00000000-0005-0000-0000-0000D1350000}"/>
    <cellStyle name="Note 8 4 6 3" xfId="13938" xr:uid="{00000000-0005-0000-0000-0000D2350000}"/>
    <cellStyle name="Note 8 4 6 3 2" xfId="13939" xr:uid="{00000000-0005-0000-0000-0000D3350000}"/>
    <cellStyle name="Note 8 4 6 4" xfId="13940" xr:uid="{00000000-0005-0000-0000-0000D4350000}"/>
    <cellStyle name="Note 8 4 6 4 2" xfId="13941" xr:uid="{00000000-0005-0000-0000-0000D5350000}"/>
    <cellStyle name="Note 8 4 6 5" xfId="13942" xr:uid="{00000000-0005-0000-0000-0000D6350000}"/>
    <cellStyle name="Note 8 4 6 5 2" xfId="13943" xr:uid="{00000000-0005-0000-0000-0000D7350000}"/>
    <cellStyle name="Note 8 4 6 6" xfId="13944" xr:uid="{00000000-0005-0000-0000-0000D8350000}"/>
    <cellStyle name="Note 8 4 6 6 2" xfId="13945" xr:uid="{00000000-0005-0000-0000-0000D9350000}"/>
    <cellStyle name="Note 8 4 6 7" xfId="13946" xr:uid="{00000000-0005-0000-0000-0000DA350000}"/>
    <cellStyle name="Note 8 4 6 7 2" xfId="13947" xr:uid="{00000000-0005-0000-0000-0000DB350000}"/>
    <cellStyle name="Note 8 4 6 8" xfId="13948" xr:uid="{00000000-0005-0000-0000-0000DC350000}"/>
    <cellStyle name="Note 8 4 6 8 2" xfId="13949" xr:uid="{00000000-0005-0000-0000-0000DD350000}"/>
    <cellStyle name="Note 8 4 6 9" xfId="13950" xr:uid="{00000000-0005-0000-0000-0000DE350000}"/>
    <cellStyle name="Note 8 4 6 9 2" xfId="13951" xr:uid="{00000000-0005-0000-0000-0000DF350000}"/>
    <cellStyle name="Note 8 4 7" xfId="13952" xr:uid="{00000000-0005-0000-0000-0000E0350000}"/>
    <cellStyle name="Note 8 4 7 2" xfId="13953" xr:uid="{00000000-0005-0000-0000-0000E1350000}"/>
    <cellStyle name="Note 8 4 8" xfId="13954" xr:uid="{00000000-0005-0000-0000-0000E2350000}"/>
    <cellStyle name="Note 8 4 8 2" xfId="13955" xr:uid="{00000000-0005-0000-0000-0000E3350000}"/>
    <cellStyle name="Note 8 4 9" xfId="13956" xr:uid="{00000000-0005-0000-0000-0000E4350000}"/>
    <cellStyle name="Note 8 4 9 2" xfId="13957" xr:uid="{00000000-0005-0000-0000-0000E5350000}"/>
    <cellStyle name="Note 8 5" xfId="13958" xr:uid="{00000000-0005-0000-0000-0000E6350000}"/>
    <cellStyle name="Note 8 5 10" xfId="13959" xr:uid="{00000000-0005-0000-0000-0000E7350000}"/>
    <cellStyle name="Note 8 5 10 2" xfId="13960" xr:uid="{00000000-0005-0000-0000-0000E8350000}"/>
    <cellStyle name="Note 8 5 11" xfId="13961" xr:uid="{00000000-0005-0000-0000-0000E9350000}"/>
    <cellStyle name="Note 8 5 11 2" xfId="13962" xr:uid="{00000000-0005-0000-0000-0000EA350000}"/>
    <cellStyle name="Note 8 5 12" xfId="13963" xr:uid="{00000000-0005-0000-0000-0000EB350000}"/>
    <cellStyle name="Note 8 5 12 2" xfId="13964" xr:uid="{00000000-0005-0000-0000-0000EC350000}"/>
    <cellStyle name="Note 8 5 13" xfId="13965" xr:uid="{00000000-0005-0000-0000-0000ED350000}"/>
    <cellStyle name="Note 8 5 13 2" xfId="13966" xr:uid="{00000000-0005-0000-0000-0000EE350000}"/>
    <cellStyle name="Note 8 5 14" xfId="13967" xr:uid="{00000000-0005-0000-0000-0000EF350000}"/>
    <cellStyle name="Note 8 5 14 2" xfId="13968" xr:uid="{00000000-0005-0000-0000-0000F0350000}"/>
    <cellStyle name="Note 8 5 15" xfId="13969" xr:uid="{00000000-0005-0000-0000-0000F1350000}"/>
    <cellStyle name="Note 8 5 15 2" xfId="13970" xr:uid="{00000000-0005-0000-0000-0000F2350000}"/>
    <cellStyle name="Note 8 5 16" xfId="13971" xr:uid="{00000000-0005-0000-0000-0000F3350000}"/>
    <cellStyle name="Note 8 5 16 2" xfId="13972" xr:uid="{00000000-0005-0000-0000-0000F4350000}"/>
    <cellStyle name="Note 8 5 17" xfId="13973" xr:uid="{00000000-0005-0000-0000-0000F5350000}"/>
    <cellStyle name="Note 8 5 17 2" xfId="13974" xr:uid="{00000000-0005-0000-0000-0000F6350000}"/>
    <cellStyle name="Note 8 5 18" xfId="13975" xr:uid="{00000000-0005-0000-0000-0000F7350000}"/>
    <cellStyle name="Note 8 5 18 2" xfId="13976" xr:uid="{00000000-0005-0000-0000-0000F8350000}"/>
    <cellStyle name="Note 8 5 19" xfId="13977" xr:uid="{00000000-0005-0000-0000-0000F9350000}"/>
    <cellStyle name="Note 8 5 19 2" xfId="13978" xr:uid="{00000000-0005-0000-0000-0000FA350000}"/>
    <cellStyle name="Note 8 5 2" xfId="13979" xr:uid="{00000000-0005-0000-0000-0000FB350000}"/>
    <cellStyle name="Note 8 5 2 10" xfId="13980" xr:uid="{00000000-0005-0000-0000-0000FC350000}"/>
    <cellStyle name="Note 8 5 2 10 2" xfId="13981" xr:uid="{00000000-0005-0000-0000-0000FD350000}"/>
    <cellStyle name="Note 8 5 2 11" xfId="13982" xr:uid="{00000000-0005-0000-0000-0000FE350000}"/>
    <cellStyle name="Note 8 5 2 11 2" xfId="13983" xr:uid="{00000000-0005-0000-0000-0000FF350000}"/>
    <cellStyle name="Note 8 5 2 12" xfId="13984" xr:uid="{00000000-0005-0000-0000-000000360000}"/>
    <cellStyle name="Note 8 5 2 12 2" xfId="13985" xr:uid="{00000000-0005-0000-0000-000001360000}"/>
    <cellStyle name="Note 8 5 2 13" xfId="13986" xr:uid="{00000000-0005-0000-0000-000002360000}"/>
    <cellStyle name="Note 8 5 2 13 2" xfId="13987" xr:uid="{00000000-0005-0000-0000-000003360000}"/>
    <cellStyle name="Note 8 5 2 14" xfId="13988" xr:uid="{00000000-0005-0000-0000-000004360000}"/>
    <cellStyle name="Note 8 5 2 14 2" xfId="13989" xr:uid="{00000000-0005-0000-0000-000005360000}"/>
    <cellStyle name="Note 8 5 2 15" xfId="13990" xr:uid="{00000000-0005-0000-0000-000006360000}"/>
    <cellStyle name="Note 8 5 2 15 2" xfId="13991" xr:uid="{00000000-0005-0000-0000-000007360000}"/>
    <cellStyle name="Note 8 5 2 16" xfId="13992" xr:uid="{00000000-0005-0000-0000-000008360000}"/>
    <cellStyle name="Note 8 5 2 16 2" xfId="13993" xr:uid="{00000000-0005-0000-0000-000009360000}"/>
    <cellStyle name="Note 8 5 2 17" xfId="13994" xr:uid="{00000000-0005-0000-0000-00000A360000}"/>
    <cellStyle name="Note 8 5 2 17 2" xfId="13995" xr:uid="{00000000-0005-0000-0000-00000B360000}"/>
    <cellStyle name="Note 8 5 2 18" xfId="13996" xr:uid="{00000000-0005-0000-0000-00000C360000}"/>
    <cellStyle name="Note 8 5 2 18 2" xfId="13997" xr:uid="{00000000-0005-0000-0000-00000D360000}"/>
    <cellStyle name="Note 8 5 2 19" xfId="13998" xr:uid="{00000000-0005-0000-0000-00000E360000}"/>
    <cellStyle name="Note 8 5 2 2" xfId="13999" xr:uid="{00000000-0005-0000-0000-00000F360000}"/>
    <cellStyle name="Note 8 5 2 2 2" xfId="14000" xr:uid="{00000000-0005-0000-0000-000010360000}"/>
    <cellStyle name="Note 8 5 2 3" xfId="14001" xr:uid="{00000000-0005-0000-0000-000011360000}"/>
    <cellStyle name="Note 8 5 2 3 2" xfId="14002" xr:uid="{00000000-0005-0000-0000-000012360000}"/>
    <cellStyle name="Note 8 5 2 4" xfId="14003" xr:uid="{00000000-0005-0000-0000-000013360000}"/>
    <cellStyle name="Note 8 5 2 4 2" xfId="14004" xr:uid="{00000000-0005-0000-0000-000014360000}"/>
    <cellStyle name="Note 8 5 2 5" xfId="14005" xr:uid="{00000000-0005-0000-0000-000015360000}"/>
    <cellStyle name="Note 8 5 2 5 2" xfId="14006" xr:uid="{00000000-0005-0000-0000-000016360000}"/>
    <cellStyle name="Note 8 5 2 6" xfId="14007" xr:uid="{00000000-0005-0000-0000-000017360000}"/>
    <cellStyle name="Note 8 5 2 6 2" xfId="14008" xr:uid="{00000000-0005-0000-0000-000018360000}"/>
    <cellStyle name="Note 8 5 2 7" xfId="14009" xr:uid="{00000000-0005-0000-0000-000019360000}"/>
    <cellStyle name="Note 8 5 2 7 2" xfId="14010" xr:uid="{00000000-0005-0000-0000-00001A360000}"/>
    <cellStyle name="Note 8 5 2 8" xfId="14011" xr:uid="{00000000-0005-0000-0000-00001B360000}"/>
    <cellStyle name="Note 8 5 2 8 2" xfId="14012" xr:uid="{00000000-0005-0000-0000-00001C360000}"/>
    <cellStyle name="Note 8 5 2 9" xfId="14013" xr:uid="{00000000-0005-0000-0000-00001D360000}"/>
    <cellStyle name="Note 8 5 2 9 2" xfId="14014" xr:uid="{00000000-0005-0000-0000-00001E360000}"/>
    <cellStyle name="Note 8 5 20" xfId="14015" xr:uid="{00000000-0005-0000-0000-00001F360000}"/>
    <cellStyle name="Note 8 5 3" xfId="14016" xr:uid="{00000000-0005-0000-0000-000020360000}"/>
    <cellStyle name="Note 8 5 3 10" xfId="14017" xr:uid="{00000000-0005-0000-0000-000021360000}"/>
    <cellStyle name="Note 8 5 3 10 2" xfId="14018" xr:uid="{00000000-0005-0000-0000-000022360000}"/>
    <cellStyle name="Note 8 5 3 11" xfId="14019" xr:uid="{00000000-0005-0000-0000-000023360000}"/>
    <cellStyle name="Note 8 5 3 11 2" xfId="14020" xr:uid="{00000000-0005-0000-0000-000024360000}"/>
    <cellStyle name="Note 8 5 3 12" xfId="14021" xr:uid="{00000000-0005-0000-0000-000025360000}"/>
    <cellStyle name="Note 8 5 3 12 2" xfId="14022" xr:uid="{00000000-0005-0000-0000-000026360000}"/>
    <cellStyle name="Note 8 5 3 13" xfId="14023" xr:uid="{00000000-0005-0000-0000-000027360000}"/>
    <cellStyle name="Note 8 5 3 13 2" xfId="14024" xr:uid="{00000000-0005-0000-0000-000028360000}"/>
    <cellStyle name="Note 8 5 3 14" xfId="14025" xr:uid="{00000000-0005-0000-0000-000029360000}"/>
    <cellStyle name="Note 8 5 3 14 2" xfId="14026" xr:uid="{00000000-0005-0000-0000-00002A360000}"/>
    <cellStyle name="Note 8 5 3 15" xfId="14027" xr:uid="{00000000-0005-0000-0000-00002B360000}"/>
    <cellStyle name="Note 8 5 3 15 2" xfId="14028" xr:uid="{00000000-0005-0000-0000-00002C360000}"/>
    <cellStyle name="Note 8 5 3 16" xfId="14029" xr:uid="{00000000-0005-0000-0000-00002D360000}"/>
    <cellStyle name="Note 8 5 3 16 2" xfId="14030" xr:uid="{00000000-0005-0000-0000-00002E360000}"/>
    <cellStyle name="Note 8 5 3 17" xfId="14031" xr:uid="{00000000-0005-0000-0000-00002F360000}"/>
    <cellStyle name="Note 8 5 3 17 2" xfId="14032" xr:uid="{00000000-0005-0000-0000-000030360000}"/>
    <cellStyle name="Note 8 5 3 18" xfId="14033" xr:uid="{00000000-0005-0000-0000-000031360000}"/>
    <cellStyle name="Note 8 5 3 2" xfId="14034" xr:uid="{00000000-0005-0000-0000-000032360000}"/>
    <cellStyle name="Note 8 5 3 2 2" xfId="14035" xr:uid="{00000000-0005-0000-0000-000033360000}"/>
    <cellStyle name="Note 8 5 3 3" xfId="14036" xr:uid="{00000000-0005-0000-0000-000034360000}"/>
    <cellStyle name="Note 8 5 3 3 2" xfId="14037" xr:uid="{00000000-0005-0000-0000-000035360000}"/>
    <cellStyle name="Note 8 5 3 4" xfId="14038" xr:uid="{00000000-0005-0000-0000-000036360000}"/>
    <cellStyle name="Note 8 5 3 4 2" xfId="14039" xr:uid="{00000000-0005-0000-0000-000037360000}"/>
    <cellStyle name="Note 8 5 3 5" xfId="14040" xr:uid="{00000000-0005-0000-0000-000038360000}"/>
    <cellStyle name="Note 8 5 3 5 2" xfId="14041" xr:uid="{00000000-0005-0000-0000-000039360000}"/>
    <cellStyle name="Note 8 5 3 6" xfId="14042" xr:uid="{00000000-0005-0000-0000-00003A360000}"/>
    <cellStyle name="Note 8 5 3 6 2" xfId="14043" xr:uid="{00000000-0005-0000-0000-00003B360000}"/>
    <cellStyle name="Note 8 5 3 7" xfId="14044" xr:uid="{00000000-0005-0000-0000-00003C360000}"/>
    <cellStyle name="Note 8 5 3 7 2" xfId="14045" xr:uid="{00000000-0005-0000-0000-00003D360000}"/>
    <cellStyle name="Note 8 5 3 8" xfId="14046" xr:uid="{00000000-0005-0000-0000-00003E360000}"/>
    <cellStyle name="Note 8 5 3 8 2" xfId="14047" xr:uid="{00000000-0005-0000-0000-00003F360000}"/>
    <cellStyle name="Note 8 5 3 9" xfId="14048" xr:uid="{00000000-0005-0000-0000-000040360000}"/>
    <cellStyle name="Note 8 5 3 9 2" xfId="14049" xr:uid="{00000000-0005-0000-0000-000041360000}"/>
    <cellStyle name="Note 8 5 4" xfId="14050" xr:uid="{00000000-0005-0000-0000-000042360000}"/>
    <cellStyle name="Note 8 5 4 10" xfId="14051" xr:uid="{00000000-0005-0000-0000-000043360000}"/>
    <cellStyle name="Note 8 5 4 10 2" xfId="14052" xr:uid="{00000000-0005-0000-0000-000044360000}"/>
    <cellStyle name="Note 8 5 4 11" xfId="14053" xr:uid="{00000000-0005-0000-0000-000045360000}"/>
    <cellStyle name="Note 8 5 4 11 2" xfId="14054" xr:uid="{00000000-0005-0000-0000-000046360000}"/>
    <cellStyle name="Note 8 5 4 12" xfId="14055" xr:uid="{00000000-0005-0000-0000-000047360000}"/>
    <cellStyle name="Note 8 5 4 12 2" xfId="14056" xr:uid="{00000000-0005-0000-0000-000048360000}"/>
    <cellStyle name="Note 8 5 4 13" xfId="14057" xr:uid="{00000000-0005-0000-0000-000049360000}"/>
    <cellStyle name="Note 8 5 4 13 2" xfId="14058" xr:uid="{00000000-0005-0000-0000-00004A360000}"/>
    <cellStyle name="Note 8 5 4 14" xfId="14059" xr:uid="{00000000-0005-0000-0000-00004B360000}"/>
    <cellStyle name="Note 8 5 4 14 2" xfId="14060" xr:uid="{00000000-0005-0000-0000-00004C360000}"/>
    <cellStyle name="Note 8 5 4 15" xfId="14061" xr:uid="{00000000-0005-0000-0000-00004D360000}"/>
    <cellStyle name="Note 8 5 4 15 2" xfId="14062" xr:uid="{00000000-0005-0000-0000-00004E360000}"/>
    <cellStyle name="Note 8 5 4 16" xfId="14063" xr:uid="{00000000-0005-0000-0000-00004F360000}"/>
    <cellStyle name="Note 8 5 4 2" xfId="14064" xr:uid="{00000000-0005-0000-0000-000050360000}"/>
    <cellStyle name="Note 8 5 4 2 2" xfId="14065" xr:uid="{00000000-0005-0000-0000-000051360000}"/>
    <cellStyle name="Note 8 5 4 3" xfId="14066" xr:uid="{00000000-0005-0000-0000-000052360000}"/>
    <cellStyle name="Note 8 5 4 3 2" xfId="14067" xr:uid="{00000000-0005-0000-0000-000053360000}"/>
    <cellStyle name="Note 8 5 4 4" xfId="14068" xr:uid="{00000000-0005-0000-0000-000054360000}"/>
    <cellStyle name="Note 8 5 4 4 2" xfId="14069" xr:uid="{00000000-0005-0000-0000-000055360000}"/>
    <cellStyle name="Note 8 5 4 5" xfId="14070" xr:uid="{00000000-0005-0000-0000-000056360000}"/>
    <cellStyle name="Note 8 5 4 5 2" xfId="14071" xr:uid="{00000000-0005-0000-0000-000057360000}"/>
    <cellStyle name="Note 8 5 4 6" xfId="14072" xr:uid="{00000000-0005-0000-0000-000058360000}"/>
    <cellStyle name="Note 8 5 4 6 2" xfId="14073" xr:uid="{00000000-0005-0000-0000-000059360000}"/>
    <cellStyle name="Note 8 5 4 7" xfId="14074" xr:uid="{00000000-0005-0000-0000-00005A360000}"/>
    <cellStyle name="Note 8 5 4 7 2" xfId="14075" xr:uid="{00000000-0005-0000-0000-00005B360000}"/>
    <cellStyle name="Note 8 5 4 8" xfId="14076" xr:uid="{00000000-0005-0000-0000-00005C360000}"/>
    <cellStyle name="Note 8 5 4 8 2" xfId="14077" xr:uid="{00000000-0005-0000-0000-00005D360000}"/>
    <cellStyle name="Note 8 5 4 9" xfId="14078" xr:uid="{00000000-0005-0000-0000-00005E360000}"/>
    <cellStyle name="Note 8 5 4 9 2" xfId="14079" xr:uid="{00000000-0005-0000-0000-00005F360000}"/>
    <cellStyle name="Note 8 5 5" xfId="14080" xr:uid="{00000000-0005-0000-0000-000060360000}"/>
    <cellStyle name="Note 8 5 5 10" xfId="14081" xr:uid="{00000000-0005-0000-0000-000061360000}"/>
    <cellStyle name="Note 8 5 5 10 2" xfId="14082" xr:uid="{00000000-0005-0000-0000-000062360000}"/>
    <cellStyle name="Note 8 5 5 11" xfId="14083" xr:uid="{00000000-0005-0000-0000-000063360000}"/>
    <cellStyle name="Note 8 5 5 11 2" xfId="14084" xr:uid="{00000000-0005-0000-0000-000064360000}"/>
    <cellStyle name="Note 8 5 5 12" xfId="14085" xr:uid="{00000000-0005-0000-0000-000065360000}"/>
    <cellStyle name="Note 8 5 5 12 2" xfId="14086" xr:uid="{00000000-0005-0000-0000-000066360000}"/>
    <cellStyle name="Note 8 5 5 13" xfId="14087" xr:uid="{00000000-0005-0000-0000-000067360000}"/>
    <cellStyle name="Note 8 5 5 13 2" xfId="14088" xr:uid="{00000000-0005-0000-0000-000068360000}"/>
    <cellStyle name="Note 8 5 5 14" xfId="14089" xr:uid="{00000000-0005-0000-0000-000069360000}"/>
    <cellStyle name="Note 8 5 5 14 2" xfId="14090" xr:uid="{00000000-0005-0000-0000-00006A360000}"/>
    <cellStyle name="Note 8 5 5 15" xfId="14091" xr:uid="{00000000-0005-0000-0000-00006B360000}"/>
    <cellStyle name="Note 8 5 5 15 2" xfId="14092" xr:uid="{00000000-0005-0000-0000-00006C360000}"/>
    <cellStyle name="Note 8 5 5 16" xfId="14093" xr:uid="{00000000-0005-0000-0000-00006D360000}"/>
    <cellStyle name="Note 8 5 5 2" xfId="14094" xr:uid="{00000000-0005-0000-0000-00006E360000}"/>
    <cellStyle name="Note 8 5 5 2 2" xfId="14095" xr:uid="{00000000-0005-0000-0000-00006F360000}"/>
    <cellStyle name="Note 8 5 5 3" xfId="14096" xr:uid="{00000000-0005-0000-0000-000070360000}"/>
    <cellStyle name="Note 8 5 5 3 2" xfId="14097" xr:uid="{00000000-0005-0000-0000-000071360000}"/>
    <cellStyle name="Note 8 5 5 4" xfId="14098" xr:uid="{00000000-0005-0000-0000-000072360000}"/>
    <cellStyle name="Note 8 5 5 4 2" xfId="14099" xr:uid="{00000000-0005-0000-0000-000073360000}"/>
    <cellStyle name="Note 8 5 5 5" xfId="14100" xr:uid="{00000000-0005-0000-0000-000074360000}"/>
    <cellStyle name="Note 8 5 5 5 2" xfId="14101" xr:uid="{00000000-0005-0000-0000-000075360000}"/>
    <cellStyle name="Note 8 5 5 6" xfId="14102" xr:uid="{00000000-0005-0000-0000-000076360000}"/>
    <cellStyle name="Note 8 5 5 6 2" xfId="14103" xr:uid="{00000000-0005-0000-0000-000077360000}"/>
    <cellStyle name="Note 8 5 5 7" xfId="14104" xr:uid="{00000000-0005-0000-0000-000078360000}"/>
    <cellStyle name="Note 8 5 5 7 2" xfId="14105" xr:uid="{00000000-0005-0000-0000-000079360000}"/>
    <cellStyle name="Note 8 5 5 8" xfId="14106" xr:uid="{00000000-0005-0000-0000-00007A360000}"/>
    <cellStyle name="Note 8 5 5 8 2" xfId="14107" xr:uid="{00000000-0005-0000-0000-00007B360000}"/>
    <cellStyle name="Note 8 5 5 9" xfId="14108" xr:uid="{00000000-0005-0000-0000-00007C360000}"/>
    <cellStyle name="Note 8 5 5 9 2" xfId="14109" xr:uid="{00000000-0005-0000-0000-00007D360000}"/>
    <cellStyle name="Note 8 5 6" xfId="14110" xr:uid="{00000000-0005-0000-0000-00007E360000}"/>
    <cellStyle name="Note 8 5 6 10" xfId="14111" xr:uid="{00000000-0005-0000-0000-00007F360000}"/>
    <cellStyle name="Note 8 5 6 10 2" xfId="14112" xr:uid="{00000000-0005-0000-0000-000080360000}"/>
    <cellStyle name="Note 8 5 6 11" xfId="14113" xr:uid="{00000000-0005-0000-0000-000081360000}"/>
    <cellStyle name="Note 8 5 6 11 2" xfId="14114" xr:uid="{00000000-0005-0000-0000-000082360000}"/>
    <cellStyle name="Note 8 5 6 12" xfId="14115" xr:uid="{00000000-0005-0000-0000-000083360000}"/>
    <cellStyle name="Note 8 5 6 12 2" xfId="14116" xr:uid="{00000000-0005-0000-0000-000084360000}"/>
    <cellStyle name="Note 8 5 6 13" xfId="14117" xr:uid="{00000000-0005-0000-0000-000085360000}"/>
    <cellStyle name="Note 8 5 6 13 2" xfId="14118" xr:uid="{00000000-0005-0000-0000-000086360000}"/>
    <cellStyle name="Note 8 5 6 14" xfId="14119" xr:uid="{00000000-0005-0000-0000-000087360000}"/>
    <cellStyle name="Note 8 5 6 14 2" xfId="14120" xr:uid="{00000000-0005-0000-0000-000088360000}"/>
    <cellStyle name="Note 8 5 6 15" xfId="14121" xr:uid="{00000000-0005-0000-0000-000089360000}"/>
    <cellStyle name="Note 8 5 6 2" xfId="14122" xr:uid="{00000000-0005-0000-0000-00008A360000}"/>
    <cellStyle name="Note 8 5 6 2 2" xfId="14123" xr:uid="{00000000-0005-0000-0000-00008B360000}"/>
    <cellStyle name="Note 8 5 6 3" xfId="14124" xr:uid="{00000000-0005-0000-0000-00008C360000}"/>
    <cellStyle name="Note 8 5 6 3 2" xfId="14125" xr:uid="{00000000-0005-0000-0000-00008D360000}"/>
    <cellStyle name="Note 8 5 6 4" xfId="14126" xr:uid="{00000000-0005-0000-0000-00008E360000}"/>
    <cellStyle name="Note 8 5 6 4 2" xfId="14127" xr:uid="{00000000-0005-0000-0000-00008F360000}"/>
    <cellStyle name="Note 8 5 6 5" xfId="14128" xr:uid="{00000000-0005-0000-0000-000090360000}"/>
    <cellStyle name="Note 8 5 6 5 2" xfId="14129" xr:uid="{00000000-0005-0000-0000-000091360000}"/>
    <cellStyle name="Note 8 5 6 6" xfId="14130" xr:uid="{00000000-0005-0000-0000-000092360000}"/>
    <cellStyle name="Note 8 5 6 6 2" xfId="14131" xr:uid="{00000000-0005-0000-0000-000093360000}"/>
    <cellStyle name="Note 8 5 6 7" xfId="14132" xr:uid="{00000000-0005-0000-0000-000094360000}"/>
    <cellStyle name="Note 8 5 6 7 2" xfId="14133" xr:uid="{00000000-0005-0000-0000-000095360000}"/>
    <cellStyle name="Note 8 5 6 8" xfId="14134" xr:uid="{00000000-0005-0000-0000-000096360000}"/>
    <cellStyle name="Note 8 5 6 8 2" xfId="14135" xr:uid="{00000000-0005-0000-0000-000097360000}"/>
    <cellStyle name="Note 8 5 6 9" xfId="14136" xr:uid="{00000000-0005-0000-0000-000098360000}"/>
    <cellStyle name="Note 8 5 6 9 2" xfId="14137" xr:uid="{00000000-0005-0000-0000-000099360000}"/>
    <cellStyle name="Note 8 5 7" xfId="14138" xr:uid="{00000000-0005-0000-0000-00009A360000}"/>
    <cellStyle name="Note 8 5 7 2" xfId="14139" xr:uid="{00000000-0005-0000-0000-00009B360000}"/>
    <cellStyle name="Note 8 5 8" xfId="14140" xr:uid="{00000000-0005-0000-0000-00009C360000}"/>
    <cellStyle name="Note 8 5 8 2" xfId="14141" xr:uid="{00000000-0005-0000-0000-00009D360000}"/>
    <cellStyle name="Note 8 5 9" xfId="14142" xr:uid="{00000000-0005-0000-0000-00009E360000}"/>
    <cellStyle name="Note 8 5 9 2" xfId="14143" xr:uid="{00000000-0005-0000-0000-00009F360000}"/>
    <cellStyle name="Note 8 6" xfId="14144" xr:uid="{00000000-0005-0000-0000-0000A0360000}"/>
    <cellStyle name="Note 8 6 10" xfId="14145" xr:uid="{00000000-0005-0000-0000-0000A1360000}"/>
    <cellStyle name="Note 8 6 10 2" xfId="14146" xr:uid="{00000000-0005-0000-0000-0000A2360000}"/>
    <cellStyle name="Note 8 6 11" xfId="14147" xr:uid="{00000000-0005-0000-0000-0000A3360000}"/>
    <cellStyle name="Note 8 6 11 2" xfId="14148" xr:uid="{00000000-0005-0000-0000-0000A4360000}"/>
    <cellStyle name="Note 8 6 12" xfId="14149" xr:uid="{00000000-0005-0000-0000-0000A5360000}"/>
    <cellStyle name="Note 8 6 12 2" xfId="14150" xr:uid="{00000000-0005-0000-0000-0000A6360000}"/>
    <cellStyle name="Note 8 6 13" xfId="14151" xr:uid="{00000000-0005-0000-0000-0000A7360000}"/>
    <cellStyle name="Note 8 6 13 2" xfId="14152" xr:uid="{00000000-0005-0000-0000-0000A8360000}"/>
    <cellStyle name="Note 8 6 14" xfId="14153" xr:uid="{00000000-0005-0000-0000-0000A9360000}"/>
    <cellStyle name="Note 8 6 14 2" xfId="14154" xr:uid="{00000000-0005-0000-0000-0000AA360000}"/>
    <cellStyle name="Note 8 6 15" xfId="14155" xr:uid="{00000000-0005-0000-0000-0000AB360000}"/>
    <cellStyle name="Note 8 6 15 2" xfId="14156" xr:uid="{00000000-0005-0000-0000-0000AC360000}"/>
    <cellStyle name="Note 8 6 16" xfId="14157" xr:uid="{00000000-0005-0000-0000-0000AD360000}"/>
    <cellStyle name="Note 8 6 16 2" xfId="14158" xr:uid="{00000000-0005-0000-0000-0000AE360000}"/>
    <cellStyle name="Note 8 6 17" xfId="14159" xr:uid="{00000000-0005-0000-0000-0000AF360000}"/>
    <cellStyle name="Note 8 6 17 2" xfId="14160" xr:uid="{00000000-0005-0000-0000-0000B0360000}"/>
    <cellStyle name="Note 8 6 18" xfId="14161" xr:uid="{00000000-0005-0000-0000-0000B1360000}"/>
    <cellStyle name="Note 8 6 18 2" xfId="14162" xr:uid="{00000000-0005-0000-0000-0000B2360000}"/>
    <cellStyle name="Note 8 6 19" xfId="14163" xr:uid="{00000000-0005-0000-0000-0000B3360000}"/>
    <cellStyle name="Note 8 6 2" xfId="14164" xr:uid="{00000000-0005-0000-0000-0000B4360000}"/>
    <cellStyle name="Note 8 6 2 10" xfId="14165" xr:uid="{00000000-0005-0000-0000-0000B5360000}"/>
    <cellStyle name="Note 8 6 2 10 2" xfId="14166" xr:uid="{00000000-0005-0000-0000-0000B6360000}"/>
    <cellStyle name="Note 8 6 2 11" xfId="14167" xr:uid="{00000000-0005-0000-0000-0000B7360000}"/>
    <cellStyle name="Note 8 6 2 11 2" xfId="14168" xr:uid="{00000000-0005-0000-0000-0000B8360000}"/>
    <cellStyle name="Note 8 6 2 12" xfId="14169" xr:uid="{00000000-0005-0000-0000-0000B9360000}"/>
    <cellStyle name="Note 8 6 2 12 2" xfId="14170" xr:uid="{00000000-0005-0000-0000-0000BA360000}"/>
    <cellStyle name="Note 8 6 2 13" xfId="14171" xr:uid="{00000000-0005-0000-0000-0000BB360000}"/>
    <cellStyle name="Note 8 6 2 13 2" xfId="14172" xr:uid="{00000000-0005-0000-0000-0000BC360000}"/>
    <cellStyle name="Note 8 6 2 14" xfId="14173" xr:uid="{00000000-0005-0000-0000-0000BD360000}"/>
    <cellStyle name="Note 8 6 2 14 2" xfId="14174" xr:uid="{00000000-0005-0000-0000-0000BE360000}"/>
    <cellStyle name="Note 8 6 2 15" xfId="14175" xr:uid="{00000000-0005-0000-0000-0000BF360000}"/>
    <cellStyle name="Note 8 6 2 15 2" xfId="14176" xr:uid="{00000000-0005-0000-0000-0000C0360000}"/>
    <cellStyle name="Note 8 6 2 16" xfId="14177" xr:uid="{00000000-0005-0000-0000-0000C1360000}"/>
    <cellStyle name="Note 8 6 2 16 2" xfId="14178" xr:uid="{00000000-0005-0000-0000-0000C2360000}"/>
    <cellStyle name="Note 8 6 2 17" xfId="14179" xr:uid="{00000000-0005-0000-0000-0000C3360000}"/>
    <cellStyle name="Note 8 6 2 17 2" xfId="14180" xr:uid="{00000000-0005-0000-0000-0000C4360000}"/>
    <cellStyle name="Note 8 6 2 18" xfId="14181" xr:uid="{00000000-0005-0000-0000-0000C5360000}"/>
    <cellStyle name="Note 8 6 2 2" xfId="14182" xr:uid="{00000000-0005-0000-0000-0000C6360000}"/>
    <cellStyle name="Note 8 6 2 2 2" xfId="14183" xr:uid="{00000000-0005-0000-0000-0000C7360000}"/>
    <cellStyle name="Note 8 6 2 3" xfId="14184" xr:uid="{00000000-0005-0000-0000-0000C8360000}"/>
    <cellStyle name="Note 8 6 2 3 2" xfId="14185" xr:uid="{00000000-0005-0000-0000-0000C9360000}"/>
    <cellStyle name="Note 8 6 2 4" xfId="14186" xr:uid="{00000000-0005-0000-0000-0000CA360000}"/>
    <cellStyle name="Note 8 6 2 4 2" xfId="14187" xr:uid="{00000000-0005-0000-0000-0000CB360000}"/>
    <cellStyle name="Note 8 6 2 5" xfId="14188" xr:uid="{00000000-0005-0000-0000-0000CC360000}"/>
    <cellStyle name="Note 8 6 2 5 2" xfId="14189" xr:uid="{00000000-0005-0000-0000-0000CD360000}"/>
    <cellStyle name="Note 8 6 2 6" xfId="14190" xr:uid="{00000000-0005-0000-0000-0000CE360000}"/>
    <cellStyle name="Note 8 6 2 6 2" xfId="14191" xr:uid="{00000000-0005-0000-0000-0000CF360000}"/>
    <cellStyle name="Note 8 6 2 7" xfId="14192" xr:uid="{00000000-0005-0000-0000-0000D0360000}"/>
    <cellStyle name="Note 8 6 2 7 2" xfId="14193" xr:uid="{00000000-0005-0000-0000-0000D1360000}"/>
    <cellStyle name="Note 8 6 2 8" xfId="14194" xr:uid="{00000000-0005-0000-0000-0000D2360000}"/>
    <cellStyle name="Note 8 6 2 8 2" xfId="14195" xr:uid="{00000000-0005-0000-0000-0000D3360000}"/>
    <cellStyle name="Note 8 6 2 9" xfId="14196" xr:uid="{00000000-0005-0000-0000-0000D4360000}"/>
    <cellStyle name="Note 8 6 2 9 2" xfId="14197" xr:uid="{00000000-0005-0000-0000-0000D5360000}"/>
    <cellStyle name="Note 8 6 3" xfId="14198" xr:uid="{00000000-0005-0000-0000-0000D6360000}"/>
    <cellStyle name="Note 8 6 3 10" xfId="14199" xr:uid="{00000000-0005-0000-0000-0000D7360000}"/>
    <cellStyle name="Note 8 6 3 10 2" xfId="14200" xr:uid="{00000000-0005-0000-0000-0000D8360000}"/>
    <cellStyle name="Note 8 6 3 11" xfId="14201" xr:uid="{00000000-0005-0000-0000-0000D9360000}"/>
    <cellStyle name="Note 8 6 3 11 2" xfId="14202" xr:uid="{00000000-0005-0000-0000-0000DA360000}"/>
    <cellStyle name="Note 8 6 3 12" xfId="14203" xr:uid="{00000000-0005-0000-0000-0000DB360000}"/>
    <cellStyle name="Note 8 6 3 12 2" xfId="14204" xr:uid="{00000000-0005-0000-0000-0000DC360000}"/>
    <cellStyle name="Note 8 6 3 13" xfId="14205" xr:uid="{00000000-0005-0000-0000-0000DD360000}"/>
    <cellStyle name="Note 8 6 3 13 2" xfId="14206" xr:uid="{00000000-0005-0000-0000-0000DE360000}"/>
    <cellStyle name="Note 8 6 3 14" xfId="14207" xr:uid="{00000000-0005-0000-0000-0000DF360000}"/>
    <cellStyle name="Note 8 6 3 14 2" xfId="14208" xr:uid="{00000000-0005-0000-0000-0000E0360000}"/>
    <cellStyle name="Note 8 6 3 15" xfId="14209" xr:uid="{00000000-0005-0000-0000-0000E1360000}"/>
    <cellStyle name="Note 8 6 3 15 2" xfId="14210" xr:uid="{00000000-0005-0000-0000-0000E2360000}"/>
    <cellStyle name="Note 8 6 3 16" xfId="14211" xr:uid="{00000000-0005-0000-0000-0000E3360000}"/>
    <cellStyle name="Note 8 6 3 2" xfId="14212" xr:uid="{00000000-0005-0000-0000-0000E4360000}"/>
    <cellStyle name="Note 8 6 3 2 2" xfId="14213" xr:uid="{00000000-0005-0000-0000-0000E5360000}"/>
    <cellStyle name="Note 8 6 3 3" xfId="14214" xr:uid="{00000000-0005-0000-0000-0000E6360000}"/>
    <cellStyle name="Note 8 6 3 3 2" xfId="14215" xr:uid="{00000000-0005-0000-0000-0000E7360000}"/>
    <cellStyle name="Note 8 6 3 4" xfId="14216" xr:uid="{00000000-0005-0000-0000-0000E8360000}"/>
    <cellStyle name="Note 8 6 3 4 2" xfId="14217" xr:uid="{00000000-0005-0000-0000-0000E9360000}"/>
    <cellStyle name="Note 8 6 3 5" xfId="14218" xr:uid="{00000000-0005-0000-0000-0000EA360000}"/>
    <cellStyle name="Note 8 6 3 5 2" xfId="14219" xr:uid="{00000000-0005-0000-0000-0000EB360000}"/>
    <cellStyle name="Note 8 6 3 6" xfId="14220" xr:uid="{00000000-0005-0000-0000-0000EC360000}"/>
    <cellStyle name="Note 8 6 3 6 2" xfId="14221" xr:uid="{00000000-0005-0000-0000-0000ED360000}"/>
    <cellStyle name="Note 8 6 3 7" xfId="14222" xr:uid="{00000000-0005-0000-0000-0000EE360000}"/>
    <cellStyle name="Note 8 6 3 7 2" xfId="14223" xr:uid="{00000000-0005-0000-0000-0000EF360000}"/>
    <cellStyle name="Note 8 6 3 8" xfId="14224" xr:uid="{00000000-0005-0000-0000-0000F0360000}"/>
    <cellStyle name="Note 8 6 3 8 2" xfId="14225" xr:uid="{00000000-0005-0000-0000-0000F1360000}"/>
    <cellStyle name="Note 8 6 3 9" xfId="14226" xr:uid="{00000000-0005-0000-0000-0000F2360000}"/>
    <cellStyle name="Note 8 6 3 9 2" xfId="14227" xr:uid="{00000000-0005-0000-0000-0000F3360000}"/>
    <cellStyle name="Note 8 6 4" xfId="14228" xr:uid="{00000000-0005-0000-0000-0000F4360000}"/>
    <cellStyle name="Note 8 6 4 10" xfId="14229" xr:uid="{00000000-0005-0000-0000-0000F5360000}"/>
    <cellStyle name="Note 8 6 4 10 2" xfId="14230" xr:uid="{00000000-0005-0000-0000-0000F6360000}"/>
    <cellStyle name="Note 8 6 4 11" xfId="14231" xr:uid="{00000000-0005-0000-0000-0000F7360000}"/>
    <cellStyle name="Note 8 6 4 11 2" xfId="14232" xr:uid="{00000000-0005-0000-0000-0000F8360000}"/>
    <cellStyle name="Note 8 6 4 12" xfId="14233" xr:uid="{00000000-0005-0000-0000-0000F9360000}"/>
    <cellStyle name="Note 8 6 4 12 2" xfId="14234" xr:uid="{00000000-0005-0000-0000-0000FA360000}"/>
    <cellStyle name="Note 8 6 4 13" xfId="14235" xr:uid="{00000000-0005-0000-0000-0000FB360000}"/>
    <cellStyle name="Note 8 6 4 13 2" xfId="14236" xr:uid="{00000000-0005-0000-0000-0000FC360000}"/>
    <cellStyle name="Note 8 6 4 14" xfId="14237" xr:uid="{00000000-0005-0000-0000-0000FD360000}"/>
    <cellStyle name="Note 8 6 4 14 2" xfId="14238" xr:uid="{00000000-0005-0000-0000-0000FE360000}"/>
    <cellStyle name="Note 8 6 4 15" xfId="14239" xr:uid="{00000000-0005-0000-0000-0000FF360000}"/>
    <cellStyle name="Note 8 6 4 15 2" xfId="14240" xr:uid="{00000000-0005-0000-0000-000000370000}"/>
    <cellStyle name="Note 8 6 4 16" xfId="14241" xr:uid="{00000000-0005-0000-0000-000001370000}"/>
    <cellStyle name="Note 8 6 4 2" xfId="14242" xr:uid="{00000000-0005-0000-0000-000002370000}"/>
    <cellStyle name="Note 8 6 4 2 2" xfId="14243" xr:uid="{00000000-0005-0000-0000-000003370000}"/>
    <cellStyle name="Note 8 6 4 3" xfId="14244" xr:uid="{00000000-0005-0000-0000-000004370000}"/>
    <cellStyle name="Note 8 6 4 3 2" xfId="14245" xr:uid="{00000000-0005-0000-0000-000005370000}"/>
    <cellStyle name="Note 8 6 4 4" xfId="14246" xr:uid="{00000000-0005-0000-0000-000006370000}"/>
    <cellStyle name="Note 8 6 4 4 2" xfId="14247" xr:uid="{00000000-0005-0000-0000-000007370000}"/>
    <cellStyle name="Note 8 6 4 5" xfId="14248" xr:uid="{00000000-0005-0000-0000-000008370000}"/>
    <cellStyle name="Note 8 6 4 5 2" xfId="14249" xr:uid="{00000000-0005-0000-0000-000009370000}"/>
    <cellStyle name="Note 8 6 4 6" xfId="14250" xr:uid="{00000000-0005-0000-0000-00000A370000}"/>
    <cellStyle name="Note 8 6 4 6 2" xfId="14251" xr:uid="{00000000-0005-0000-0000-00000B370000}"/>
    <cellStyle name="Note 8 6 4 7" xfId="14252" xr:uid="{00000000-0005-0000-0000-00000C370000}"/>
    <cellStyle name="Note 8 6 4 7 2" xfId="14253" xr:uid="{00000000-0005-0000-0000-00000D370000}"/>
    <cellStyle name="Note 8 6 4 8" xfId="14254" xr:uid="{00000000-0005-0000-0000-00000E370000}"/>
    <cellStyle name="Note 8 6 4 8 2" xfId="14255" xr:uid="{00000000-0005-0000-0000-00000F370000}"/>
    <cellStyle name="Note 8 6 4 9" xfId="14256" xr:uid="{00000000-0005-0000-0000-000010370000}"/>
    <cellStyle name="Note 8 6 4 9 2" xfId="14257" xr:uid="{00000000-0005-0000-0000-000011370000}"/>
    <cellStyle name="Note 8 6 5" xfId="14258" xr:uid="{00000000-0005-0000-0000-000012370000}"/>
    <cellStyle name="Note 8 6 5 10" xfId="14259" xr:uid="{00000000-0005-0000-0000-000013370000}"/>
    <cellStyle name="Note 8 6 5 10 2" xfId="14260" xr:uid="{00000000-0005-0000-0000-000014370000}"/>
    <cellStyle name="Note 8 6 5 11" xfId="14261" xr:uid="{00000000-0005-0000-0000-000015370000}"/>
    <cellStyle name="Note 8 6 5 11 2" xfId="14262" xr:uid="{00000000-0005-0000-0000-000016370000}"/>
    <cellStyle name="Note 8 6 5 12" xfId="14263" xr:uid="{00000000-0005-0000-0000-000017370000}"/>
    <cellStyle name="Note 8 6 5 12 2" xfId="14264" xr:uid="{00000000-0005-0000-0000-000018370000}"/>
    <cellStyle name="Note 8 6 5 13" xfId="14265" xr:uid="{00000000-0005-0000-0000-000019370000}"/>
    <cellStyle name="Note 8 6 5 13 2" xfId="14266" xr:uid="{00000000-0005-0000-0000-00001A370000}"/>
    <cellStyle name="Note 8 6 5 14" xfId="14267" xr:uid="{00000000-0005-0000-0000-00001B370000}"/>
    <cellStyle name="Note 8 6 5 14 2" xfId="14268" xr:uid="{00000000-0005-0000-0000-00001C370000}"/>
    <cellStyle name="Note 8 6 5 15" xfId="14269" xr:uid="{00000000-0005-0000-0000-00001D370000}"/>
    <cellStyle name="Note 8 6 5 2" xfId="14270" xr:uid="{00000000-0005-0000-0000-00001E370000}"/>
    <cellStyle name="Note 8 6 5 2 2" xfId="14271" xr:uid="{00000000-0005-0000-0000-00001F370000}"/>
    <cellStyle name="Note 8 6 5 3" xfId="14272" xr:uid="{00000000-0005-0000-0000-000020370000}"/>
    <cellStyle name="Note 8 6 5 3 2" xfId="14273" xr:uid="{00000000-0005-0000-0000-000021370000}"/>
    <cellStyle name="Note 8 6 5 4" xfId="14274" xr:uid="{00000000-0005-0000-0000-000022370000}"/>
    <cellStyle name="Note 8 6 5 4 2" xfId="14275" xr:uid="{00000000-0005-0000-0000-000023370000}"/>
    <cellStyle name="Note 8 6 5 5" xfId="14276" xr:uid="{00000000-0005-0000-0000-000024370000}"/>
    <cellStyle name="Note 8 6 5 5 2" xfId="14277" xr:uid="{00000000-0005-0000-0000-000025370000}"/>
    <cellStyle name="Note 8 6 5 6" xfId="14278" xr:uid="{00000000-0005-0000-0000-000026370000}"/>
    <cellStyle name="Note 8 6 5 6 2" xfId="14279" xr:uid="{00000000-0005-0000-0000-000027370000}"/>
    <cellStyle name="Note 8 6 5 7" xfId="14280" xr:uid="{00000000-0005-0000-0000-000028370000}"/>
    <cellStyle name="Note 8 6 5 7 2" xfId="14281" xr:uid="{00000000-0005-0000-0000-000029370000}"/>
    <cellStyle name="Note 8 6 5 8" xfId="14282" xr:uid="{00000000-0005-0000-0000-00002A370000}"/>
    <cellStyle name="Note 8 6 5 8 2" xfId="14283" xr:uid="{00000000-0005-0000-0000-00002B370000}"/>
    <cellStyle name="Note 8 6 5 9" xfId="14284" xr:uid="{00000000-0005-0000-0000-00002C370000}"/>
    <cellStyle name="Note 8 6 5 9 2" xfId="14285" xr:uid="{00000000-0005-0000-0000-00002D370000}"/>
    <cellStyle name="Note 8 6 6" xfId="14286" xr:uid="{00000000-0005-0000-0000-00002E370000}"/>
    <cellStyle name="Note 8 6 6 2" xfId="14287" xr:uid="{00000000-0005-0000-0000-00002F370000}"/>
    <cellStyle name="Note 8 6 7" xfId="14288" xr:uid="{00000000-0005-0000-0000-000030370000}"/>
    <cellStyle name="Note 8 6 7 2" xfId="14289" xr:uid="{00000000-0005-0000-0000-000031370000}"/>
    <cellStyle name="Note 8 6 8" xfId="14290" xr:uid="{00000000-0005-0000-0000-000032370000}"/>
    <cellStyle name="Note 8 6 8 2" xfId="14291" xr:uid="{00000000-0005-0000-0000-000033370000}"/>
    <cellStyle name="Note 8 6 9" xfId="14292" xr:uid="{00000000-0005-0000-0000-000034370000}"/>
    <cellStyle name="Note 8 6 9 2" xfId="14293" xr:uid="{00000000-0005-0000-0000-000035370000}"/>
    <cellStyle name="Note 8 7" xfId="14294" xr:uid="{00000000-0005-0000-0000-000036370000}"/>
    <cellStyle name="Note 8 7 10" xfId="14295" xr:uid="{00000000-0005-0000-0000-000037370000}"/>
    <cellStyle name="Note 8 7 10 2" xfId="14296" xr:uid="{00000000-0005-0000-0000-000038370000}"/>
    <cellStyle name="Note 8 7 11" xfId="14297" xr:uid="{00000000-0005-0000-0000-000039370000}"/>
    <cellStyle name="Note 8 7 11 2" xfId="14298" xr:uid="{00000000-0005-0000-0000-00003A370000}"/>
    <cellStyle name="Note 8 7 12" xfId="14299" xr:uid="{00000000-0005-0000-0000-00003B370000}"/>
    <cellStyle name="Note 8 7 12 2" xfId="14300" xr:uid="{00000000-0005-0000-0000-00003C370000}"/>
    <cellStyle name="Note 8 7 13" xfId="14301" xr:uid="{00000000-0005-0000-0000-00003D370000}"/>
    <cellStyle name="Note 8 7 13 2" xfId="14302" xr:uid="{00000000-0005-0000-0000-00003E370000}"/>
    <cellStyle name="Note 8 7 14" xfId="14303" xr:uid="{00000000-0005-0000-0000-00003F370000}"/>
    <cellStyle name="Note 8 7 14 2" xfId="14304" xr:uid="{00000000-0005-0000-0000-000040370000}"/>
    <cellStyle name="Note 8 7 15" xfId="14305" xr:uid="{00000000-0005-0000-0000-000041370000}"/>
    <cellStyle name="Note 8 7 15 2" xfId="14306" xr:uid="{00000000-0005-0000-0000-000042370000}"/>
    <cellStyle name="Note 8 7 16" xfId="14307" xr:uid="{00000000-0005-0000-0000-000043370000}"/>
    <cellStyle name="Note 8 7 16 2" xfId="14308" xr:uid="{00000000-0005-0000-0000-000044370000}"/>
    <cellStyle name="Note 8 7 17" xfId="14309" xr:uid="{00000000-0005-0000-0000-000045370000}"/>
    <cellStyle name="Note 8 7 17 2" xfId="14310" xr:uid="{00000000-0005-0000-0000-000046370000}"/>
    <cellStyle name="Note 8 7 18" xfId="14311" xr:uid="{00000000-0005-0000-0000-000047370000}"/>
    <cellStyle name="Note 8 7 18 2" xfId="14312" xr:uid="{00000000-0005-0000-0000-000048370000}"/>
    <cellStyle name="Note 8 7 19" xfId="14313" xr:uid="{00000000-0005-0000-0000-000049370000}"/>
    <cellStyle name="Note 8 7 2" xfId="14314" xr:uid="{00000000-0005-0000-0000-00004A370000}"/>
    <cellStyle name="Note 8 7 2 10" xfId="14315" xr:uid="{00000000-0005-0000-0000-00004B370000}"/>
    <cellStyle name="Note 8 7 2 10 2" xfId="14316" xr:uid="{00000000-0005-0000-0000-00004C370000}"/>
    <cellStyle name="Note 8 7 2 11" xfId="14317" xr:uid="{00000000-0005-0000-0000-00004D370000}"/>
    <cellStyle name="Note 8 7 2 11 2" xfId="14318" xr:uid="{00000000-0005-0000-0000-00004E370000}"/>
    <cellStyle name="Note 8 7 2 12" xfId="14319" xr:uid="{00000000-0005-0000-0000-00004F370000}"/>
    <cellStyle name="Note 8 7 2 12 2" xfId="14320" xr:uid="{00000000-0005-0000-0000-000050370000}"/>
    <cellStyle name="Note 8 7 2 13" xfId="14321" xr:uid="{00000000-0005-0000-0000-000051370000}"/>
    <cellStyle name="Note 8 7 2 13 2" xfId="14322" xr:uid="{00000000-0005-0000-0000-000052370000}"/>
    <cellStyle name="Note 8 7 2 14" xfId="14323" xr:uid="{00000000-0005-0000-0000-000053370000}"/>
    <cellStyle name="Note 8 7 2 14 2" xfId="14324" xr:uid="{00000000-0005-0000-0000-000054370000}"/>
    <cellStyle name="Note 8 7 2 15" xfId="14325" xr:uid="{00000000-0005-0000-0000-000055370000}"/>
    <cellStyle name="Note 8 7 2 15 2" xfId="14326" xr:uid="{00000000-0005-0000-0000-000056370000}"/>
    <cellStyle name="Note 8 7 2 16" xfId="14327" xr:uid="{00000000-0005-0000-0000-000057370000}"/>
    <cellStyle name="Note 8 7 2 16 2" xfId="14328" xr:uid="{00000000-0005-0000-0000-000058370000}"/>
    <cellStyle name="Note 8 7 2 17" xfId="14329" xr:uid="{00000000-0005-0000-0000-000059370000}"/>
    <cellStyle name="Note 8 7 2 17 2" xfId="14330" xr:uid="{00000000-0005-0000-0000-00005A370000}"/>
    <cellStyle name="Note 8 7 2 18" xfId="14331" xr:uid="{00000000-0005-0000-0000-00005B370000}"/>
    <cellStyle name="Note 8 7 2 2" xfId="14332" xr:uid="{00000000-0005-0000-0000-00005C370000}"/>
    <cellStyle name="Note 8 7 2 2 2" xfId="14333" xr:uid="{00000000-0005-0000-0000-00005D370000}"/>
    <cellStyle name="Note 8 7 2 3" xfId="14334" xr:uid="{00000000-0005-0000-0000-00005E370000}"/>
    <cellStyle name="Note 8 7 2 3 2" xfId="14335" xr:uid="{00000000-0005-0000-0000-00005F370000}"/>
    <cellStyle name="Note 8 7 2 4" xfId="14336" xr:uid="{00000000-0005-0000-0000-000060370000}"/>
    <cellStyle name="Note 8 7 2 4 2" xfId="14337" xr:uid="{00000000-0005-0000-0000-000061370000}"/>
    <cellStyle name="Note 8 7 2 5" xfId="14338" xr:uid="{00000000-0005-0000-0000-000062370000}"/>
    <cellStyle name="Note 8 7 2 5 2" xfId="14339" xr:uid="{00000000-0005-0000-0000-000063370000}"/>
    <cellStyle name="Note 8 7 2 6" xfId="14340" xr:uid="{00000000-0005-0000-0000-000064370000}"/>
    <cellStyle name="Note 8 7 2 6 2" xfId="14341" xr:uid="{00000000-0005-0000-0000-000065370000}"/>
    <cellStyle name="Note 8 7 2 7" xfId="14342" xr:uid="{00000000-0005-0000-0000-000066370000}"/>
    <cellStyle name="Note 8 7 2 7 2" xfId="14343" xr:uid="{00000000-0005-0000-0000-000067370000}"/>
    <cellStyle name="Note 8 7 2 8" xfId="14344" xr:uid="{00000000-0005-0000-0000-000068370000}"/>
    <cellStyle name="Note 8 7 2 8 2" xfId="14345" xr:uid="{00000000-0005-0000-0000-000069370000}"/>
    <cellStyle name="Note 8 7 2 9" xfId="14346" xr:uid="{00000000-0005-0000-0000-00006A370000}"/>
    <cellStyle name="Note 8 7 2 9 2" xfId="14347" xr:uid="{00000000-0005-0000-0000-00006B370000}"/>
    <cellStyle name="Note 8 7 3" xfId="14348" xr:uid="{00000000-0005-0000-0000-00006C370000}"/>
    <cellStyle name="Note 8 7 3 10" xfId="14349" xr:uid="{00000000-0005-0000-0000-00006D370000}"/>
    <cellStyle name="Note 8 7 3 10 2" xfId="14350" xr:uid="{00000000-0005-0000-0000-00006E370000}"/>
    <cellStyle name="Note 8 7 3 11" xfId="14351" xr:uid="{00000000-0005-0000-0000-00006F370000}"/>
    <cellStyle name="Note 8 7 3 11 2" xfId="14352" xr:uid="{00000000-0005-0000-0000-000070370000}"/>
    <cellStyle name="Note 8 7 3 12" xfId="14353" xr:uid="{00000000-0005-0000-0000-000071370000}"/>
    <cellStyle name="Note 8 7 3 12 2" xfId="14354" xr:uid="{00000000-0005-0000-0000-000072370000}"/>
    <cellStyle name="Note 8 7 3 13" xfId="14355" xr:uid="{00000000-0005-0000-0000-000073370000}"/>
    <cellStyle name="Note 8 7 3 13 2" xfId="14356" xr:uid="{00000000-0005-0000-0000-000074370000}"/>
    <cellStyle name="Note 8 7 3 14" xfId="14357" xr:uid="{00000000-0005-0000-0000-000075370000}"/>
    <cellStyle name="Note 8 7 3 14 2" xfId="14358" xr:uid="{00000000-0005-0000-0000-000076370000}"/>
    <cellStyle name="Note 8 7 3 15" xfId="14359" xr:uid="{00000000-0005-0000-0000-000077370000}"/>
    <cellStyle name="Note 8 7 3 15 2" xfId="14360" xr:uid="{00000000-0005-0000-0000-000078370000}"/>
    <cellStyle name="Note 8 7 3 16" xfId="14361" xr:uid="{00000000-0005-0000-0000-000079370000}"/>
    <cellStyle name="Note 8 7 3 2" xfId="14362" xr:uid="{00000000-0005-0000-0000-00007A370000}"/>
    <cellStyle name="Note 8 7 3 2 2" xfId="14363" xr:uid="{00000000-0005-0000-0000-00007B370000}"/>
    <cellStyle name="Note 8 7 3 3" xfId="14364" xr:uid="{00000000-0005-0000-0000-00007C370000}"/>
    <cellStyle name="Note 8 7 3 3 2" xfId="14365" xr:uid="{00000000-0005-0000-0000-00007D370000}"/>
    <cellStyle name="Note 8 7 3 4" xfId="14366" xr:uid="{00000000-0005-0000-0000-00007E370000}"/>
    <cellStyle name="Note 8 7 3 4 2" xfId="14367" xr:uid="{00000000-0005-0000-0000-00007F370000}"/>
    <cellStyle name="Note 8 7 3 5" xfId="14368" xr:uid="{00000000-0005-0000-0000-000080370000}"/>
    <cellStyle name="Note 8 7 3 5 2" xfId="14369" xr:uid="{00000000-0005-0000-0000-000081370000}"/>
    <cellStyle name="Note 8 7 3 6" xfId="14370" xr:uid="{00000000-0005-0000-0000-000082370000}"/>
    <cellStyle name="Note 8 7 3 6 2" xfId="14371" xr:uid="{00000000-0005-0000-0000-000083370000}"/>
    <cellStyle name="Note 8 7 3 7" xfId="14372" xr:uid="{00000000-0005-0000-0000-000084370000}"/>
    <cellStyle name="Note 8 7 3 7 2" xfId="14373" xr:uid="{00000000-0005-0000-0000-000085370000}"/>
    <cellStyle name="Note 8 7 3 8" xfId="14374" xr:uid="{00000000-0005-0000-0000-000086370000}"/>
    <cellStyle name="Note 8 7 3 8 2" xfId="14375" xr:uid="{00000000-0005-0000-0000-000087370000}"/>
    <cellStyle name="Note 8 7 3 9" xfId="14376" xr:uid="{00000000-0005-0000-0000-000088370000}"/>
    <cellStyle name="Note 8 7 3 9 2" xfId="14377" xr:uid="{00000000-0005-0000-0000-000089370000}"/>
    <cellStyle name="Note 8 7 4" xfId="14378" xr:uid="{00000000-0005-0000-0000-00008A370000}"/>
    <cellStyle name="Note 8 7 4 10" xfId="14379" xr:uid="{00000000-0005-0000-0000-00008B370000}"/>
    <cellStyle name="Note 8 7 4 10 2" xfId="14380" xr:uid="{00000000-0005-0000-0000-00008C370000}"/>
    <cellStyle name="Note 8 7 4 11" xfId="14381" xr:uid="{00000000-0005-0000-0000-00008D370000}"/>
    <cellStyle name="Note 8 7 4 11 2" xfId="14382" xr:uid="{00000000-0005-0000-0000-00008E370000}"/>
    <cellStyle name="Note 8 7 4 12" xfId="14383" xr:uid="{00000000-0005-0000-0000-00008F370000}"/>
    <cellStyle name="Note 8 7 4 12 2" xfId="14384" xr:uid="{00000000-0005-0000-0000-000090370000}"/>
    <cellStyle name="Note 8 7 4 13" xfId="14385" xr:uid="{00000000-0005-0000-0000-000091370000}"/>
    <cellStyle name="Note 8 7 4 13 2" xfId="14386" xr:uid="{00000000-0005-0000-0000-000092370000}"/>
    <cellStyle name="Note 8 7 4 14" xfId="14387" xr:uid="{00000000-0005-0000-0000-000093370000}"/>
    <cellStyle name="Note 8 7 4 14 2" xfId="14388" xr:uid="{00000000-0005-0000-0000-000094370000}"/>
    <cellStyle name="Note 8 7 4 15" xfId="14389" xr:uid="{00000000-0005-0000-0000-000095370000}"/>
    <cellStyle name="Note 8 7 4 15 2" xfId="14390" xr:uid="{00000000-0005-0000-0000-000096370000}"/>
    <cellStyle name="Note 8 7 4 16" xfId="14391" xr:uid="{00000000-0005-0000-0000-000097370000}"/>
    <cellStyle name="Note 8 7 4 2" xfId="14392" xr:uid="{00000000-0005-0000-0000-000098370000}"/>
    <cellStyle name="Note 8 7 4 2 2" xfId="14393" xr:uid="{00000000-0005-0000-0000-000099370000}"/>
    <cellStyle name="Note 8 7 4 3" xfId="14394" xr:uid="{00000000-0005-0000-0000-00009A370000}"/>
    <cellStyle name="Note 8 7 4 3 2" xfId="14395" xr:uid="{00000000-0005-0000-0000-00009B370000}"/>
    <cellStyle name="Note 8 7 4 4" xfId="14396" xr:uid="{00000000-0005-0000-0000-00009C370000}"/>
    <cellStyle name="Note 8 7 4 4 2" xfId="14397" xr:uid="{00000000-0005-0000-0000-00009D370000}"/>
    <cellStyle name="Note 8 7 4 5" xfId="14398" xr:uid="{00000000-0005-0000-0000-00009E370000}"/>
    <cellStyle name="Note 8 7 4 5 2" xfId="14399" xr:uid="{00000000-0005-0000-0000-00009F370000}"/>
    <cellStyle name="Note 8 7 4 6" xfId="14400" xr:uid="{00000000-0005-0000-0000-0000A0370000}"/>
    <cellStyle name="Note 8 7 4 6 2" xfId="14401" xr:uid="{00000000-0005-0000-0000-0000A1370000}"/>
    <cellStyle name="Note 8 7 4 7" xfId="14402" xr:uid="{00000000-0005-0000-0000-0000A2370000}"/>
    <cellStyle name="Note 8 7 4 7 2" xfId="14403" xr:uid="{00000000-0005-0000-0000-0000A3370000}"/>
    <cellStyle name="Note 8 7 4 8" xfId="14404" xr:uid="{00000000-0005-0000-0000-0000A4370000}"/>
    <cellStyle name="Note 8 7 4 8 2" xfId="14405" xr:uid="{00000000-0005-0000-0000-0000A5370000}"/>
    <cellStyle name="Note 8 7 4 9" xfId="14406" xr:uid="{00000000-0005-0000-0000-0000A6370000}"/>
    <cellStyle name="Note 8 7 4 9 2" xfId="14407" xr:uid="{00000000-0005-0000-0000-0000A7370000}"/>
    <cellStyle name="Note 8 7 5" xfId="14408" xr:uid="{00000000-0005-0000-0000-0000A8370000}"/>
    <cellStyle name="Note 8 7 5 10" xfId="14409" xr:uid="{00000000-0005-0000-0000-0000A9370000}"/>
    <cellStyle name="Note 8 7 5 10 2" xfId="14410" xr:uid="{00000000-0005-0000-0000-0000AA370000}"/>
    <cellStyle name="Note 8 7 5 11" xfId="14411" xr:uid="{00000000-0005-0000-0000-0000AB370000}"/>
    <cellStyle name="Note 8 7 5 11 2" xfId="14412" xr:uid="{00000000-0005-0000-0000-0000AC370000}"/>
    <cellStyle name="Note 8 7 5 12" xfId="14413" xr:uid="{00000000-0005-0000-0000-0000AD370000}"/>
    <cellStyle name="Note 8 7 5 12 2" xfId="14414" xr:uid="{00000000-0005-0000-0000-0000AE370000}"/>
    <cellStyle name="Note 8 7 5 13" xfId="14415" xr:uid="{00000000-0005-0000-0000-0000AF370000}"/>
    <cellStyle name="Note 8 7 5 13 2" xfId="14416" xr:uid="{00000000-0005-0000-0000-0000B0370000}"/>
    <cellStyle name="Note 8 7 5 14" xfId="14417" xr:uid="{00000000-0005-0000-0000-0000B1370000}"/>
    <cellStyle name="Note 8 7 5 14 2" xfId="14418" xr:uid="{00000000-0005-0000-0000-0000B2370000}"/>
    <cellStyle name="Note 8 7 5 15" xfId="14419" xr:uid="{00000000-0005-0000-0000-0000B3370000}"/>
    <cellStyle name="Note 8 7 5 2" xfId="14420" xr:uid="{00000000-0005-0000-0000-0000B4370000}"/>
    <cellStyle name="Note 8 7 5 2 2" xfId="14421" xr:uid="{00000000-0005-0000-0000-0000B5370000}"/>
    <cellStyle name="Note 8 7 5 3" xfId="14422" xr:uid="{00000000-0005-0000-0000-0000B6370000}"/>
    <cellStyle name="Note 8 7 5 3 2" xfId="14423" xr:uid="{00000000-0005-0000-0000-0000B7370000}"/>
    <cellStyle name="Note 8 7 5 4" xfId="14424" xr:uid="{00000000-0005-0000-0000-0000B8370000}"/>
    <cellStyle name="Note 8 7 5 4 2" xfId="14425" xr:uid="{00000000-0005-0000-0000-0000B9370000}"/>
    <cellStyle name="Note 8 7 5 5" xfId="14426" xr:uid="{00000000-0005-0000-0000-0000BA370000}"/>
    <cellStyle name="Note 8 7 5 5 2" xfId="14427" xr:uid="{00000000-0005-0000-0000-0000BB370000}"/>
    <cellStyle name="Note 8 7 5 6" xfId="14428" xr:uid="{00000000-0005-0000-0000-0000BC370000}"/>
    <cellStyle name="Note 8 7 5 6 2" xfId="14429" xr:uid="{00000000-0005-0000-0000-0000BD370000}"/>
    <cellStyle name="Note 8 7 5 7" xfId="14430" xr:uid="{00000000-0005-0000-0000-0000BE370000}"/>
    <cellStyle name="Note 8 7 5 7 2" xfId="14431" xr:uid="{00000000-0005-0000-0000-0000BF370000}"/>
    <cellStyle name="Note 8 7 5 8" xfId="14432" xr:uid="{00000000-0005-0000-0000-0000C0370000}"/>
    <cellStyle name="Note 8 7 5 8 2" xfId="14433" xr:uid="{00000000-0005-0000-0000-0000C1370000}"/>
    <cellStyle name="Note 8 7 5 9" xfId="14434" xr:uid="{00000000-0005-0000-0000-0000C2370000}"/>
    <cellStyle name="Note 8 7 5 9 2" xfId="14435" xr:uid="{00000000-0005-0000-0000-0000C3370000}"/>
    <cellStyle name="Note 8 7 6" xfId="14436" xr:uid="{00000000-0005-0000-0000-0000C4370000}"/>
    <cellStyle name="Note 8 7 6 2" xfId="14437" xr:uid="{00000000-0005-0000-0000-0000C5370000}"/>
    <cellStyle name="Note 8 7 7" xfId="14438" xr:uid="{00000000-0005-0000-0000-0000C6370000}"/>
    <cellStyle name="Note 8 7 7 2" xfId="14439" xr:uid="{00000000-0005-0000-0000-0000C7370000}"/>
    <cellStyle name="Note 8 7 8" xfId="14440" xr:uid="{00000000-0005-0000-0000-0000C8370000}"/>
    <cellStyle name="Note 8 7 8 2" xfId="14441" xr:uid="{00000000-0005-0000-0000-0000C9370000}"/>
    <cellStyle name="Note 8 7 9" xfId="14442" xr:uid="{00000000-0005-0000-0000-0000CA370000}"/>
    <cellStyle name="Note 8 7 9 2" xfId="14443" xr:uid="{00000000-0005-0000-0000-0000CB370000}"/>
    <cellStyle name="Note 8 8" xfId="14444" xr:uid="{00000000-0005-0000-0000-0000CC370000}"/>
    <cellStyle name="Note 8 8 10" xfId="14445" xr:uid="{00000000-0005-0000-0000-0000CD370000}"/>
    <cellStyle name="Note 8 8 10 2" xfId="14446" xr:uid="{00000000-0005-0000-0000-0000CE370000}"/>
    <cellStyle name="Note 8 8 11" xfId="14447" xr:uid="{00000000-0005-0000-0000-0000CF370000}"/>
    <cellStyle name="Note 8 8 11 2" xfId="14448" xr:uid="{00000000-0005-0000-0000-0000D0370000}"/>
    <cellStyle name="Note 8 8 12" xfId="14449" xr:uid="{00000000-0005-0000-0000-0000D1370000}"/>
    <cellStyle name="Note 8 8 12 2" xfId="14450" xr:uid="{00000000-0005-0000-0000-0000D2370000}"/>
    <cellStyle name="Note 8 8 13" xfId="14451" xr:uid="{00000000-0005-0000-0000-0000D3370000}"/>
    <cellStyle name="Note 8 8 13 2" xfId="14452" xr:uid="{00000000-0005-0000-0000-0000D4370000}"/>
    <cellStyle name="Note 8 8 14" xfId="14453" xr:uid="{00000000-0005-0000-0000-0000D5370000}"/>
    <cellStyle name="Note 8 8 14 2" xfId="14454" xr:uid="{00000000-0005-0000-0000-0000D6370000}"/>
    <cellStyle name="Note 8 8 15" xfId="14455" xr:uid="{00000000-0005-0000-0000-0000D7370000}"/>
    <cellStyle name="Note 8 8 15 2" xfId="14456" xr:uid="{00000000-0005-0000-0000-0000D8370000}"/>
    <cellStyle name="Note 8 8 16" xfId="14457" xr:uid="{00000000-0005-0000-0000-0000D9370000}"/>
    <cellStyle name="Note 8 8 16 2" xfId="14458" xr:uid="{00000000-0005-0000-0000-0000DA370000}"/>
    <cellStyle name="Note 8 8 17" xfId="14459" xr:uid="{00000000-0005-0000-0000-0000DB370000}"/>
    <cellStyle name="Note 8 8 17 2" xfId="14460" xr:uid="{00000000-0005-0000-0000-0000DC370000}"/>
    <cellStyle name="Note 8 8 18" xfId="14461" xr:uid="{00000000-0005-0000-0000-0000DD370000}"/>
    <cellStyle name="Note 8 8 2" xfId="14462" xr:uid="{00000000-0005-0000-0000-0000DE370000}"/>
    <cellStyle name="Note 8 8 2 10" xfId="14463" xr:uid="{00000000-0005-0000-0000-0000DF370000}"/>
    <cellStyle name="Note 8 8 2 10 2" xfId="14464" xr:uid="{00000000-0005-0000-0000-0000E0370000}"/>
    <cellStyle name="Note 8 8 2 11" xfId="14465" xr:uid="{00000000-0005-0000-0000-0000E1370000}"/>
    <cellStyle name="Note 8 8 2 11 2" xfId="14466" xr:uid="{00000000-0005-0000-0000-0000E2370000}"/>
    <cellStyle name="Note 8 8 2 12" xfId="14467" xr:uid="{00000000-0005-0000-0000-0000E3370000}"/>
    <cellStyle name="Note 8 8 2 12 2" xfId="14468" xr:uid="{00000000-0005-0000-0000-0000E4370000}"/>
    <cellStyle name="Note 8 8 2 13" xfId="14469" xr:uid="{00000000-0005-0000-0000-0000E5370000}"/>
    <cellStyle name="Note 8 8 2 13 2" xfId="14470" xr:uid="{00000000-0005-0000-0000-0000E6370000}"/>
    <cellStyle name="Note 8 8 2 14" xfId="14471" xr:uid="{00000000-0005-0000-0000-0000E7370000}"/>
    <cellStyle name="Note 8 8 2 14 2" xfId="14472" xr:uid="{00000000-0005-0000-0000-0000E8370000}"/>
    <cellStyle name="Note 8 8 2 15" xfId="14473" xr:uid="{00000000-0005-0000-0000-0000E9370000}"/>
    <cellStyle name="Note 8 8 2 15 2" xfId="14474" xr:uid="{00000000-0005-0000-0000-0000EA370000}"/>
    <cellStyle name="Note 8 8 2 16" xfId="14475" xr:uid="{00000000-0005-0000-0000-0000EB370000}"/>
    <cellStyle name="Note 8 8 2 16 2" xfId="14476" xr:uid="{00000000-0005-0000-0000-0000EC370000}"/>
    <cellStyle name="Note 8 8 2 17" xfId="14477" xr:uid="{00000000-0005-0000-0000-0000ED370000}"/>
    <cellStyle name="Note 8 8 2 17 2" xfId="14478" xr:uid="{00000000-0005-0000-0000-0000EE370000}"/>
    <cellStyle name="Note 8 8 2 18" xfId="14479" xr:uid="{00000000-0005-0000-0000-0000EF370000}"/>
    <cellStyle name="Note 8 8 2 2" xfId="14480" xr:uid="{00000000-0005-0000-0000-0000F0370000}"/>
    <cellStyle name="Note 8 8 2 2 2" xfId="14481" xr:uid="{00000000-0005-0000-0000-0000F1370000}"/>
    <cellStyle name="Note 8 8 2 3" xfId="14482" xr:uid="{00000000-0005-0000-0000-0000F2370000}"/>
    <cellStyle name="Note 8 8 2 3 2" xfId="14483" xr:uid="{00000000-0005-0000-0000-0000F3370000}"/>
    <cellStyle name="Note 8 8 2 4" xfId="14484" xr:uid="{00000000-0005-0000-0000-0000F4370000}"/>
    <cellStyle name="Note 8 8 2 4 2" xfId="14485" xr:uid="{00000000-0005-0000-0000-0000F5370000}"/>
    <cellStyle name="Note 8 8 2 5" xfId="14486" xr:uid="{00000000-0005-0000-0000-0000F6370000}"/>
    <cellStyle name="Note 8 8 2 5 2" xfId="14487" xr:uid="{00000000-0005-0000-0000-0000F7370000}"/>
    <cellStyle name="Note 8 8 2 6" xfId="14488" xr:uid="{00000000-0005-0000-0000-0000F8370000}"/>
    <cellStyle name="Note 8 8 2 6 2" xfId="14489" xr:uid="{00000000-0005-0000-0000-0000F9370000}"/>
    <cellStyle name="Note 8 8 2 7" xfId="14490" xr:uid="{00000000-0005-0000-0000-0000FA370000}"/>
    <cellStyle name="Note 8 8 2 7 2" xfId="14491" xr:uid="{00000000-0005-0000-0000-0000FB370000}"/>
    <cellStyle name="Note 8 8 2 8" xfId="14492" xr:uid="{00000000-0005-0000-0000-0000FC370000}"/>
    <cellStyle name="Note 8 8 2 8 2" xfId="14493" xr:uid="{00000000-0005-0000-0000-0000FD370000}"/>
    <cellStyle name="Note 8 8 2 9" xfId="14494" xr:uid="{00000000-0005-0000-0000-0000FE370000}"/>
    <cellStyle name="Note 8 8 2 9 2" xfId="14495" xr:uid="{00000000-0005-0000-0000-0000FF370000}"/>
    <cellStyle name="Note 8 8 3" xfId="14496" xr:uid="{00000000-0005-0000-0000-000000380000}"/>
    <cellStyle name="Note 8 8 3 10" xfId="14497" xr:uid="{00000000-0005-0000-0000-000001380000}"/>
    <cellStyle name="Note 8 8 3 10 2" xfId="14498" xr:uid="{00000000-0005-0000-0000-000002380000}"/>
    <cellStyle name="Note 8 8 3 11" xfId="14499" xr:uid="{00000000-0005-0000-0000-000003380000}"/>
    <cellStyle name="Note 8 8 3 11 2" xfId="14500" xr:uid="{00000000-0005-0000-0000-000004380000}"/>
    <cellStyle name="Note 8 8 3 12" xfId="14501" xr:uid="{00000000-0005-0000-0000-000005380000}"/>
    <cellStyle name="Note 8 8 3 12 2" xfId="14502" xr:uid="{00000000-0005-0000-0000-000006380000}"/>
    <cellStyle name="Note 8 8 3 13" xfId="14503" xr:uid="{00000000-0005-0000-0000-000007380000}"/>
    <cellStyle name="Note 8 8 3 13 2" xfId="14504" xr:uid="{00000000-0005-0000-0000-000008380000}"/>
    <cellStyle name="Note 8 8 3 14" xfId="14505" xr:uid="{00000000-0005-0000-0000-000009380000}"/>
    <cellStyle name="Note 8 8 3 14 2" xfId="14506" xr:uid="{00000000-0005-0000-0000-00000A380000}"/>
    <cellStyle name="Note 8 8 3 15" xfId="14507" xr:uid="{00000000-0005-0000-0000-00000B380000}"/>
    <cellStyle name="Note 8 8 3 15 2" xfId="14508" xr:uid="{00000000-0005-0000-0000-00000C380000}"/>
    <cellStyle name="Note 8 8 3 16" xfId="14509" xr:uid="{00000000-0005-0000-0000-00000D380000}"/>
    <cellStyle name="Note 8 8 3 2" xfId="14510" xr:uid="{00000000-0005-0000-0000-00000E380000}"/>
    <cellStyle name="Note 8 8 3 2 2" xfId="14511" xr:uid="{00000000-0005-0000-0000-00000F380000}"/>
    <cellStyle name="Note 8 8 3 3" xfId="14512" xr:uid="{00000000-0005-0000-0000-000010380000}"/>
    <cellStyle name="Note 8 8 3 3 2" xfId="14513" xr:uid="{00000000-0005-0000-0000-000011380000}"/>
    <cellStyle name="Note 8 8 3 4" xfId="14514" xr:uid="{00000000-0005-0000-0000-000012380000}"/>
    <cellStyle name="Note 8 8 3 4 2" xfId="14515" xr:uid="{00000000-0005-0000-0000-000013380000}"/>
    <cellStyle name="Note 8 8 3 5" xfId="14516" xr:uid="{00000000-0005-0000-0000-000014380000}"/>
    <cellStyle name="Note 8 8 3 5 2" xfId="14517" xr:uid="{00000000-0005-0000-0000-000015380000}"/>
    <cellStyle name="Note 8 8 3 6" xfId="14518" xr:uid="{00000000-0005-0000-0000-000016380000}"/>
    <cellStyle name="Note 8 8 3 6 2" xfId="14519" xr:uid="{00000000-0005-0000-0000-000017380000}"/>
    <cellStyle name="Note 8 8 3 7" xfId="14520" xr:uid="{00000000-0005-0000-0000-000018380000}"/>
    <cellStyle name="Note 8 8 3 7 2" xfId="14521" xr:uid="{00000000-0005-0000-0000-000019380000}"/>
    <cellStyle name="Note 8 8 3 8" xfId="14522" xr:uid="{00000000-0005-0000-0000-00001A380000}"/>
    <cellStyle name="Note 8 8 3 8 2" xfId="14523" xr:uid="{00000000-0005-0000-0000-00001B380000}"/>
    <cellStyle name="Note 8 8 3 9" xfId="14524" xr:uid="{00000000-0005-0000-0000-00001C380000}"/>
    <cellStyle name="Note 8 8 3 9 2" xfId="14525" xr:uid="{00000000-0005-0000-0000-00001D380000}"/>
    <cellStyle name="Note 8 8 4" xfId="14526" xr:uid="{00000000-0005-0000-0000-00001E380000}"/>
    <cellStyle name="Note 8 8 4 10" xfId="14527" xr:uid="{00000000-0005-0000-0000-00001F380000}"/>
    <cellStyle name="Note 8 8 4 10 2" xfId="14528" xr:uid="{00000000-0005-0000-0000-000020380000}"/>
    <cellStyle name="Note 8 8 4 11" xfId="14529" xr:uid="{00000000-0005-0000-0000-000021380000}"/>
    <cellStyle name="Note 8 8 4 11 2" xfId="14530" xr:uid="{00000000-0005-0000-0000-000022380000}"/>
    <cellStyle name="Note 8 8 4 12" xfId="14531" xr:uid="{00000000-0005-0000-0000-000023380000}"/>
    <cellStyle name="Note 8 8 4 12 2" xfId="14532" xr:uid="{00000000-0005-0000-0000-000024380000}"/>
    <cellStyle name="Note 8 8 4 13" xfId="14533" xr:uid="{00000000-0005-0000-0000-000025380000}"/>
    <cellStyle name="Note 8 8 4 13 2" xfId="14534" xr:uid="{00000000-0005-0000-0000-000026380000}"/>
    <cellStyle name="Note 8 8 4 14" xfId="14535" xr:uid="{00000000-0005-0000-0000-000027380000}"/>
    <cellStyle name="Note 8 8 4 14 2" xfId="14536" xr:uid="{00000000-0005-0000-0000-000028380000}"/>
    <cellStyle name="Note 8 8 4 15" xfId="14537" xr:uid="{00000000-0005-0000-0000-000029380000}"/>
    <cellStyle name="Note 8 8 4 15 2" xfId="14538" xr:uid="{00000000-0005-0000-0000-00002A380000}"/>
    <cellStyle name="Note 8 8 4 16" xfId="14539" xr:uid="{00000000-0005-0000-0000-00002B380000}"/>
    <cellStyle name="Note 8 8 4 2" xfId="14540" xr:uid="{00000000-0005-0000-0000-00002C380000}"/>
    <cellStyle name="Note 8 8 4 2 2" xfId="14541" xr:uid="{00000000-0005-0000-0000-00002D380000}"/>
    <cellStyle name="Note 8 8 4 3" xfId="14542" xr:uid="{00000000-0005-0000-0000-00002E380000}"/>
    <cellStyle name="Note 8 8 4 3 2" xfId="14543" xr:uid="{00000000-0005-0000-0000-00002F380000}"/>
    <cellStyle name="Note 8 8 4 4" xfId="14544" xr:uid="{00000000-0005-0000-0000-000030380000}"/>
    <cellStyle name="Note 8 8 4 4 2" xfId="14545" xr:uid="{00000000-0005-0000-0000-000031380000}"/>
    <cellStyle name="Note 8 8 4 5" xfId="14546" xr:uid="{00000000-0005-0000-0000-000032380000}"/>
    <cellStyle name="Note 8 8 4 5 2" xfId="14547" xr:uid="{00000000-0005-0000-0000-000033380000}"/>
    <cellStyle name="Note 8 8 4 6" xfId="14548" xr:uid="{00000000-0005-0000-0000-000034380000}"/>
    <cellStyle name="Note 8 8 4 6 2" xfId="14549" xr:uid="{00000000-0005-0000-0000-000035380000}"/>
    <cellStyle name="Note 8 8 4 7" xfId="14550" xr:uid="{00000000-0005-0000-0000-000036380000}"/>
    <cellStyle name="Note 8 8 4 7 2" xfId="14551" xr:uid="{00000000-0005-0000-0000-000037380000}"/>
    <cellStyle name="Note 8 8 4 8" xfId="14552" xr:uid="{00000000-0005-0000-0000-000038380000}"/>
    <cellStyle name="Note 8 8 4 8 2" xfId="14553" xr:uid="{00000000-0005-0000-0000-000039380000}"/>
    <cellStyle name="Note 8 8 4 9" xfId="14554" xr:uid="{00000000-0005-0000-0000-00003A380000}"/>
    <cellStyle name="Note 8 8 4 9 2" xfId="14555" xr:uid="{00000000-0005-0000-0000-00003B380000}"/>
    <cellStyle name="Note 8 8 5" xfId="14556" xr:uid="{00000000-0005-0000-0000-00003C380000}"/>
    <cellStyle name="Note 8 8 5 10" xfId="14557" xr:uid="{00000000-0005-0000-0000-00003D380000}"/>
    <cellStyle name="Note 8 8 5 10 2" xfId="14558" xr:uid="{00000000-0005-0000-0000-00003E380000}"/>
    <cellStyle name="Note 8 8 5 11" xfId="14559" xr:uid="{00000000-0005-0000-0000-00003F380000}"/>
    <cellStyle name="Note 8 8 5 11 2" xfId="14560" xr:uid="{00000000-0005-0000-0000-000040380000}"/>
    <cellStyle name="Note 8 8 5 12" xfId="14561" xr:uid="{00000000-0005-0000-0000-000041380000}"/>
    <cellStyle name="Note 8 8 5 12 2" xfId="14562" xr:uid="{00000000-0005-0000-0000-000042380000}"/>
    <cellStyle name="Note 8 8 5 13" xfId="14563" xr:uid="{00000000-0005-0000-0000-000043380000}"/>
    <cellStyle name="Note 8 8 5 13 2" xfId="14564" xr:uid="{00000000-0005-0000-0000-000044380000}"/>
    <cellStyle name="Note 8 8 5 14" xfId="14565" xr:uid="{00000000-0005-0000-0000-000045380000}"/>
    <cellStyle name="Note 8 8 5 2" xfId="14566" xr:uid="{00000000-0005-0000-0000-000046380000}"/>
    <cellStyle name="Note 8 8 5 2 2" xfId="14567" xr:uid="{00000000-0005-0000-0000-000047380000}"/>
    <cellStyle name="Note 8 8 5 3" xfId="14568" xr:uid="{00000000-0005-0000-0000-000048380000}"/>
    <cellStyle name="Note 8 8 5 3 2" xfId="14569" xr:uid="{00000000-0005-0000-0000-000049380000}"/>
    <cellStyle name="Note 8 8 5 4" xfId="14570" xr:uid="{00000000-0005-0000-0000-00004A380000}"/>
    <cellStyle name="Note 8 8 5 4 2" xfId="14571" xr:uid="{00000000-0005-0000-0000-00004B380000}"/>
    <cellStyle name="Note 8 8 5 5" xfId="14572" xr:uid="{00000000-0005-0000-0000-00004C380000}"/>
    <cellStyle name="Note 8 8 5 5 2" xfId="14573" xr:uid="{00000000-0005-0000-0000-00004D380000}"/>
    <cellStyle name="Note 8 8 5 6" xfId="14574" xr:uid="{00000000-0005-0000-0000-00004E380000}"/>
    <cellStyle name="Note 8 8 5 6 2" xfId="14575" xr:uid="{00000000-0005-0000-0000-00004F380000}"/>
    <cellStyle name="Note 8 8 5 7" xfId="14576" xr:uid="{00000000-0005-0000-0000-000050380000}"/>
    <cellStyle name="Note 8 8 5 7 2" xfId="14577" xr:uid="{00000000-0005-0000-0000-000051380000}"/>
    <cellStyle name="Note 8 8 5 8" xfId="14578" xr:uid="{00000000-0005-0000-0000-000052380000}"/>
    <cellStyle name="Note 8 8 5 8 2" xfId="14579" xr:uid="{00000000-0005-0000-0000-000053380000}"/>
    <cellStyle name="Note 8 8 5 9" xfId="14580" xr:uid="{00000000-0005-0000-0000-000054380000}"/>
    <cellStyle name="Note 8 8 5 9 2" xfId="14581" xr:uid="{00000000-0005-0000-0000-000055380000}"/>
    <cellStyle name="Note 8 8 6" xfId="14582" xr:uid="{00000000-0005-0000-0000-000056380000}"/>
    <cellStyle name="Note 8 8 6 2" xfId="14583" xr:uid="{00000000-0005-0000-0000-000057380000}"/>
    <cellStyle name="Note 8 8 7" xfId="14584" xr:uid="{00000000-0005-0000-0000-000058380000}"/>
    <cellStyle name="Note 8 8 7 2" xfId="14585" xr:uid="{00000000-0005-0000-0000-000059380000}"/>
    <cellStyle name="Note 8 8 8" xfId="14586" xr:uid="{00000000-0005-0000-0000-00005A380000}"/>
    <cellStyle name="Note 8 8 8 2" xfId="14587" xr:uid="{00000000-0005-0000-0000-00005B380000}"/>
    <cellStyle name="Note 8 8 9" xfId="14588" xr:uid="{00000000-0005-0000-0000-00005C380000}"/>
    <cellStyle name="Note 8 8 9 2" xfId="14589" xr:uid="{00000000-0005-0000-0000-00005D380000}"/>
    <cellStyle name="Note 8 9" xfId="14590" xr:uid="{00000000-0005-0000-0000-00005E380000}"/>
    <cellStyle name="Note 8 9 10" xfId="14591" xr:uid="{00000000-0005-0000-0000-00005F380000}"/>
    <cellStyle name="Note 8 9 10 2" xfId="14592" xr:uid="{00000000-0005-0000-0000-000060380000}"/>
    <cellStyle name="Note 8 9 11" xfId="14593" xr:uid="{00000000-0005-0000-0000-000061380000}"/>
    <cellStyle name="Note 8 9 11 2" xfId="14594" xr:uid="{00000000-0005-0000-0000-000062380000}"/>
    <cellStyle name="Note 8 9 12" xfId="14595" xr:uid="{00000000-0005-0000-0000-000063380000}"/>
    <cellStyle name="Note 8 9 12 2" xfId="14596" xr:uid="{00000000-0005-0000-0000-000064380000}"/>
    <cellStyle name="Note 8 9 13" xfId="14597" xr:uid="{00000000-0005-0000-0000-000065380000}"/>
    <cellStyle name="Note 8 9 13 2" xfId="14598" xr:uid="{00000000-0005-0000-0000-000066380000}"/>
    <cellStyle name="Note 8 9 14" xfId="14599" xr:uid="{00000000-0005-0000-0000-000067380000}"/>
    <cellStyle name="Note 8 9 14 2" xfId="14600" xr:uid="{00000000-0005-0000-0000-000068380000}"/>
    <cellStyle name="Note 8 9 15" xfId="14601" xr:uid="{00000000-0005-0000-0000-000069380000}"/>
    <cellStyle name="Note 8 9 15 2" xfId="14602" xr:uid="{00000000-0005-0000-0000-00006A380000}"/>
    <cellStyle name="Note 8 9 16" xfId="14603" xr:uid="{00000000-0005-0000-0000-00006B380000}"/>
    <cellStyle name="Note 8 9 16 2" xfId="14604" xr:uid="{00000000-0005-0000-0000-00006C380000}"/>
    <cellStyle name="Note 8 9 17" xfId="14605" xr:uid="{00000000-0005-0000-0000-00006D380000}"/>
    <cellStyle name="Note 8 9 17 2" xfId="14606" xr:uid="{00000000-0005-0000-0000-00006E380000}"/>
    <cellStyle name="Note 8 9 18" xfId="14607" xr:uid="{00000000-0005-0000-0000-00006F380000}"/>
    <cellStyle name="Note 8 9 2" xfId="14608" xr:uid="{00000000-0005-0000-0000-000070380000}"/>
    <cellStyle name="Note 8 9 2 10" xfId="14609" xr:uid="{00000000-0005-0000-0000-000071380000}"/>
    <cellStyle name="Note 8 9 2 10 2" xfId="14610" xr:uid="{00000000-0005-0000-0000-000072380000}"/>
    <cellStyle name="Note 8 9 2 11" xfId="14611" xr:uid="{00000000-0005-0000-0000-000073380000}"/>
    <cellStyle name="Note 8 9 2 11 2" xfId="14612" xr:uid="{00000000-0005-0000-0000-000074380000}"/>
    <cellStyle name="Note 8 9 2 12" xfId="14613" xr:uid="{00000000-0005-0000-0000-000075380000}"/>
    <cellStyle name="Note 8 9 2 12 2" xfId="14614" xr:uid="{00000000-0005-0000-0000-000076380000}"/>
    <cellStyle name="Note 8 9 2 13" xfId="14615" xr:uid="{00000000-0005-0000-0000-000077380000}"/>
    <cellStyle name="Note 8 9 2 13 2" xfId="14616" xr:uid="{00000000-0005-0000-0000-000078380000}"/>
    <cellStyle name="Note 8 9 2 14" xfId="14617" xr:uid="{00000000-0005-0000-0000-000079380000}"/>
    <cellStyle name="Note 8 9 2 14 2" xfId="14618" xr:uid="{00000000-0005-0000-0000-00007A380000}"/>
    <cellStyle name="Note 8 9 2 15" xfId="14619" xr:uid="{00000000-0005-0000-0000-00007B380000}"/>
    <cellStyle name="Note 8 9 2 15 2" xfId="14620" xr:uid="{00000000-0005-0000-0000-00007C380000}"/>
    <cellStyle name="Note 8 9 2 16" xfId="14621" xr:uid="{00000000-0005-0000-0000-00007D380000}"/>
    <cellStyle name="Note 8 9 2 16 2" xfId="14622" xr:uid="{00000000-0005-0000-0000-00007E380000}"/>
    <cellStyle name="Note 8 9 2 17" xfId="14623" xr:uid="{00000000-0005-0000-0000-00007F380000}"/>
    <cellStyle name="Note 8 9 2 17 2" xfId="14624" xr:uid="{00000000-0005-0000-0000-000080380000}"/>
    <cellStyle name="Note 8 9 2 18" xfId="14625" xr:uid="{00000000-0005-0000-0000-000081380000}"/>
    <cellStyle name="Note 8 9 2 2" xfId="14626" xr:uid="{00000000-0005-0000-0000-000082380000}"/>
    <cellStyle name="Note 8 9 2 2 2" xfId="14627" xr:uid="{00000000-0005-0000-0000-000083380000}"/>
    <cellStyle name="Note 8 9 2 3" xfId="14628" xr:uid="{00000000-0005-0000-0000-000084380000}"/>
    <cellStyle name="Note 8 9 2 3 2" xfId="14629" xr:uid="{00000000-0005-0000-0000-000085380000}"/>
    <cellStyle name="Note 8 9 2 4" xfId="14630" xr:uid="{00000000-0005-0000-0000-000086380000}"/>
    <cellStyle name="Note 8 9 2 4 2" xfId="14631" xr:uid="{00000000-0005-0000-0000-000087380000}"/>
    <cellStyle name="Note 8 9 2 5" xfId="14632" xr:uid="{00000000-0005-0000-0000-000088380000}"/>
    <cellStyle name="Note 8 9 2 5 2" xfId="14633" xr:uid="{00000000-0005-0000-0000-000089380000}"/>
    <cellStyle name="Note 8 9 2 6" xfId="14634" xr:uid="{00000000-0005-0000-0000-00008A380000}"/>
    <cellStyle name="Note 8 9 2 6 2" xfId="14635" xr:uid="{00000000-0005-0000-0000-00008B380000}"/>
    <cellStyle name="Note 8 9 2 7" xfId="14636" xr:uid="{00000000-0005-0000-0000-00008C380000}"/>
    <cellStyle name="Note 8 9 2 7 2" xfId="14637" xr:uid="{00000000-0005-0000-0000-00008D380000}"/>
    <cellStyle name="Note 8 9 2 8" xfId="14638" xr:uid="{00000000-0005-0000-0000-00008E380000}"/>
    <cellStyle name="Note 8 9 2 8 2" xfId="14639" xr:uid="{00000000-0005-0000-0000-00008F380000}"/>
    <cellStyle name="Note 8 9 2 9" xfId="14640" xr:uid="{00000000-0005-0000-0000-000090380000}"/>
    <cellStyle name="Note 8 9 2 9 2" xfId="14641" xr:uid="{00000000-0005-0000-0000-000091380000}"/>
    <cellStyle name="Note 8 9 3" xfId="14642" xr:uid="{00000000-0005-0000-0000-000092380000}"/>
    <cellStyle name="Note 8 9 3 10" xfId="14643" xr:uid="{00000000-0005-0000-0000-000093380000}"/>
    <cellStyle name="Note 8 9 3 10 2" xfId="14644" xr:uid="{00000000-0005-0000-0000-000094380000}"/>
    <cellStyle name="Note 8 9 3 11" xfId="14645" xr:uid="{00000000-0005-0000-0000-000095380000}"/>
    <cellStyle name="Note 8 9 3 11 2" xfId="14646" xr:uid="{00000000-0005-0000-0000-000096380000}"/>
    <cellStyle name="Note 8 9 3 12" xfId="14647" xr:uid="{00000000-0005-0000-0000-000097380000}"/>
    <cellStyle name="Note 8 9 3 12 2" xfId="14648" xr:uid="{00000000-0005-0000-0000-000098380000}"/>
    <cellStyle name="Note 8 9 3 13" xfId="14649" xr:uid="{00000000-0005-0000-0000-000099380000}"/>
    <cellStyle name="Note 8 9 3 13 2" xfId="14650" xr:uid="{00000000-0005-0000-0000-00009A380000}"/>
    <cellStyle name="Note 8 9 3 14" xfId="14651" xr:uid="{00000000-0005-0000-0000-00009B380000}"/>
    <cellStyle name="Note 8 9 3 14 2" xfId="14652" xr:uid="{00000000-0005-0000-0000-00009C380000}"/>
    <cellStyle name="Note 8 9 3 15" xfId="14653" xr:uid="{00000000-0005-0000-0000-00009D380000}"/>
    <cellStyle name="Note 8 9 3 15 2" xfId="14654" xr:uid="{00000000-0005-0000-0000-00009E380000}"/>
    <cellStyle name="Note 8 9 3 16" xfId="14655" xr:uid="{00000000-0005-0000-0000-00009F380000}"/>
    <cellStyle name="Note 8 9 3 2" xfId="14656" xr:uid="{00000000-0005-0000-0000-0000A0380000}"/>
    <cellStyle name="Note 8 9 3 2 2" xfId="14657" xr:uid="{00000000-0005-0000-0000-0000A1380000}"/>
    <cellStyle name="Note 8 9 3 3" xfId="14658" xr:uid="{00000000-0005-0000-0000-0000A2380000}"/>
    <cellStyle name="Note 8 9 3 3 2" xfId="14659" xr:uid="{00000000-0005-0000-0000-0000A3380000}"/>
    <cellStyle name="Note 8 9 3 4" xfId="14660" xr:uid="{00000000-0005-0000-0000-0000A4380000}"/>
    <cellStyle name="Note 8 9 3 4 2" xfId="14661" xr:uid="{00000000-0005-0000-0000-0000A5380000}"/>
    <cellStyle name="Note 8 9 3 5" xfId="14662" xr:uid="{00000000-0005-0000-0000-0000A6380000}"/>
    <cellStyle name="Note 8 9 3 5 2" xfId="14663" xr:uid="{00000000-0005-0000-0000-0000A7380000}"/>
    <cellStyle name="Note 8 9 3 6" xfId="14664" xr:uid="{00000000-0005-0000-0000-0000A8380000}"/>
    <cellStyle name="Note 8 9 3 6 2" xfId="14665" xr:uid="{00000000-0005-0000-0000-0000A9380000}"/>
    <cellStyle name="Note 8 9 3 7" xfId="14666" xr:uid="{00000000-0005-0000-0000-0000AA380000}"/>
    <cellStyle name="Note 8 9 3 7 2" xfId="14667" xr:uid="{00000000-0005-0000-0000-0000AB380000}"/>
    <cellStyle name="Note 8 9 3 8" xfId="14668" xr:uid="{00000000-0005-0000-0000-0000AC380000}"/>
    <cellStyle name="Note 8 9 3 8 2" xfId="14669" xr:uid="{00000000-0005-0000-0000-0000AD380000}"/>
    <cellStyle name="Note 8 9 3 9" xfId="14670" xr:uid="{00000000-0005-0000-0000-0000AE380000}"/>
    <cellStyle name="Note 8 9 3 9 2" xfId="14671" xr:uid="{00000000-0005-0000-0000-0000AF380000}"/>
    <cellStyle name="Note 8 9 4" xfId="14672" xr:uid="{00000000-0005-0000-0000-0000B0380000}"/>
    <cellStyle name="Note 8 9 4 10" xfId="14673" xr:uid="{00000000-0005-0000-0000-0000B1380000}"/>
    <cellStyle name="Note 8 9 4 10 2" xfId="14674" xr:uid="{00000000-0005-0000-0000-0000B2380000}"/>
    <cellStyle name="Note 8 9 4 11" xfId="14675" xr:uid="{00000000-0005-0000-0000-0000B3380000}"/>
    <cellStyle name="Note 8 9 4 11 2" xfId="14676" xr:uid="{00000000-0005-0000-0000-0000B4380000}"/>
    <cellStyle name="Note 8 9 4 12" xfId="14677" xr:uid="{00000000-0005-0000-0000-0000B5380000}"/>
    <cellStyle name="Note 8 9 4 12 2" xfId="14678" xr:uid="{00000000-0005-0000-0000-0000B6380000}"/>
    <cellStyle name="Note 8 9 4 13" xfId="14679" xr:uid="{00000000-0005-0000-0000-0000B7380000}"/>
    <cellStyle name="Note 8 9 4 13 2" xfId="14680" xr:uid="{00000000-0005-0000-0000-0000B8380000}"/>
    <cellStyle name="Note 8 9 4 14" xfId="14681" xr:uid="{00000000-0005-0000-0000-0000B9380000}"/>
    <cellStyle name="Note 8 9 4 14 2" xfId="14682" xr:uid="{00000000-0005-0000-0000-0000BA380000}"/>
    <cellStyle name="Note 8 9 4 15" xfId="14683" xr:uid="{00000000-0005-0000-0000-0000BB380000}"/>
    <cellStyle name="Note 8 9 4 15 2" xfId="14684" xr:uid="{00000000-0005-0000-0000-0000BC380000}"/>
    <cellStyle name="Note 8 9 4 16" xfId="14685" xr:uid="{00000000-0005-0000-0000-0000BD380000}"/>
    <cellStyle name="Note 8 9 4 2" xfId="14686" xr:uid="{00000000-0005-0000-0000-0000BE380000}"/>
    <cellStyle name="Note 8 9 4 2 2" xfId="14687" xr:uid="{00000000-0005-0000-0000-0000BF380000}"/>
    <cellStyle name="Note 8 9 4 3" xfId="14688" xr:uid="{00000000-0005-0000-0000-0000C0380000}"/>
    <cellStyle name="Note 8 9 4 3 2" xfId="14689" xr:uid="{00000000-0005-0000-0000-0000C1380000}"/>
    <cellStyle name="Note 8 9 4 4" xfId="14690" xr:uid="{00000000-0005-0000-0000-0000C2380000}"/>
    <cellStyle name="Note 8 9 4 4 2" xfId="14691" xr:uid="{00000000-0005-0000-0000-0000C3380000}"/>
    <cellStyle name="Note 8 9 4 5" xfId="14692" xr:uid="{00000000-0005-0000-0000-0000C4380000}"/>
    <cellStyle name="Note 8 9 4 5 2" xfId="14693" xr:uid="{00000000-0005-0000-0000-0000C5380000}"/>
    <cellStyle name="Note 8 9 4 6" xfId="14694" xr:uid="{00000000-0005-0000-0000-0000C6380000}"/>
    <cellStyle name="Note 8 9 4 6 2" xfId="14695" xr:uid="{00000000-0005-0000-0000-0000C7380000}"/>
    <cellStyle name="Note 8 9 4 7" xfId="14696" xr:uid="{00000000-0005-0000-0000-0000C8380000}"/>
    <cellStyle name="Note 8 9 4 7 2" xfId="14697" xr:uid="{00000000-0005-0000-0000-0000C9380000}"/>
    <cellStyle name="Note 8 9 4 8" xfId="14698" xr:uid="{00000000-0005-0000-0000-0000CA380000}"/>
    <cellStyle name="Note 8 9 4 8 2" xfId="14699" xr:uid="{00000000-0005-0000-0000-0000CB380000}"/>
    <cellStyle name="Note 8 9 4 9" xfId="14700" xr:uid="{00000000-0005-0000-0000-0000CC380000}"/>
    <cellStyle name="Note 8 9 4 9 2" xfId="14701" xr:uid="{00000000-0005-0000-0000-0000CD380000}"/>
    <cellStyle name="Note 8 9 5" xfId="14702" xr:uid="{00000000-0005-0000-0000-0000CE380000}"/>
    <cellStyle name="Note 8 9 5 10" xfId="14703" xr:uid="{00000000-0005-0000-0000-0000CF380000}"/>
    <cellStyle name="Note 8 9 5 10 2" xfId="14704" xr:uid="{00000000-0005-0000-0000-0000D0380000}"/>
    <cellStyle name="Note 8 9 5 11" xfId="14705" xr:uid="{00000000-0005-0000-0000-0000D1380000}"/>
    <cellStyle name="Note 8 9 5 11 2" xfId="14706" xr:uid="{00000000-0005-0000-0000-0000D2380000}"/>
    <cellStyle name="Note 8 9 5 12" xfId="14707" xr:uid="{00000000-0005-0000-0000-0000D3380000}"/>
    <cellStyle name="Note 8 9 5 12 2" xfId="14708" xr:uid="{00000000-0005-0000-0000-0000D4380000}"/>
    <cellStyle name="Note 8 9 5 13" xfId="14709" xr:uid="{00000000-0005-0000-0000-0000D5380000}"/>
    <cellStyle name="Note 8 9 5 13 2" xfId="14710" xr:uid="{00000000-0005-0000-0000-0000D6380000}"/>
    <cellStyle name="Note 8 9 5 14" xfId="14711" xr:uid="{00000000-0005-0000-0000-0000D7380000}"/>
    <cellStyle name="Note 8 9 5 2" xfId="14712" xr:uid="{00000000-0005-0000-0000-0000D8380000}"/>
    <cellStyle name="Note 8 9 5 2 2" xfId="14713" xr:uid="{00000000-0005-0000-0000-0000D9380000}"/>
    <cellStyle name="Note 8 9 5 3" xfId="14714" xr:uid="{00000000-0005-0000-0000-0000DA380000}"/>
    <cellStyle name="Note 8 9 5 3 2" xfId="14715" xr:uid="{00000000-0005-0000-0000-0000DB380000}"/>
    <cellStyle name="Note 8 9 5 4" xfId="14716" xr:uid="{00000000-0005-0000-0000-0000DC380000}"/>
    <cellStyle name="Note 8 9 5 4 2" xfId="14717" xr:uid="{00000000-0005-0000-0000-0000DD380000}"/>
    <cellStyle name="Note 8 9 5 5" xfId="14718" xr:uid="{00000000-0005-0000-0000-0000DE380000}"/>
    <cellStyle name="Note 8 9 5 5 2" xfId="14719" xr:uid="{00000000-0005-0000-0000-0000DF380000}"/>
    <cellStyle name="Note 8 9 5 6" xfId="14720" xr:uid="{00000000-0005-0000-0000-0000E0380000}"/>
    <cellStyle name="Note 8 9 5 6 2" xfId="14721" xr:uid="{00000000-0005-0000-0000-0000E1380000}"/>
    <cellStyle name="Note 8 9 5 7" xfId="14722" xr:uid="{00000000-0005-0000-0000-0000E2380000}"/>
    <cellStyle name="Note 8 9 5 7 2" xfId="14723" xr:uid="{00000000-0005-0000-0000-0000E3380000}"/>
    <cellStyle name="Note 8 9 5 8" xfId="14724" xr:uid="{00000000-0005-0000-0000-0000E4380000}"/>
    <cellStyle name="Note 8 9 5 8 2" xfId="14725" xr:uid="{00000000-0005-0000-0000-0000E5380000}"/>
    <cellStyle name="Note 8 9 5 9" xfId="14726" xr:uid="{00000000-0005-0000-0000-0000E6380000}"/>
    <cellStyle name="Note 8 9 5 9 2" xfId="14727" xr:uid="{00000000-0005-0000-0000-0000E7380000}"/>
    <cellStyle name="Note 8 9 6" xfId="14728" xr:uid="{00000000-0005-0000-0000-0000E8380000}"/>
    <cellStyle name="Note 8 9 6 2" xfId="14729" xr:uid="{00000000-0005-0000-0000-0000E9380000}"/>
    <cellStyle name="Note 8 9 7" xfId="14730" xr:uid="{00000000-0005-0000-0000-0000EA380000}"/>
    <cellStyle name="Note 8 9 7 2" xfId="14731" xr:uid="{00000000-0005-0000-0000-0000EB380000}"/>
    <cellStyle name="Note 8 9 8" xfId="14732" xr:uid="{00000000-0005-0000-0000-0000EC380000}"/>
    <cellStyle name="Note 8 9 8 2" xfId="14733" xr:uid="{00000000-0005-0000-0000-0000ED380000}"/>
    <cellStyle name="Note 8 9 9" xfId="14734" xr:uid="{00000000-0005-0000-0000-0000EE380000}"/>
    <cellStyle name="Note 8 9 9 2" xfId="14735" xr:uid="{00000000-0005-0000-0000-0000EF380000}"/>
    <cellStyle name="Note 9" xfId="14736" xr:uid="{00000000-0005-0000-0000-0000F0380000}"/>
    <cellStyle name="Note 9 10" xfId="14737" xr:uid="{00000000-0005-0000-0000-0000F1380000}"/>
    <cellStyle name="Note 9 10 10" xfId="14738" xr:uid="{00000000-0005-0000-0000-0000F2380000}"/>
    <cellStyle name="Note 9 10 10 2" xfId="14739" xr:uid="{00000000-0005-0000-0000-0000F3380000}"/>
    <cellStyle name="Note 9 10 11" xfId="14740" xr:uid="{00000000-0005-0000-0000-0000F4380000}"/>
    <cellStyle name="Note 9 10 11 2" xfId="14741" xr:uid="{00000000-0005-0000-0000-0000F5380000}"/>
    <cellStyle name="Note 9 10 12" xfId="14742" xr:uid="{00000000-0005-0000-0000-0000F6380000}"/>
    <cellStyle name="Note 9 10 12 2" xfId="14743" xr:uid="{00000000-0005-0000-0000-0000F7380000}"/>
    <cellStyle name="Note 9 10 13" xfId="14744" xr:uid="{00000000-0005-0000-0000-0000F8380000}"/>
    <cellStyle name="Note 9 10 13 2" xfId="14745" xr:uid="{00000000-0005-0000-0000-0000F9380000}"/>
    <cellStyle name="Note 9 10 14" xfId="14746" xr:uid="{00000000-0005-0000-0000-0000FA380000}"/>
    <cellStyle name="Note 9 10 14 2" xfId="14747" xr:uid="{00000000-0005-0000-0000-0000FB380000}"/>
    <cellStyle name="Note 9 10 15" xfId="14748" xr:uid="{00000000-0005-0000-0000-0000FC380000}"/>
    <cellStyle name="Note 9 10 15 2" xfId="14749" xr:uid="{00000000-0005-0000-0000-0000FD380000}"/>
    <cellStyle name="Note 9 10 16" xfId="14750" xr:uid="{00000000-0005-0000-0000-0000FE380000}"/>
    <cellStyle name="Note 9 10 16 2" xfId="14751" xr:uid="{00000000-0005-0000-0000-0000FF380000}"/>
    <cellStyle name="Note 9 10 17" xfId="14752" xr:uid="{00000000-0005-0000-0000-000000390000}"/>
    <cellStyle name="Note 9 10 17 2" xfId="14753" xr:uid="{00000000-0005-0000-0000-000001390000}"/>
    <cellStyle name="Note 9 10 18" xfId="14754" xr:uid="{00000000-0005-0000-0000-000002390000}"/>
    <cellStyle name="Note 9 10 2" xfId="14755" xr:uid="{00000000-0005-0000-0000-000003390000}"/>
    <cellStyle name="Note 9 10 2 2" xfId="14756" xr:uid="{00000000-0005-0000-0000-000004390000}"/>
    <cellStyle name="Note 9 10 3" xfId="14757" xr:uid="{00000000-0005-0000-0000-000005390000}"/>
    <cellStyle name="Note 9 10 3 2" xfId="14758" xr:uid="{00000000-0005-0000-0000-000006390000}"/>
    <cellStyle name="Note 9 10 4" xfId="14759" xr:uid="{00000000-0005-0000-0000-000007390000}"/>
    <cellStyle name="Note 9 10 4 2" xfId="14760" xr:uid="{00000000-0005-0000-0000-000008390000}"/>
    <cellStyle name="Note 9 10 5" xfId="14761" xr:uid="{00000000-0005-0000-0000-000009390000}"/>
    <cellStyle name="Note 9 10 5 2" xfId="14762" xr:uid="{00000000-0005-0000-0000-00000A390000}"/>
    <cellStyle name="Note 9 10 6" xfId="14763" xr:uid="{00000000-0005-0000-0000-00000B390000}"/>
    <cellStyle name="Note 9 10 6 2" xfId="14764" xr:uid="{00000000-0005-0000-0000-00000C390000}"/>
    <cellStyle name="Note 9 10 7" xfId="14765" xr:uid="{00000000-0005-0000-0000-00000D390000}"/>
    <cellStyle name="Note 9 10 7 2" xfId="14766" xr:uid="{00000000-0005-0000-0000-00000E390000}"/>
    <cellStyle name="Note 9 10 8" xfId="14767" xr:uid="{00000000-0005-0000-0000-00000F390000}"/>
    <cellStyle name="Note 9 10 8 2" xfId="14768" xr:uid="{00000000-0005-0000-0000-000010390000}"/>
    <cellStyle name="Note 9 10 9" xfId="14769" xr:uid="{00000000-0005-0000-0000-000011390000}"/>
    <cellStyle name="Note 9 10 9 2" xfId="14770" xr:uid="{00000000-0005-0000-0000-000012390000}"/>
    <cellStyle name="Note 9 11" xfId="14771" xr:uid="{00000000-0005-0000-0000-000013390000}"/>
    <cellStyle name="Note 9 11 10" xfId="14772" xr:uid="{00000000-0005-0000-0000-000014390000}"/>
    <cellStyle name="Note 9 11 10 2" xfId="14773" xr:uid="{00000000-0005-0000-0000-000015390000}"/>
    <cellStyle name="Note 9 11 11" xfId="14774" xr:uid="{00000000-0005-0000-0000-000016390000}"/>
    <cellStyle name="Note 9 11 11 2" xfId="14775" xr:uid="{00000000-0005-0000-0000-000017390000}"/>
    <cellStyle name="Note 9 11 12" xfId="14776" xr:uid="{00000000-0005-0000-0000-000018390000}"/>
    <cellStyle name="Note 9 11 12 2" xfId="14777" xr:uid="{00000000-0005-0000-0000-000019390000}"/>
    <cellStyle name="Note 9 11 13" xfId="14778" xr:uid="{00000000-0005-0000-0000-00001A390000}"/>
    <cellStyle name="Note 9 11 13 2" xfId="14779" xr:uid="{00000000-0005-0000-0000-00001B390000}"/>
    <cellStyle name="Note 9 11 14" xfId="14780" xr:uid="{00000000-0005-0000-0000-00001C390000}"/>
    <cellStyle name="Note 9 11 14 2" xfId="14781" xr:uid="{00000000-0005-0000-0000-00001D390000}"/>
    <cellStyle name="Note 9 11 15" xfId="14782" xr:uid="{00000000-0005-0000-0000-00001E390000}"/>
    <cellStyle name="Note 9 11 15 2" xfId="14783" xr:uid="{00000000-0005-0000-0000-00001F390000}"/>
    <cellStyle name="Note 9 11 16" xfId="14784" xr:uid="{00000000-0005-0000-0000-000020390000}"/>
    <cellStyle name="Note 9 11 16 2" xfId="14785" xr:uid="{00000000-0005-0000-0000-000021390000}"/>
    <cellStyle name="Note 9 11 17" xfId="14786" xr:uid="{00000000-0005-0000-0000-000022390000}"/>
    <cellStyle name="Note 9 11 17 2" xfId="14787" xr:uid="{00000000-0005-0000-0000-000023390000}"/>
    <cellStyle name="Note 9 11 18" xfId="14788" xr:uid="{00000000-0005-0000-0000-000024390000}"/>
    <cellStyle name="Note 9 11 2" xfId="14789" xr:uid="{00000000-0005-0000-0000-000025390000}"/>
    <cellStyle name="Note 9 11 2 2" xfId="14790" xr:uid="{00000000-0005-0000-0000-000026390000}"/>
    <cellStyle name="Note 9 11 3" xfId="14791" xr:uid="{00000000-0005-0000-0000-000027390000}"/>
    <cellStyle name="Note 9 11 3 2" xfId="14792" xr:uid="{00000000-0005-0000-0000-000028390000}"/>
    <cellStyle name="Note 9 11 4" xfId="14793" xr:uid="{00000000-0005-0000-0000-000029390000}"/>
    <cellStyle name="Note 9 11 4 2" xfId="14794" xr:uid="{00000000-0005-0000-0000-00002A390000}"/>
    <cellStyle name="Note 9 11 5" xfId="14795" xr:uid="{00000000-0005-0000-0000-00002B390000}"/>
    <cellStyle name="Note 9 11 5 2" xfId="14796" xr:uid="{00000000-0005-0000-0000-00002C390000}"/>
    <cellStyle name="Note 9 11 6" xfId="14797" xr:uid="{00000000-0005-0000-0000-00002D390000}"/>
    <cellStyle name="Note 9 11 6 2" xfId="14798" xr:uid="{00000000-0005-0000-0000-00002E390000}"/>
    <cellStyle name="Note 9 11 7" xfId="14799" xr:uid="{00000000-0005-0000-0000-00002F390000}"/>
    <cellStyle name="Note 9 11 7 2" xfId="14800" xr:uid="{00000000-0005-0000-0000-000030390000}"/>
    <cellStyle name="Note 9 11 8" xfId="14801" xr:uid="{00000000-0005-0000-0000-000031390000}"/>
    <cellStyle name="Note 9 11 8 2" xfId="14802" xr:uid="{00000000-0005-0000-0000-000032390000}"/>
    <cellStyle name="Note 9 11 9" xfId="14803" xr:uid="{00000000-0005-0000-0000-000033390000}"/>
    <cellStyle name="Note 9 11 9 2" xfId="14804" xr:uid="{00000000-0005-0000-0000-000034390000}"/>
    <cellStyle name="Note 9 12" xfId="14805" xr:uid="{00000000-0005-0000-0000-000035390000}"/>
    <cellStyle name="Note 9 12 10" xfId="14806" xr:uid="{00000000-0005-0000-0000-000036390000}"/>
    <cellStyle name="Note 9 12 10 2" xfId="14807" xr:uid="{00000000-0005-0000-0000-000037390000}"/>
    <cellStyle name="Note 9 12 11" xfId="14808" xr:uid="{00000000-0005-0000-0000-000038390000}"/>
    <cellStyle name="Note 9 12 11 2" xfId="14809" xr:uid="{00000000-0005-0000-0000-000039390000}"/>
    <cellStyle name="Note 9 12 12" xfId="14810" xr:uid="{00000000-0005-0000-0000-00003A390000}"/>
    <cellStyle name="Note 9 12 12 2" xfId="14811" xr:uid="{00000000-0005-0000-0000-00003B390000}"/>
    <cellStyle name="Note 9 12 13" xfId="14812" xr:uid="{00000000-0005-0000-0000-00003C390000}"/>
    <cellStyle name="Note 9 12 13 2" xfId="14813" xr:uid="{00000000-0005-0000-0000-00003D390000}"/>
    <cellStyle name="Note 9 12 14" xfId="14814" xr:uid="{00000000-0005-0000-0000-00003E390000}"/>
    <cellStyle name="Note 9 12 14 2" xfId="14815" xr:uid="{00000000-0005-0000-0000-00003F390000}"/>
    <cellStyle name="Note 9 12 15" xfId="14816" xr:uid="{00000000-0005-0000-0000-000040390000}"/>
    <cellStyle name="Note 9 12 15 2" xfId="14817" xr:uid="{00000000-0005-0000-0000-000041390000}"/>
    <cellStyle name="Note 9 12 16" xfId="14818" xr:uid="{00000000-0005-0000-0000-000042390000}"/>
    <cellStyle name="Note 9 12 2" xfId="14819" xr:uid="{00000000-0005-0000-0000-000043390000}"/>
    <cellStyle name="Note 9 12 2 2" xfId="14820" xr:uid="{00000000-0005-0000-0000-000044390000}"/>
    <cellStyle name="Note 9 12 3" xfId="14821" xr:uid="{00000000-0005-0000-0000-000045390000}"/>
    <cellStyle name="Note 9 12 3 2" xfId="14822" xr:uid="{00000000-0005-0000-0000-000046390000}"/>
    <cellStyle name="Note 9 12 4" xfId="14823" xr:uid="{00000000-0005-0000-0000-000047390000}"/>
    <cellStyle name="Note 9 12 4 2" xfId="14824" xr:uid="{00000000-0005-0000-0000-000048390000}"/>
    <cellStyle name="Note 9 12 5" xfId="14825" xr:uid="{00000000-0005-0000-0000-000049390000}"/>
    <cellStyle name="Note 9 12 5 2" xfId="14826" xr:uid="{00000000-0005-0000-0000-00004A390000}"/>
    <cellStyle name="Note 9 12 6" xfId="14827" xr:uid="{00000000-0005-0000-0000-00004B390000}"/>
    <cellStyle name="Note 9 12 6 2" xfId="14828" xr:uid="{00000000-0005-0000-0000-00004C390000}"/>
    <cellStyle name="Note 9 12 7" xfId="14829" xr:uid="{00000000-0005-0000-0000-00004D390000}"/>
    <cellStyle name="Note 9 12 7 2" xfId="14830" xr:uid="{00000000-0005-0000-0000-00004E390000}"/>
    <cellStyle name="Note 9 12 8" xfId="14831" xr:uid="{00000000-0005-0000-0000-00004F390000}"/>
    <cellStyle name="Note 9 12 8 2" xfId="14832" xr:uid="{00000000-0005-0000-0000-000050390000}"/>
    <cellStyle name="Note 9 12 9" xfId="14833" xr:uid="{00000000-0005-0000-0000-000051390000}"/>
    <cellStyle name="Note 9 12 9 2" xfId="14834" xr:uid="{00000000-0005-0000-0000-000052390000}"/>
    <cellStyle name="Note 9 13" xfId="14835" xr:uid="{00000000-0005-0000-0000-000053390000}"/>
    <cellStyle name="Note 9 13 10" xfId="14836" xr:uid="{00000000-0005-0000-0000-000054390000}"/>
    <cellStyle name="Note 9 13 10 2" xfId="14837" xr:uid="{00000000-0005-0000-0000-000055390000}"/>
    <cellStyle name="Note 9 13 11" xfId="14838" xr:uid="{00000000-0005-0000-0000-000056390000}"/>
    <cellStyle name="Note 9 13 11 2" xfId="14839" xr:uid="{00000000-0005-0000-0000-000057390000}"/>
    <cellStyle name="Note 9 13 12" xfId="14840" xr:uid="{00000000-0005-0000-0000-000058390000}"/>
    <cellStyle name="Note 9 13 12 2" xfId="14841" xr:uid="{00000000-0005-0000-0000-000059390000}"/>
    <cellStyle name="Note 9 13 13" xfId="14842" xr:uid="{00000000-0005-0000-0000-00005A390000}"/>
    <cellStyle name="Note 9 13 13 2" xfId="14843" xr:uid="{00000000-0005-0000-0000-00005B390000}"/>
    <cellStyle name="Note 9 13 14" xfId="14844" xr:uid="{00000000-0005-0000-0000-00005C390000}"/>
    <cellStyle name="Note 9 13 14 2" xfId="14845" xr:uid="{00000000-0005-0000-0000-00005D390000}"/>
    <cellStyle name="Note 9 13 15" xfId="14846" xr:uid="{00000000-0005-0000-0000-00005E390000}"/>
    <cellStyle name="Note 9 13 15 2" xfId="14847" xr:uid="{00000000-0005-0000-0000-00005F390000}"/>
    <cellStyle name="Note 9 13 16" xfId="14848" xr:uid="{00000000-0005-0000-0000-000060390000}"/>
    <cellStyle name="Note 9 13 2" xfId="14849" xr:uid="{00000000-0005-0000-0000-000061390000}"/>
    <cellStyle name="Note 9 13 2 2" xfId="14850" xr:uid="{00000000-0005-0000-0000-000062390000}"/>
    <cellStyle name="Note 9 13 3" xfId="14851" xr:uid="{00000000-0005-0000-0000-000063390000}"/>
    <cellStyle name="Note 9 13 3 2" xfId="14852" xr:uid="{00000000-0005-0000-0000-000064390000}"/>
    <cellStyle name="Note 9 13 4" xfId="14853" xr:uid="{00000000-0005-0000-0000-000065390000}"/>
    <cellStyle name="Note 9 13 4 2" xfId="14854" xr:uid="{00000000-0005-0000-0000-000066390000}"/>
    <cellStyle name="Note 9 13 5" xfId="14855" xr:uid="{00000000-0005-0000-0000-000067390000}"/>
    <cellStyle name="Note 9 13 5 2" xfId="14856" xr:uid="{00000000-0005-0000-0000-000068390000}"/>
    <cellStyle name="Note 9 13 6" xfId="14857" xr:uid="{00000000-0005-0000-0000-000069390000}"/>
    <cellStyle name="Note 9 13 6 2" xfId="14858" xr:uid="{00000000-0005-0000-0000-00006A390000}"/>
    <cellStyle name="Note 9 13 7" xfId="14859" xr:uid="{00000000-0005-0000-0000-00006B390000}"/>
    <cellStyle name="Note 9 13 7 2" xfId="14860" xr:uid="{00000000-0005-0000-0000-00006C390000}"/>
    <cellStyle name="Note 9 13 8" xfId="14861" xr:uid="{00000000-0005-0000-0000-00006D390000}"/>
    <cellStyle name="Note 9 13 8 2" xfId="14862" xr:uid="{00000000-0005-0000-0000-00006E390000}"/>
    <cellStyle name="Note 9 13 9" xfId="14863" xr:uid="{00000000-0005-0000-0000-00006F390000}"/>
    <cellStyle name="Note 9 13 9 2" xfId="14864" xr:uid="{00000000-0005-0000-0000-000070390000}"/>
    <cellStyle name="Note 9 14" xfId="14865" xr:uid="{00000000-0005-0000-0000-000071390000}"/>
    <cellStyle name="Note 9 14 10" xfId="14866" xr:uid="{00000000-0005-0000-0000-000072390000}"/>
    <cellStyle name="Note 9 14 10 2" xfId="14867" xr:uid="{00000000-0005-0000-0000-000073390000}"/>
    <cellStyle name="Note 9 14 11" xfId="14868" xr:uid="{00000000-0005-0000-0000-000074390000}"/>
    <cellStyle name="Note 9 14 11 2" xfId="14869" xr:uid="{00000000-0005-0000-0000-000075390000}"/>
    <cellStyle name="Note 9 14 12" xfId="14870" xr:uid="{00000000-0005-0000-0000-000076390000}"/>
    <cellStyle name="Note 9 14 12 2" xfId="14871" xr:uid="{00000000-0005-0000-0000-000077390000}"/>
    <cellStyle name="Note 9 14 13" xfId="14872" xr:uid="{00000000-0005-0000-0000-000078390000}"/>
    <cellStyle name="Note 9 14 13 2" xfId="14873" xr:uid="{00000000-0005-0000-0000-000079390000}"/>
    <cellStyle name="Note 9 14 14" xfId="14874" xr:uid="{00000000-0005-0000-0000-00007A390000}"/>
    <cellStyle name="Note 9 14 14 2" xfId="14875" xr:uid="{00000000-0005-0000-0000-00007B390000}"/>
    <cellStyle name="Note 9 14 15" xfId="14876" xr:uid="{00000000-0005-0000-0000-00007C390000}"/>
    <cellStyle name="Note 9 14 2" xfId="14877" xr:uid="{00000000-0005-0000-0000-00007D390000}"/>
    <cellStyle name="Note 9 14 2 2" xfId="14878" xr:uid="{00000000-0005-0000-0000-00007E390000}"/>
    <cellStyle name="Note 9 14 3" xfId="14879" xr:uid="{00000000-0005-0000-0000-00007F390000}"/>
    <cellStyle name="Note 9 14 3 2" xfId="14880" xr:uid="{00000000-0005-0000-0000-000080390000}"/>
    <cellStyle name="Note 9 14 4" xfId="14881" xr:uid="{00000000-0005-0000-0000-000081390000}"/>
    <cellStyle name="Note 9 14 4 2" xfId="14882" xr:uid="{00000000-0005-0000-0000-000082390000}"/>
    <cellStyle name="Note 9 14 5" xfId="14883" xr:uid="{00000000-0005-0000-0000-000083390000}"/>
    <cellStyle name="Note 9 14 5 2" xfId="14884" xr:uid="{00000000-0005-0000-0000-000084390000}"/>
    <cellStyle name="Note 9 14 6" xfId="14885" xr:uid="{00000000-0005-0000-0000-000085390000}"/>
    <cellStyle name="Note 9 14 6 2" xfId="14886" xr:uid="{00000000-0005-0000-0000-000086390000}"/>
    <cellStyle name="Note 9 14 7" xfId="14887" xr:uid="{00000000-0005-0000-0000-000087390000}"/>
    <cellStyle name="Note 9 14 7 2" xfId="14888" xr:uid="{00000000-0005-0000-0000-000088390000}"/>
    <cellStyle name="Note 9 14 8" xfId="14889" xr:uid="{00000000-0005-0000-0000-000089390000}"/>
    <cellStyle name="Note 9 14 8 2" xfId="14890" xr:uid="{00000000-0005-0000-0000-00008A390000}"/>
    <cellStyle name="Note 9 14 9" xfId="14891" xr:uid="{00000000-0005-0000-0000-00008B390000}"/>
    <cellStyle name="Note 9 14 9 2" xfId="14892" xr:uid="{00000000-0005-0000-0000-00008C390000}"/>
    <cellStyle name="Note 9 15" xfId="14893" xr:uid="{00000000-0005-0000-0000-00008D390000}"/>
    <cellStyle name="Note 9 15 2" xfId="14894" xr:uid="{00000000-0005-0000-0000-00008E390000}"/>
    <cellStyle name="Note 9 16" xfId="14895" xr:uid="{00000000-0005-0000-0000-00008F390000}"/>
    <cellStyle name="Note 9 16 2" xfId="14896" xr:uid="{00000000-0005-0000-0000-000090390000}"/>
    <cellStyle name="Note 9 17" xfId="14897" xr:uid="{00000000-0005-0000-0000-000091390000}"/>
    <cellStyle name="Note 9 17 2" xfId="14898" xr:uid="{00000000-0005-0000-0000-000092390000}"/>
    <cellStyle name="Note 9 18" xfId="14899" xr:uid="{00000000-0005-0000-0000-000093390000}"/>
    <cellStyle name="Note 9 18 2" xfId="14900" xr:uid="{00000000-0005-0000-0000-000094390000}"/>
    <cellStyle name="Note 9 19" xfId="14901" xr:uid="{00000000-0005-0000-0000-000095390000}"/>
    <cellStyle name="Note 9 19 2" xfId="14902" xr:uid="{00000000-0005-0000-0000-000096390000}"/>
    <cellStyle name="Note 9 2" xfId="14903" xr:uid="{00000000-0005-0000-0000-000097390000}"/>
    <cellStyle name="Note 9 2 10" xfId="14904" xr:uid="{00000000-0005-0000-0000-000098390000}"/>
    <cellStyle name="Note 9 2 10 10" xfId="14905" xr:uid="{00000000-0005-0000-0000-000099390000}"/>
    <cellStyle name="Note 9 2 10 10 2" xfId="14906" xr:uid="{00000000-0005-0000-0000-00009A390000}"/>
    <cellStyle name="Note 9 2 10 11" xfId="14907" xr:uid="{00000000-0005-0000-0000-00009B390000}"/>
    <cellStyle name="Note 9 2 10 11 2" xfId="14908" xr:uid="{00000000-0005-0000-0000-00009C390000}"/>
    <cellStyle name="Note 9 2 10 12" xfId="14909" xr:uid="{00000000-0005-0000-0000-00009D390000}"/>
    <cellStyle name="Note 9 2 10 12 2" xfId="14910" xr:uid="{00000000-0005-0000-0000-00009E390000}"/>
    <cellStyle name="Note 9 2 10 13" xfId="14911" xr:uid="{00000000-0005-0000-0000-00009F390000}"/>
    <cellStyle name="Note 9 2 10 13 2" xfId="14912" xr:uid="{00000000-0005-0000-0000-0000A0390000}"/>
    <cellStyle name="Note 9 2 10 14" xfId="14913" xr:uid="{00000000-0005-0000-0000-0000A1390000}"/>
    <cellStyle name="Note 9 2 10 14 2" xfId="14914" xr:uid="{00000000-0005-0000-0000-0000A2390000}"/>
    <cellStyle name="Note 9 2 10 15" xfId="14915" xr:uid="{00000000-0005-0000-0000-0000A3390000}"/>
    <cellStyle name="Note 9 2 10 15 2" xfId="14916" xr:uid="{00000000-0005-0000-0000-0000A4390000}"/>
    <cellStyle name="Note 9 2 10 16" xfId="14917" xr:uid="{00000000-0005-0000-0000-0000A5390000}"/>
    <cellStyle name="Note 9 2 10 16 2" xfId="14918" xr:uid="{00000000-0005-0000-0000-0000A6390000}"/>
    <cellStyle name="Note 9 2 10 17" xfId="14919" xr:uid="{00000000-0005-0000-0000-0000A7390000}"/>
    <cellStyle name="Note 9 2 10 17 2" xfId="14920" xr:uid="{00000000-0005-0000-0000-0000A8390000}"/>
    <cellStyle name="Note 9 2 10 18" xfId="14921" xr:uid="{00000000-0005-0000-0000-0000A9390000}"/>
    <cellStyle name="Note 9 2 10 2" xfId="14922" xr:uid="{00000000-0005-0000-0000-0000AA390000}"/>
    <cellStyle name="Note 9 2 10 2 2" xfId="14923" xr:uid="{00000000-0005-0000-0000-0000AB390000}"/>
    <cellStyle name="Note 9 2 10 3" xfId="14924" xr:uid="{00000000-0005-0000-0000-0000AC390000}"/>
    <cellStyle name="Note 9 2 10 3 2" xfId="14925" xr:uid="{00000000-0005-0000-0000-0000AD390000}"/>
    <cellStyle name="Note 9 2 10 4" xfId="14926" xr:uid="{00000000-0005-0000-0000-0000AE390000}"/>
    <cellStyle name="Note 9 2 10 4 2" xfId="14927" xr:uid="{00000000-0005-0000-0000-0000AF390000}"/>
    <cellStyle name="Note 9 2 10 5" xfId="14928" xr:uid="{00000000-0005-0000-0000-0000B0390000}"/>
    <cellStyle name="Note 9 2 10 5 2" xfId="14929" xr:uid="{00000000-0005-0000-0000-0000B1390000}"/>
    <cellStyle name="Note 9 2 10 6" xfId="14930" xr:uid="{00000000-0005-0000-0000-0000B2390000}"/>
    <cellStyle name="Note 9 2 10 6 2" xfId="14931" xr:uid="{00000000-0005-0000-0000-0000B3390000}"/>
    <cellStyle name="Note 9 2 10 7" xfId="14932" xr:uid="{00000000-0005-0000-0000-0000B4390000}"/>
    <cellStyle name="Note 9 2 10 7 2" xfId="14933" xr:uid="{00000000-0005-0000-0000-0000B5390000}"/>
    <cellStyle name="Note 9 2 10 8" xfId="14934" xr:uid="{00000000-0005-0000-0000-0000B6390000}"/>
    <cellStyle name="Note 9 2 10 8 2" xfId="14935" xr:uid="{00000000-0005-0000-0000-0000B7390000}"/>
    <cellStyle name="Note 9 2 10 9" xfId="14936" xr:uid="{00000000-0005-0000-0000-0000B8390000}"/>
    <cellStyle name="Note 9 2 10 9 2" xfId="14937" xr:uid="{00000000-0005-0000-0000-0000B9390000}"/>
    <cellStyle name="Note 9 2 11" xfId="14938" xr:uid="{00000000-0005-0000-0000-0000BA390000}"/>
    <cellStyle name="Note 9 2 11 10" xfId="14939" xr:uid="{00000000-0005-0000-0000-0000BB390000}"/>
    <cellStyle name="Note 9 2 11 10 2" xfId="14940" xr:uid="{00000000-0005-0000-0000-0000BC390000}"/>
    <cellStyle name="Note 9 2 11 11" xfId="14941" xr:uid="{00000000-0005-0000-0000-0000BD390000}"/>
    <cellStyle name="Note 9 2 11 11 2" xfId="14942" xr:uid="{00000000-0005-0000-0000-0000BE390000}"/>
    <cellStyle name="Note 9 2 11 12" xfId="14943" xr:uid="{00000000-0005-0000-0000-0000BF390000}"/>
    <cellStyle name="Note 9 2 11 12 2" xfId="14944" xr:uid="{00000000-0005-0000-0000-0000C0390000}"/>
    <cellStyle name="Note 9 2 11 13" xfId="14945" xr:uid="{00000000-0005-0000-0000-0000C1390000}"/>
    <cellStyle name="Note 9 2 11 13 2" xfId="14946" xr:uid="{00000000-0005-0000-0000-0000C2390000}"/>
    <cellStyle name="Note 9 2 11 14" xfId="14947" xr:uid="{00000000-0005-0000-0000-0000C3390000}"/>
    <cellStyle name="Note 9 2 11 14 2" xfId="14948" xr:uid="{00000000-0005-0000-0000-0000C4390000}"/>
    <cellStyle name="Note 9 2 11 15" xfId="14949" xr:uid="{00000000-0005-0000-0000-0000C5390000}"/>
    <cellStyle name="Note 9 2 11 15 2" xfId="14950" xr:uid="{00000000-0005-0000-0000-0000C6390000}"/>
    <cellStyle name="Note 9 2 11 16" xfId="14951" xr:uid="{00000000-0005-0000-0000-0000C7390000}"/>
    <cellStyle name="Note 9 2 11 2" xfId="14952" xr:uid="{00000000-0005-0000-0000-0000C8390000}"/>
    <cellStyle name="Note 9 2 11 2 2" xfId="14953" xr:uid="{00000000-0005-0000-0000-0000C9390000}"/>
    <cellStyle name="Note 9 2 11 3" xfId="14954" xr:uid="{00000000-0005-0000-0000-0000CA390000}"/>
    <cellStyle name="Note 9 2 11 3 2" xfId="14955" xr:uid="{00000000-0005-0000-0000-0000CB390000}"/>
    <cellStyle name="Note 9 2 11 4" xfId="14956" xr:uid="{00000000-0005-0000-0000-0000CC390000}"/>
    <cellStyle name="Note 9 2 11 4 2" xfId="14957" xr:uid="{00000000-0005-0000-0000-0000CD390000}"/>
    <cellStyle name="Note 9 2 11 5" xfId="14958" xr:uid="{00000000-0005-0000-0000-0000CE390000}"/>
    <cellStyle name="Note 9 2 11 5 2" xfId="14959" xr:uid="{00000000-0005-0000-0000-0000CF390000}"/>
    <cellStyle name="Note 9 2 11 6" xfId="14960" xr:uid="{00000000-0005-0000-0000-0000D0390000}"/>
    <cellStyle name="Note 9 2 11 6 2" xfId="14961" xr:uid="{00000000-0005-0000-0000-0000D1390000}"/>
    <cellStyle name="Note 9 2 11 7" xfId="14962" xr:uid="{00000000-0005-0000-0000-0000D2390000}"/>
    <cellStyle name="Note 9 2 11 7 2" xfId="14963" xr:uid="{00000000-0005-0000-0000-0000D3390000}"/>
    <cellStyle name="Note 9 2 11 8" xfId="14964" xr:uid="{00000000-0005-0000-0000-0000D4390000}"/>
    <cellStyle name="Note 9 2 11 8 2" xfId="14965" xr:uid="{00000000-0005-0000-0000-0000D5390000}"/>
    <cellStyle name="Note 9 2 11 9" xfId="14966" xr:uid="{00000000-0005-0000-0000-0000D6390000}"/>
    <cellStyle name="Note 9 2 11 9 2" xfId="14967" xr:uid="{00000000-0005-0000-0000-0000D7390000}"/>
    <cellStyle name="Note 9 2 12" xfId="14968" xr:uid="{00000000-0005-0000-0000-0000D8390000}"/>
    <cellStyle name="Note 9 2 12 10" xfId="14969" xr:uid="{00000000-0005-0000-0000-0000D9390000}"/>
    <cellStyle name="Note 9 2 12 10 2" xfId="14970" xr:uid="{00000000-0005-0000-0000-0000DA390000}"/>
    <cellStyle name="Note 9 2 12 11" xfId="14971" xr:uid="{00000000-0005-0000-0000-0000DB390000}"/>
    <cellStyle name="Note 9 2 12 11 2" xfId="14972" xr:uid="{00000000-0005-0000-0000-0000DC390000}"/>
    <cellStyle name="Note 9 2 12 12" xfId="14973" xr:uid="{00000000-0005-0000-0000-0000DD390000}"/>
    <cellStyle name="Note 9 2 12 12 2" xfId="14974" xr:uid="{00000000-0005-0000-0000-0000DE390000}"/>
    <cellStyle name="Note 9 2 12 13" xfId="14975" xr:uid="{00000000-0005-0000-0000-0000DF390000}"/>
    <cellStyle name="Note 9 2 12 13 2" xfId="14976" xr:uid="{00000000-0005-0000-0000-0000E0390000}"/>
    <cellStyle name="Note 9 2 12 14" xfId="14977" xr:uid="{00000000-0005-0000-0000-0000E1390000}"/>
    <cellStyle name="Note 9 2 12 14 2" xfId="14978" xr:uid="{00000000-0005-0000-0000-0000E2390000}"/>
    <cellStyle name="Note 9 2 12 15" xfId="14979" xr:uid="{00000000-0005-0000-0000-0000E3390000}"/>
    <cellStyle name="Note 9 2 12 15 2" xfId="14980" xr:uid="{00000000-0005-0000-0000-0000E4390000}"/>
    <cellStyle name="Note 9 2 12 16" xfId="14981" xr:uid="{00000000-0005-0000-0000-0000E5390000}"/>
    <cellStyle name="Note 9 2 12 2" xfId="14982" xr:uid="{00000000-0005-0000-0000-0000E6390000}"/>
    <cellStyle name="Note 9 2 12 2 2" xfId="14983" xr:uid="{00000000-0005-0000-0000-0000E7390000}"/>
    <cellStyle name="Note 9 2 12 3" xfId="14984" xr:uid="{00000000-0005-0000-0000-0000E8390000}"/>
    <cellStyle name="Note 9 2 12 3 2" xfId="14985" xr:uid="{00000000-0005-0000-0000-0000E9390000}"/>
    <cellStyle name="Note 9 2 12 4" xfId="14986" xr:uid="{00000000-0005-0000-0000-0000EA390000}"/>
    <cellStyle name="Note 9 2 12 4 2" xfId="14987" xr:uid="{00000000-0005-0000-0000-0000EB390000}"/>
    <cellStyle name="Note 9 2 12 5" xfId="14988" xr:uid="{00000000-0005-0000-0000-0000EC390000}"/>
    <cellStyle name="Note 9 2 12 5 2" xfId="14989" xr:uid="{00000000-0005-0000-0000-0000ED390000}"/>
    <cellStyle name="Note 9 2 12 6" xfId="14990" xr:uid="{00000000-0005-0000-0000-0000EE390000}"/>
    <cellStyle name="Note 9 2 12 6 2" xfId="14991" xr:uid="{00000000-0005-0000-0000-0000EF390000}"/>
    <cellStyle name="Note 9 2 12 7" xfId="14992" xr:uid="{00000000-0005-0000-0000-0000F0390000}"/>
    <cellStyle name="Note 9 2 12 7 2" xfId="14993" xr:uid="{00000000-0005-0000-0000-0000F1390000}"/>
    <cellStyle name="Note 9 2 12 8" xfId="14994" xr:uid="{00000000-0005-0000-0000-0000F2390000}"/>
    <cellStyle name="Note 9 2 12 8 2" xfId="14995" xr:uid="{00000000-0005-0000-0000-0000F3390000}"/>
    <cellStyle name="Note 9 2 12 9" xfId="14996" xr:uid="{00000000-0005-0000-0000-0000F4390000}"/>
    <cellStyle name="Note 9 2 12 9 2" xfId="14997" xr:uid="{00000000-0005-0000-0000-0000F5390000}"/>
    <cellStyle name="Note 9 2 13" xfId="14998" xr:uid="{00000000-0005-0000-0000-0000F6390000}"/>
    <cellStyle name="Note 9 2 13 10" xfId="14999" xr:uid="{00000000-0005-0000-0000-0000F7390000}"/>
    <cellStyle name="Note 9 2 13 10 2" xfId="15000" xr:uid="{00000000-0005-0000-0000-0000F8390000}"/>
    <cellStyle name="Note 9 2 13 11" xfId="15001" xr:uid="{00000000-0005-0000-0000-0000F9390000}"/>
    <cellStyle name="Note 9 2 13 11 2" xfId="15002" xr:uid="{00000000-0005-0000-0000-0000FA390000}"/>
    <cellStyle name="Note 9 2 13 12" xfId="15003" xr:uid="{00000000-0005-0000-0000-0000FB390000}"/>
    <cellStyle name="Note 9 2 13 12 2" xfId="15004" xr:uid="{00000000-0005-0000-0000-0000FC390000}"/>
    <cellStyle name="Note 9 2 13 13" xfId="15005" xr:uid="{00000000-0005-0000-0000-0000FD390000}"/>
    <cellStyle name="Note 9 2 13 13 2" xfId="15006" xr:uid="{00000000-0005-0000-0000-0000FE390000}"/>
    <cellStyle name="Note 9 2 13 14" xfId="15007" xr:uid="{00000000-0005-0000-0000-0000FF390000}"/>
    <cellStyle name="Note 9 2 13 14 2" xfId="15008" xr:uid="{00000000-0005-0000-0000-0000003A0000}"/>
    <cellStyle name="Note 9 2 13 15" xfId="15009" xr:uid="{00000000-0005-0000-0000-0000013A0000}"/>
    <cellStyle name="Note 9 2 13 2" xfId="15010" xr:uid="{00000000-0005-0000-0000-0000023A0000}"/>
    <cellStyle name="Note 9 2 13 2 2" xfId="15011" xr:uid="{00000000-0005-0000-0000-0000033A0000}"/>
    <cellStyle name="Note 9 2 13 3" xfId="15012" xr:uid="{00000000-0005-0000-0000-0000043A0000}"/>
    <cellStyle name="Note 9 2 13 3 2" xfId="15013" xr:uid="{00000000-0005-0000-0000-0000053A0000}"/>
    <cellStyle name="Note 9 2 13 4" xfId="15014" xr:uid="{00000000-0005-0000-0000-0000063A0000}"/>
    <cellStyle name="Note 9 2 13 4 2" xfId="15015" xr:uid="{00000000-0005-0000-0000-0000073A0000}"/>
    <cellStyle name="Note 9 2 13 5" xfId="15016" xr:uid="{00000000-0005-0000-0000-0000083A0000}"/>
    <cellStyle name="Note 9 2 13 5 2" xfId="15017" xr:uid="{00000000-0005-0000-0000-0000093A0000}"/>
    <cellStyle name="Note 9 2 13 6" xfId="15018" xr:uid="{00000000-0005-0000-0000-00000A3A0000}"/>
    <cellStyle name="Note 9 2 13 6 2" xfId="15019" xr:uid="{00000000-0005-0000-0000-00000B3A0000}"/>
    <cellStyle name="Note 9 2 13 7" xfId="15020" xr:uid="{00000000-0005-0000-0000-00000C3A0000}"/>
    <cellStyle name="Note 9 2 13 7 2" xfId="15021" xr:uid="{00000000-0005-0000-0000-00000D3A0000}"/>
    <cellStyle name="Note 9 2 13 8" xfId="15022" xr:uid="{00000000-0005-0000-0000-00000E3A0000}"/>
    <cellStyle name="Note 9 2 13 8 2" xfId="15023" xr:uid="{00000000-0005-0000-0000-00000F3A0000}"/>
    <cellStyle name="Note 9 2 13 9" xfId="15024" xr:uid="{00000000-0005-0000-0000-0000103A0000}"/>
    <cellStyle name="Note 9 2 13 9 2" xfId="15025" xr:uid="{00000000-0005-0000-0000-0000113A0000}"/>
    <cellStyle name="Note 9 2 14" xfId="15026" xr:uid="{00000000-0005-0000-0000-0000123A0000}"/>
    <cellStyle name="Note 9 2 14 2" xfId="15027" xr:uid="{00000000-0005-0000-0000-0000133A0000}"/>
    <cellStyle name="Note 9 2 15" xfId="15028" xr:uid="{00000000-0005-0000-0000-0000143A0000}"/>
    <cellStyle name="Note 9 2 15 2" xfId="15029" xr:uid="{00000000-0005-0000-0000-0000153A0000}"/>
    <cellStyle name="Note 9 2 16" xfId="15030" xr:uid="{00000000-0005-0000-0000-0000163A0000}"/>
    <cellStyle name="Note 9 2 16 2" xfId="15031" xr:uid="{00000000-0005-0000-0000-0000173A0000}"/>
    <cellStyle name="Note 9 2 17" xfId="15032" xr:uid="{00000000-0005-0000-0000-0000183A0000}"/>
    <cellStyle name="Note 9 2 17 2" xfId="15033" xr:uid="{00000000-0005-0000-0000-0000193A0000}"/>
    <cellStyle name="Note 9 2 18" xfId="15034" xr:uid="{00000000-0005-0000-0000-00001A3A0000}"/>
    <cellStyle name="Note 9 2 18 2" xfId="15035" xr:uid="{00000000-0005-0000-0000-00001B3A0000}"/>
    <cellStyle name="Note 9 2 19" xfId="15036" xr:uid="{00000000-0005-0000-0000-00001C3A0000}"/>
    <cellStyle name="Note 9 2 19 2" xfId="15037" xr:uid="{00000000-0005-0000-0000-00001D3A0000}"/>
    <cellStyle name="Note 9 2 2" xfId="15038" xr:uid="{00000000-0005-0000-0000-00001E3A0000}"/>
    <cellStyle name="Note 9 2 2 10" xfId="15039" xr:uid="{00000000-0005-0000-0000-00001F3A0000}"/>
    <cellStyle name="Note 9 2 2 10 2" xfId="15040" xr:uid="{00000000-0005-0000-0000-0000203A0000}"/>
    <cellStyle name="Note 9 2 2 11" xfId="15041" xr:uid="{00000000-0005-0000-0000-0000213A0000}"/>
    <cellStyle name="Note 9 2 2 11 2" xfId="15042" xr:uid="{00000000-0005-0000-0000-0000223A0000}"/>
    <cellStyle name="Note 9 2 2 12" xfId="15043" xr:uid="{00000000-0005-0000-0000-0000233A0000}"/>
    <cellStyle name="Note 9 2 2 12 2" xfId="15044" xr:uid="{00000000-0005-0000-0000-0000243A0000}"/>
    <cellStyle name="Note 9 2 2 13" xfId="15045" xr:uid="{00000000-0005-0000-0000-0000253A0000}"/>
    <cellStyle name="Note 9 2 2 13 2" xfId="15046" xr:uid="{00000000-0005-0000-0000-0000263A0000}"/>
    <cellStyle name="Note 9 2 2 14" xfId="15047" xr:uid="{00000000-0005-0000-0000-0000273A0000}"/>
    <cellStyle name="Note 9 2 2 14 2" xfId="15048" xr:uid="{00000000-0005-0000-0000-0000283A0000}"/>
    <cellStyle name="Note 9 2 2 15" xfId="15049" xr:uid="{00000000-0005-0000-0000-0000293A0000}"/>
    <cellStyle name="Note 9 2 2 15 2" xfId="15050" xr:uid="{00000000-0005-0000-0000-00002A3A0000}"/>
    <cellStyle name="Note 9 2 2 16" xfId="15051" xr:uid="{00000000-0005-0000-0000-00002B3A0000}"/>
    <cellStyle name="Note 9 2 2 16 2" xfId="15052" xr:uid="{00000000-0005-0000-0000-00002C3A0000}"/>
    <cellStyle name="Note 9 2 2 17" xfId="15053" xr:uid="{00000000-0005-0000-0000-00002D3A0000}"/>
    <cellStyle name="Note 9 2 2 17 2" xfId="15054" xr:uid="{00000000-0005-0000-0000-00002E3A0000}"/>
    <cellStyle name="Note 9 2 2 18" xfId="15055" xr:uid="{00000000-0005-0000-0000-00002F3A0000}"/>
    <cellStyle name="Note 9 2 2 18 2" xfId="15056" xr:uid="{00000000-0005-0000-0000-0000303A0000}"/>
    <cellStyle name="Note 9 2 2 19" xfId="15057" xr:uid="{00000000-0005-0000-0000-0000313A0000}"/>
    <cellStyle name="Note 9 2 2 19 2" xfId="15058" xr:uid="{00000000-0005-0000-0000-0000323A0000}"/>
    <cellStyle name="Note 9 2 2 2" xfId="15059" xr:uid="{00000000-0005-0000-0000-0000333A0000}"/>
    <cellStyle name="Note 9 2 2 2 10" xfId="15060" xr:uid="{00000000-0005-0000-0000-0000343A0000}"/>
    <cellStyle name="Note 9 2 2 2 10 2" xfId="15061" xr:uid="{00000000-0005-0000-0000-0000353A0000}"/>
    <cellStyle name="Note 9 2 2 2 11" xfId="15062" xr:uid="{00000000-0005-0000-0000-0000363A0000}"/>
    <cellStyle name="Note 9 2 2 2 11 2" xfId="15063" xr:uid="{00000000-0005-0000-0000-0000373A0000}"/>
    <cellStyle name="Note 9 2 2 2 12" xfId="15064" xr:uid="{00000000-0005-0000-0000-0000383A0000}"/>
    <cellStyle name="Note 9 2 2 2 12 2" xfId="15065" xr:uid="{00000000-0005-0000-0000-0000393A0000}"/>
    <cellStyle name="Note 9 2 2 2 13" xfId="15066" xr:uid="{00000000-0005-0000-0000-00003A3A0000}"/>
    <cellStyle name="Note 9 2 2 2 13 2" xfId="15067" xr:uid="{00000000-0005-0000-0000-00003B3A0000}"/>
    <cellStyle name="Note 9 2 2 2 14" xfId="15068" xr:uid="{00000000-0005-0000-0000-00003C3A0000}"/>
    <cellStyle name="Note 9 2 2 2 14 2" xfId="15069" xr:uid="{00000000-0005-0000-0000-00003D3A0000}"/>
    <cellStyle name="Note 9 2 2 2 15" xfId="15070" xr:uid="{00000000-0005-0000-0000-00003E3A0000}"/>
    <cellStyle name="Note 9 2 2 2 15 2" xfId="15071" xr:uid="{00000000-0005-0000-0000-00003F3A0000}"/>
    <cellStyle name="Note 9 2 2 2 16" xfId="15072" xr:uid="{00000000-0005-0000-0000-0000403A0000}"/>
    <cellStyle name="Note 9 2 2 2 16 2" xfId="15073" xr:uid="{00000000-0005-0000-0000-0000413A0000}"/>
    <cellStyle name="Note 9 2 2 2 17" xfId="15074" xr:uid="{00000000-0005-0000-0000-0000423A0000}"/>
    <cellStyle name="Note 9 2 2 2 17 2" xfId="15075" xr:uid="{00000000-0005-0000-0000-0000433A0000}"/>
    <cellStyle name="Note 9 2 2 2 18" xfId="15076" xr:uid="{00000000-0005-0000-0000-0000443A0000}"/>
    <cellStyle name="Note 9 2 2 2 18 2" xfId="15077" xr:uid="{00000000-0005-0000-0000-0000453A0000}"/>
    <cellStyle name="Note 9 2 2 2 19" xfId="15078" xr:uid="{00000000-0005-0000-0000-0000463A0000}"/>
    <cellStyle name="Note 9 2 2 2 2" xfId="15079" xr:uid="{00000000-0005-0000-0000-0000473A0000}"/>
    <cellStyle name="Note 9 2 2 2 2 2" xfId="15080" xr:uid="{00000000-0005-0000-0000-0000483A0000}"/>
    <cellStyle name="Note 9 2 2 2 3" xfId="15081" xr:uid="{00000000-0005-0000-0000-0000493A0000}"/>
    <cellStyle name="Note 9 2 2 2 3 2" xfId="15082" xr:uid="{00000000-0005-0000-0000-00004A3A0000}"/>
    <cellStyle name="Note 9 2 2 2 4" xfId="15083" xr:uid="{00000000-0005-0000-0000-00004B3A0000}"/>
    <cellStyle name="Note 9 2 2 2 4 2" xfId="15084" xr:uid="{00000000-0005-0000-0000-00004C3A0000}"/>
    <cellStyle name="Note 9 2 2 2 5" xfId="15085" xr:uid="{00000000-0005-0000-0000-00004D3A0000}"/>
    <cellStyle name="Note 9 2 2 2 5 2" xfId="15086" xr:uid="{00000000-0005-0000-0000-00004E3A0000}"/>
    <cellStyle name="Note 9 2 2 2 6" xfId="15087" xr:uid="{00000000-0005-0000-0000-00004F3A0000}"/>
    <cellStyle name="Note 9 2 2 2 6 2" xfId="15088" xr:uid="{00000000-0005-0000-0000-0000503A0000}"/>
    <cellStyle name="Note 9 2 2 2 7" xfId="15089" xr:uid="{00000000-0005-0000-0000-0000513A0000}"/>
    <cellStyle name="Note 9 2 2 2 7 2" xfId="15090" xr:uid="{00000000-0005-0000-0000-0000523A0000}"/>
    <cellStyle name="Note 9 2 2 2 8" xfId="15091" xr:uid="{00000000-0005-0000-0000-0000533A0000}"/>
    <cellStyle name="Note 9 2 2 2 8 2" xfId="15092" xr:uid="{00000000-0005-0000-0000-0000543A0000}"/>
    <cellStyle name="Note 9 2 2 2 9" xfId="15093" xr:uid="{00000000-0005-0000-0000-0000553A0000}"/>
    <cellStyle name="Note 9 2 2 2 9 2" xfId="15094" xr:uid="{00000000-0005-0000-0000-0000563A0000}"/>
    <cellStyle name="Note 9 2 2 20" xfId="15095" xr:uid="{00000000-0005-0000-0000-0000573A0000}"/>
    <cellStyle name="Note 9 2 2 3" xfId="15096" xr:uid="{00000000-0005-0000-0000-0000583A0000}"/>
    <cellStyle name="Note 9 2 2 3 10" xfId="15097" xr:uid="{00000000-0005-0000-0000-0000593A0000}"/>
    <cellStyle name="Note 9 2 2 3 10 2" xfId="15098" xr:uid="{00000000-0005-0000-0000-00005A3A0000}"/>
    <cellStyle name="Note 9 2 2 3 11" xfId="15099" xr:uid="{00000000-0005-0000-0000-00005B3A0000}"/>
    <cellStyle name="Note 9 2 2 3 11 2" xfId="15100" xr:uid="{00000000-0005-0000-0000-00005C3A0000}"/>
    <cellStyle name="Note 9 2 2 3 12" xfId="15101" xr:uid="{00000000-0005-0000-0000-00005D3A0000}"/>
    <cellStyle name="Note 9 2 2 3 12 2" xfId="15102" xr:uid="{00000000-0005-0000-0000-00005E3A0000}"/>
    <cellStyle name="Note 9 2 2 3 13" xfId="15103" xr:uid="{00000000-0005-0000-0000-00005F3A0000}"/>
    <cellStyle name="Note 9 2 2 3 13 2" xfId="15104" xr:uid="{00000000-0005-0000-0000-0000603A0000}"/>
    <cellStyle name="Note 9 2 2 3 14" xfId="15105" xr:uid="{00000000-0005-0000-0000-0000613A0000}"/>
    <cellStyle name="Note 9 2 2 3 14 2" xfId="15106" xr:uid="{00000000-0005-0000-0000-0000623A0000}"/>
    <cellStyle name="Note 9 2 2 3 15" xfId="15107" xr:uid="{00000000-0005-0000-0000-0000633A0000}"/>
    <cellStyle name="Note 9 2 2 3 15 2" xfId="15108" xr:uid="{00000000-0005-0000-0000-0000643A0000}"/>
    <cellStyle name="Note 9 2 2 3 16" xfId="15109" xr:uid="{00000000-0005-0000-0000-0000653A0000}"/>
    <cellStyle name="Note 9 2 2 3 16 2" xfId="15110" xr:uid="{00000000-0005-0000-0000-0000663A0000}"/>
    <cellStyle name="Note 9 2 2 3 17" xfId="15111" xr:uid="{00000000-0005-0000-0000-0000673A0000}"/>
    <cellStyle name="Note 9 2 2 3 17 2" xfId="15112" xr:uid="{00000000-0005-0000-0000-0000683A0000}"/>
    <cellStyle name="Note 9 2 2 3 18" xfId="15113" xr:uid="{00000000-0005-0000-0000-0000693A0000}"/>
    <cellStyle name="Note 9 2 2 3 18 2" xfId="15114" xr:uid="{00000000-0005-0000-0000-00006A3A0000}"/>
    <cellStyle name="Note 9 2 2 3 19" xfId="15115" xr:uid="{00000000-0005-0000-0000-00006B3A0000}"/>
    <cellStyle name="Note 9 2 2 3 2" xfId="15116" xr:uid="{00000000-0005-0000-0000-00006C3A0000}"/>
    <cellStyle name="Note 9 2 2 3 2 2" xfId="15117" xr:uid="{00000000-0005-0000-0000-00006D3A0000}"/>
    <cellStyle name="Note 9 2 2 3 3" xfId="15118" xr:uid="{00000000-0005-0000-0000-00006E3A0000}"/>
    <cellStyle name="Note 9 2 2 3 3 2" xfId="15119" xr:uid="{00000000-0005-0000-0000-00006F3A0000}"/>
    <cellStyle name="Note 9 2 2 3 4" xfId="15120" xr:uid="{00000000-0005-0000-0000-0000703A0000}"/>
    <cellStyle name="Note 9 2 2 3 4 2" xfId="15121" xr:uid="{00000000-0005-0000-0000-0000713A0000}"/>
    <cellStyle name="Note 9 2 2 3 5" xfId="15122" xr:uid="{00000000-0005-0000-0000-0000723A0000}"/>
    <cellStyle name="Note 9 2 2 3 5 2" xfId="15123" xr:uid="{00000000-0005-0000-0000-0000733A0000}"/>
    <cellStyle name="Note 9 2 2 3 6" xfId="15124" xr:uid="{00000000-0005-0000-0000-0000743A0000}"/>
    <cellStyle name="Note 9 2 2 3 6 2" xfId="15125" xr:uid="{00000000-0005-0000-0000-0000753A0000}"/>
    <cellStyle name="Note 9 2 2 3 7" xfId="15126" xr:uid="{00000000-0005-0000-0000-0000763A0000}"/>
    <cellStyle name="Note 9 2 2 3 7 2" xfId="15127" xr:uid="{00000000-0005-0000-0000-0000773A0000}"/>
    <cellStyle name="Note 9 2 2 3 8" xfId="15128" xr:uid="{00000000-0005-0000-0000-0000783A0000}"/>
    <cellStyle name="Note 9 2 2 3 8 2" xfId="15129" xr:uid="{00000000-0005-0000-0000-0000793A0000}"/>
    <cellStyle name="Note 9 2 2 3 9" xfId="15130" xr:uid="{00000000-0005-0000-0000-00007A3A0000}"/>
    <cellStyle name="Note 9 2 2 3 9 2" xfId="15131" xr:uid="{00000000-0005-0000-0000-00007B3A0000}"/>
    <cellStyle name="Note 9 2 2 4" xfId="15132" xr:uid="{00000000-0005-0000-0000-00007C3A0000}"/>
    <cellStyle name="Note 9 2 2 4 10" xfId="15133" xr:uid="{00000000-0005-0000-0000-00007D3A0000}"/>
    <cellStyle name="Note 9 2 2 4 10 2" xfId="15134" xr:uid="{00000000-0005-0000-0000-00007E3A0000}"/>
    <cellStyle name="Note 9 2 2 4 11" xfId="15135" xr:uid="{00000000-0005-0000-0000-00007F3A0000}"/>
    <cellStyle name="Note 9 2 2 4 11 2" xfId="15136" xr:uid="{00000000-0005-0000-0000-0000803A0000}"/>
    <cellStyle name="Note 9 2 2 4 12" xfId="15137" xr:uid="{00000000-0005-0000-0000-0000813A0000}"/>
    <cellStyle name="Note 9 2 2 4 12 2" xfId="15138" xr:uid="{00000000-0005-0000-0000-0000823A0000}"/>
    <cellStyle name="Note 9 2 2 4 13" xfId="15139" xr:uid="{00000000-0005-0000-0000-0000833A0000}"/>
    <cellStyle name="Note 9 2 2 4 13 2" xfId="15140" xr:uid="{00000000-0005-0000-0000-0000843A0000}"/>
    <cellStyle name="Note 9 2 2 4 14" xfId="15141" xr:uid="{00000000-0005-0000-0000-0000853A0000}"/>
    <cellStyle name="Note 9 2 2 4 14 2" xfId="15142" xr:uid="{00000000-0005-0000-0000-0000863A0000}"/>
    <cellStyle name="Note 9 2 2 4 15" xfId="15143" xr:uid="{00000000-0005-0000-0000-0000873A0000}"/>
    <cellStyle name="Note 9 2 2 4 15 2" xfId="15144" xr:uid="{00000000-0005-0000-0000-0000883A0000}"/>
    <cellStyle name="Note 9 2 2 4 16" xfId="15145" xr:uid="{00000000-0005-0000-0000-0000893A0000}"/>
    <cellStyle name="Note 9 2 2 4 2" xfId="15146" xr:uid="{00000000-0005-0000-0000-00008A3A0000}"/>
    <cellStyle name="Note 9 2 2 4 2 2" xfId="15147" xr:uid="{00000000-0005-0000-0000-00008B3A0000}"/>
    <cellStyle name="Note 9 2 2 4 3" xfId="15148" xr:uid="{00000000-0005-0000-0000-00008C3A0000}"/>
    <cellStyle name="Note 9 2 2 4 3 2" xfId="15149" xr:uid="{00000000-0005-0000-0000-00008D3A0000}"/>
    <cellStyle name="Note 9 2 2 4 4" xfId="15150" xr:uid="{00000000-0005-0000-0000-00008E3A0000}"/>
    <cellStyle name="Note 9 2 2 4 4 2" xfId="15151" xr:uid="{00000000-0005-0000-0000-00008F3A0000}"/>
    <cellStyle name="Note 9 2 2 4 5" xfId="15152" xr:uid="{00000000-0005-0000-0000-0000903A0000}"/>
    <cellStyle name="Note 9 2 2 4 5 2" xfId="15153" xr:uid="{00000000-0005-0000-0000-0000913A0000}"/>
    <cellStyle name="Note 9 2 2 4 6" xfId="15154" xr:uid="{00000000-0005-0000-0000-0000923A0000}"/>
    <cellStyle name="Note 9 2 2 4 6 2" xfId="15155" xr:uid="{00000000-0005-0000-0000-0000933A0000}"/>
    <cellStyle name="Note 9 2 2 4 7" xfId="15156" xr:uid="{00000000-0005-0000-0000-0000943A0000}"/>
    <cellStyle name="Note 9 2 2 4 7 2" xfId="15157" xr:uid="{00000000-0005-0000-0000-0000953A0000}"/>
    <cellStyle name="Note 9 2 2 4 8" xfId="15158" xr:uid="{00000000-0005-0000-0000-0000963A0000}"/>
    <cellStyle name="Note 9 2 2 4 8 2" xfId="15159" xr:uid="{00000000-0005-0000-0000-0000973A0000}"/>
    <cellStyle name="Note 9 2 2 4 9" xfId="15160" xr:uid="{00000000-0005-0000-0000-0000983A0000}"/>
    <cellStyle name="Note 9 2 2 4 9 2" xfId="15161" xr:uid="{00000000-0005-0000-0000-0000993A0000}"/>
    <cellStyle name="Note 9 2 2 5" xfId="15162" xr:uid="{00000000-0005-0000-0000-00009A3A0000}"/>
    <cellStyle name="Note 9 2 2 5 10" xfId="15163" xr:uid="{00000000-0005-0000-0000-00009B3A0000}"/>
    <cellStyle name="Note 9 2 2 5 10 2" xfId="15164" xr:uid="{00000000-0005-0000-0000-00009C3A0000}"/>
    <cellStyle name="Note 9 2 2 5 11" xfId="15165" xr:uid="{00000000-0005-0000-0000-00009D3A0000}"/>
    <cellStyle name="Note 9 2 2 5 11 2" xfId="15166" xr:uid="{00000000-0005-0000-0000-00009E3A0000}"/>
    <cellStyle name="Note 9 2 2 5 12" xfId="15167" xr:uid="{00000000-0005-0000-0000-00009F3A0000}"/>
    <cellStyle name="Note 9 2 2 5 12 2" xfId="15168" xr:uid="{00000000-0005-0000-0000-0000A03A0000}"/>
    <cellStyle name="Note 9 2 2 5 13" xfId="15169" xr:uid="{00000000-0005-0000-0000-0000A13A0000}"/>
    <cellStyle name="Note 9 2 2 5 13 2" xfId="15170" xr:uid="{00000000-0005-0000-0000-0000A23A0000}"/>
    <cellStyle name="Note 9 2 2 5 14" xfId="15171" xr:uid="{00000000-0005-0000-0000-0000A33A0000}"/>
    <cellStyle name="Note 9 2 2 5 14 2" xfId="15172" xr:uid="{00000000-0005-0000-0000-0000A43A0000}"/>
    <cellStyle name="Note 9 2 2 5 15" xfId="15173" xr:uid="{00000000-0005-0000-0000-0000A53A0000}"/>
    <cellStyle name="Note 9 2 2 5 15 2" xfId="15174" xr:uid="{00000000-0005-0000-0000-0000A63A0000}"/>
    <cellStyle name="Note 9 2 2 5 16" xfId="15175" xr:uid="{00000000-0005-0000-0000-0000A73A0000}"/>
    <cellStyle name="Note 9 2 2 5 2" xfId="15176" xr:uid="{00000000-0005-0000-0000-0000A83A0000}"/>
    <cellStyle name="Note 9 2 2 5 2 2" xfId="15177" xr:uid="{00000000-0005-0000-0000-0000A93A0000}"/>
    <cellStyle name="Note 9 2 2 5 3" xfId="15178" xr:uid="{00000000-0005-0000-0000-0000AA3A0000}"/>
    <cellStyle name="Note 9 2 2 5 3 2" xfId="15179" xr:uid="{00000000-0005-0000-0000-0000AB3A0000}"/>
    <cellStyle name="Note 9 2 2 5 4" xfId="15180" xr:uid="{00000000-0005-0000-0000-0000AC3A0000}"/>
    <cellStyle name="Note 9 2 2 5 4 2" xfId="15181" xr:uid="{00000000-0005-0000-0000-0000AD3A0000}"/>
    <cellStyle name="Note 9 2 2 5 5" xfId="15182" xr:uid="{00000000-0005-0000-0000-0000AE3A0000}"/>
    <cellStyle name="Note 9 2 2 5 5 2" xfId="15183" xr:uid="{00000000-0005-0000-0000-0000AF3A0000}"/>
    <cellStyle name="Note 9 2 2 5 6" xfId="15184" xr:uid="{00000000-0005-0000-0000-0000B03A0000}"/>
    <cellStyle name="Note 9 2 2 5 6 2" xfId="15185" xr:uid="{00000000-0005-0000-0000-0000B13A0000}"/>
    <cellStyle name="Note 9 2 2 5 7" xfId="15186" xr:uid="{00000000-0005-0000-0000-0000B23A0000}"/>
    <cellStyle name="Note 9 2 2 5 7 2" xfId="15187" xr:uid="{00000000-0005-0000-0000-0000B33A0000}"/>
    <cellStyle name="Note 9 2 2 5 8" xfId="15188" xr:uid="{00000000-0005-0000-0000-0000B43A0000}"/>
    <cellStyle name="Note 9 2 2 5 8 2" xfId="15189" xr:uid="{00000000-0005-0000-0000-0000B53A0000}"/>
    <cellStyle name="Note 9 2 2 5 9" xfId="15190" xr:uid="{00000000-0005-0000-0000-0000B63A0000}"/>
    <cellStyle name="Note 9 2 2 5 9 2" xfId="15191" xr:uid="{00000000-0005-0000-0000-0000B73A0000}"/>
    <cellStyle name="Note 9 2 2 6" xfId="15192" xr:uid="{00000000-0005-0000-0000-0000B83A0000}"/>
    <cellStyle name="Note 9 2 2 6 10" xfId="15193" xr:uid="{00000000-0005-0000-0000-0000B93A0000}"/>
    <cellStyle name="Note 9 2 2 6 10 2" xfId="15194" xr:uid="{00000000-0005-0000-0000-0000BA3A0000}"/>
    <cellStyle name="Note 9 2 2 6 11" xfId="15195" xr:uid="{00000000-0005-0000-0000-0000BB3A0000}"/>
    <cellStyle name="Note 9 2 2 6 11 2" xfId="15196" xr:uid="{00000000-0005-0000-0000-0000BC3A0000}"/>
    <cellStyle name="Note 9 2 2 6 12" xfId="15197" xr:uid="{00000000-0005-0000-0000-0000BD3A0000}"/>
    <cellStyle name="Note 9 2 2 6 12 2" xfId="15198" xr:uid="{00000000-0005-0000-0000-0000BE3A0000}"/>
    <cellStyle name="Note 9 2 2 6 13" xfId="15199" xr:uid="{00000000-0005-0000-0000-0000BF3A0000}"/>
    <cellStyle name="Note 9 2 2 6 13 2" xfId="15200" xr:uid="{00000000-0005-0000-0000-0000C03A0000}"/>
    <cellStyle name="Note 9 2 2 6 14" xfId="15201" xr:uid="{00000000-0005-0000-0000-0000C13A0000}"/>
    <cellStyle name="Note 9 2 2 6 14 2" xfId="15202" xr:uid="{00000000-0005-0000-0000-0000C23A0000}"/>
    <cellStyle name="Note 9 2 2 6 15" xfId="15203" xr:uid="{00000000-0005-0000-0000-0000C33A0000}"/>
    <cellStyle name="Note 9 2 2 6 2" xfId="15204" xr:uid="{00000000-0005-0000-0000-0000C43A0000}"/>
    <cellStyle name="Note 9 2 2 6 2 2" xfId="15205" xr:uid="{00000000-0005-0000-0000-0000C53A0000}"/>
    <cellStyle name="Note 9 2 2 6 3" xfId="15206" xr:uid="{00000000-0005-0000-0000-0000C63A0000}"/>
    <cellStyle name="Note 9 2 2 6 3 2" xfId="15207" xr:uid="{00000000-0005-0000-0000-0000C73A0000}"/>
    <cellStyle name="Note 9 2 2 6 4" xfId="15208" xr:uid="{00000000-0005-0000-0000-0000C83A0000}"/>
    <cellStyle name="Note 9 2 2 6 4 2" xfId="15209" xr:uid="{00000000-0005-0000-0000-0000C93A0000}"/>
    <cellStyle name="Note 9 2 2 6 5" xfId="15210" xr:uid="{00000000-0005-0000-0000-0000CA3A0000}"/>
    <cellStyle name="Note 9 2 2 6 5 2" xfId="15211" xr:uid="{00000000-0005-0000-0000-0000CB3A0000}"/>
    <cellStyle name="Note 9 2 2 6 6" xfId="15212" xr:uid="{00000000-0005-0000-0000-0000CC3A0000}"/>
    <cellStyle name="Note 9 2 2 6 6 2" xfId="15213" xr:uid="{00000000-0005-0000-0000-0000CD3A0000}"/>
    <cellStyle name="Note 9 2 2 6 7" xfId="15214" xr:uid="{00000000-0005-0000-0000-0000CE3A0000}"/>
    <cellStyle name="Note 9 2 2 6 7 2" xfId="15215" xr:uid="{00000000-0005-0000-0000-0000CF3A0000}"/>
    <cellStyle name="Note 9 2 2 6 8" xfId="15216" xr:uid="{00000000-0005-0000-0000-0000D03A0000}"/>
    <cellStyle name="Note 9 2 2 6 8 2" xfId="15217" xr:uid="{00000000-0005-0000-0000-0000D13A0000}"/>
    <cellStyle name="Note 9 2 2 6 9" xfId="15218" xr:uid="{00000000-0005-0000-0000-0000D23A0000}"/>
    <cellStyle name="Note 9 2 2 6 9 2" xfId="15219" xr:uid="{00000000-0005-0000-0000-0000D33A0000}"/>
    <cellStyle name="Note 9 2 2 7" xfId="15220" xr:uid="{00000000-0005-0000-0000-0000D43A0000}"/>
    <cellStyle name="Note 9 2 2 7 2" xfId="15221" xr:uid="{00000000-0005-0000-0000-0000D53A0000}"/>
    <cellStyle name="Note 9 2 2 8" xfId="15222" xr:uid="{00000000-0005-0000-0000-0000D63A0000}"/>
    <cellStyle name="Note 9 2 2 8 2" xfId="15223" xr:uid="{00000000-0005-0000-0000-0000D73A0000}"/>
    <cellStyle name="Note 9 2 2 9" xfId="15224" xr:uid="{00000000-0005-0000-0000-0000D83A0000}"/>
    <cellStyle name="Note 9 2 2 9 2" xfId="15225" xr:uid="{00000000-0005-0000-0000-0000D93A0000}"/>
    <cellStyle name="Note 9 2 20" xfId="15226" xr:uid="{00000000-0005-0000-0000-0000DA3A0000}"/>
    <cellStyle name="Note 9 2 20 2" xfId="15227" xr:uid="{00000000-0005-0000-0000-0000DB3A0000}"/>
    <cellStyle name="Note 9 2 21" xfId="15228" xr:uid="{00000000-0005-0000-0000-0000DC3A0000}"/>
    <cellStyle name="Note 9 2 21 2" xfId="15229" xr:uid="{00000000-0005-0000-0000-0000DD3A0000}"/>
    <cellStyle name="Note 9 2 22" xfId="15230" xr:uid="{00000000-0005-0000-0000-0000DE3A0000}"/>
    <cellStyle name="Note 9 2 22 2" xfId="15231" xr:uid="{00000000-0005-0000-0000-0000DF3A0000}"/>
    <cellStyle name="Note 9 2 23" xfId="15232" xr:uid="{00000000-0005-0000-0000-0000E03A0000}"/>
    <cellStyle name="Note 9 2 23 2" xfId="15233" xr:uid="{00000000-0005-0000-0000-0000E13A0000}"/>
    <cellStyle name="Note 9 2 24" xfId="15234" xr:uid="{00000000-0005-0000-0000-0000E23A0000}"/>
    <cellStyle name="Note 9 2 24 2" xfId="15235" xr:uid="{00000000-0005-0000-0000-0000E33A0000}"/>
    <cellStyle name="Note 9 2 25" xfId="15236" xr:uid="{00000000-0005-0000-0000-0000E43A0000}"/>
    <cellStyle name="Note 9 2 25 2" xfId="15237" xr:uid="{00000000-0005-0000-0000-0000E53A0000}"/>
    <cellStyle name="Note 9 2 26" xfId="15238" xr:uid="{00000000-0005-0000-0000-0000E63A0000}"/>
    <cellStyle name="Note 9 2 26 2" xfId="15239" xr:uid="{00000000-0005-0000-0000-0000E73A0000}"/>
    <cellStyle name="Note 9 2 27" xfId="15240" xr:uid="{00000000-0005-0000-0000-0000E83A0000}"/>
    <cellStyle name="Note 9 2 3" xfId="15241" xr:uid="{00000000-0005-0000-0000-0000E93A0000}"/>
    <cellStyle name="Note 9 2 3 10" xfId="15242" xr:uid="{00000000-0005-0000-0000-0000EA3A0000}"/>
    <cellStyle name="Note 9 2 3 10 2" xfId="15243" xr:uid="{00000000-0005-0000-0000-0000EB3A0000}"/>
    <cellStyle name="Note 9 2 3 11" xfId="15244" xr:uid="{00000000-0005-0000-0000-0000EC3A0000}"/>
    <cellStyle name="Note 9 2 3 11 2" xfId="15245" xr:uid="{00000000-0005-0000-0000-0000ED3A0000}"/>
    <cellStyle name="Note 9 2 3 12" xfId="15246" xr:uid="{00000000-0005-0000-0000-0000EE3A0000}"/>
    <cellStyle name="Note 9 2 3 12 2" xfId="15247" xr:uid="{00000000-0005-0000-0000-0000EF3A0000}"/>
    <cellStyle name="Note 9 2 3 13" xfId="15248" xr:uid="{00000000-0005-0000-0000-0000F03A0000}"/>
    <cellStyle name="Note 9 2 3 13 2" xfId="15249" xr:uid="{00000000-0005-0000-0000-0000F13A0000}"/>
    <cellStyle name="Note 9 2 3 14" xfId="15250" xr:uid="{00000000-0005-0000-0000-0000F23A0000}"/>
    <cellStyle name="Note 9 2 3 14 2" xfId="15251" xr:uid="{00000000-0005-0000-0000-0000F33A0000}"/>
    <cellStyle name="Note 9 2 3 15" xfId="15252" xr:uid="{00000000-0005-0000-0000-0000F43A0000}"/>
    <cellStyle name="Note 9 2 3 15 2" xfId="15253" xr:uid="{00000000-0005-0000-0000-0000F53A0000}"/>
    <cellStyle name="Note 9 2 3 16" xfId="15254" xr:uid="{00000000-0005-0000-0000-0000F63A0000}"/>
    <cellStyle name="Note 9 2 3 16 2" xfId="15255" xr:uid="{00000000-0005-0000-0000-0000F73A0000}"/>
    <cellStyle name="Note 9 2 3 17" xfId="15256" xr:uid="{00000000-0005-0000-0000-0000F83A0000}"/>
    <cellStyle name="Note 9 2 3 17 2" xfId="15257" xr:uid="{00000000-0005-0000-0000-0000F93A0000}"/>
    <cellStyle name="Note 9 2 3 18" xfId="15258" xr:uid="{00000000-0005-0000-0000-0000FA3A0000}"/>
    <cellStyle name="Note 9 2 3 18 2" xfId="15259" xr:uid="{00000000-0005-0000-0000-0000FB3A0000}"/>
    <cellStyle name="Note 9 2 3 19" xfId="15260" xr:uid="{00000000-0005-0000-0000-0000FC3A0000}"/>
    <cellStyle name="Note 9 2 3 19 2" xfId="15261" xr:uid="{00000000-0005-0000-0000-0000FD3A0000}"/>
    <cellStyle name="Note 9 2 3 2" xfId="15262" xr:uid="{00000000-0005-0000-0000-0000FE3A0000}"/>
    <cellStyle name="Note 9 2 3 2 10" xfId="15263" xr:uid="{00000000-0005-0000-0000-0000FF3A0000}"/>
    <cellStyle name="Note 9 2 3 2 10 2" xfId="15264" xr:uid="{00000000-0005-0000-0000-0000003B0000}"/>
    <cellStyle name="Note 9 2 3 2 11" xfId="15265" xr:uid="{00000000-0005-0000-0000-0000013B0000}"/>
    <cellStyle name="Note 9 2 3 2 11 2" xfId="15266" xr:uid="{00000000-0005-0000-0000-0000023B0000}"/>
    <cellStyle name="Note 9 2 3 2 12" xfId="15267" xr:uid="{00000000-0005-0000-0000-0000033B0000}"/>
    <cellStyle name="Note 9 2 3 2 12 2" xfId="15268" xr:uid="{00000000-0005-0000-0000-0000043B0000}"/>
    <cellStyle name="Note 9 2 3 2 13" xfId="15269" xr:uid="{00000000-0005-0000-0000-0000053B0000}"/>
    <cellStyle name="Note 9 2 3 2 13 2" xfId="15270" xr:uid="{00000000-0005-0000-0000-0000063B0000}"/>
    <cellStyle name="Note 9 2 3 2 14" xfId="15271" xr:uid="{00000000-0005-0000-0000-0000073B0000}"/>
    <cellStyle name="Note 9 2 3 2 14 2" xfId="15272" xr:uid="{00000000-0005-0000-0000-0000083B0000}"/>
    <cellStyle name="Note 9 2 3 2 15" xfId="15273" xr:uid="{00000000-0005-0000-0000-0000093B0000}"/>
    <cellStyle name="Note 9 2 3 2 15 2" xfId="15274" xr:uid="{00000000-0005-0000-0000-00000A3B0000}"/>
    <cellStyle name="Note 9 2 3 2 16" xfId="15275" xr:uid="{00000000-0005-0000-0000-00000B3B0000}"/>
    <cellStyle name="Note 9 2 3 2 16 2" xfId="15276" xr:uid="{00000000-0005-0000-0000-00000C3B0000}"/>
    <cellStyle name="Note 9 2 3 2 17" xfId="15277" xr:uid="{00000000-0005-0000-0000-00000D3B0000}"/>
    <cellStyle name="Note 9 2 3 2 17 2" xfId="15278" xr:uid="{00000000-0005-0000-0000-00000E3B0000}"/>
    <cellStyle name="Note 9 2 3 2 18" xfId="15279" xr:uid="{00000000-0005-0000-0000-00000F3B0000}"/>
    <cellStyle name="Note 9 2 3 2 18 2" xfId="15280" xr:uid="{00000000-0005-0000-0000-0000103B0000}"/>
    <cellStyle name="Note 9 2 3 2 19" xfId="15281" xr:uid="{00000000-0005-0000-0000-0000113B0000}"/>
    <cellStyle name="Note 9 2 3 2 2" xfId="15282" xr:uid="{00000000-0005-0000-0000-0000123B0000}"/>
    <cellStyle name="Note 9 2 3 2 2 2" xfId="15283" xr:uid="{00000000-0005-0000-0000-0000133B0000}"/>
    <cellStyle name="Note 9 2 3 2 3" xfId="15284" xr:uid="{00000000-0005-0000-0000-0000143B0000}"/>
    <cellStyle name="Note 9 2 3 2 3 2" xfId="15285" xr:uid="{00000000-0005-0000-0000-0000153B0000}"/>
    <cellStyle name="Note 9 2 3 2 4" xfId="15286" xr:uid="{00000000-0005-0000-0000-0000163B0000}"/>
    <cellStyle name="Note 9 2 3 2 4 2" xfId="15287" xr:uid="{00000000-0005-0000-0000-0000173B0000}"/>
    <cellStyle name="Note 9 2 3 2 5" xfId="15288" xr:uid="{00000000-0005-0000-0000-0000183B0000}"/>
    <cellStyle name="Note 9 2 3 2 5 2" xfId="15289" xr:uid="{00000000-0005-0000-0000-0000193B0000}"/>
    <cellStyle name="Note 9 2 3 2 6" xfId="15290" xr:uid="{00000000-0005-0000-0000-00001A3B0000}"/>
    <cellStyle name="Note 9 2 3 2 6 2" xfId="15291" xr:uid="{00000000-0005-0000-0000-00001B3B0000}"/>
    <cellStyle name="Note 9 2 3 2 7" xfId="15292" xr:uid="{00000000-0005-0000-0000-00001C3B0000}"/>
    <cellStyle name="Note 9 2 3 2 7 2" xfId="15293" xr:uid="{00000000-0005-0000-0000-00001D3B0000}"/>
    <cellStyle name="Note 9 2 3 2 8" xfId="15294" xr:uid="{00000000-0005-0000-0000-00001E3B0000}"/>
    <cellStyle name="Note 9 2 3 2 8 2" xfId="15295" xr:uid="{00000000-0005-0000-0000-00001F3B0000}"/>
    <cellStyle name="Note 9 2 3 2 9" xfId="15296" xr:uid="{00000000-0005-0000-0000-0000203B0000}"/>
    <cellStyle name="Note 9 2 3 2 9 2" xfId="15297" xr:uid="{00000000-0005-0000-0000-0000213B0000}"/>
    <cellStyle name="Note 9 2 3 20" xfId="15298" xr:uid="{00000000-0005-0000-0000-0000223B0000}"/>
    <cellStyle name="Note 9 2 3 3" xfId="15299" xr:uid="{00000000-0005-0000-0000-0000233B0000}"/>
    <cellStyle name="Note 9 2 3 3 10" xfId="15300" xr:uid="{00000000-0005-0000-0000-0000243B0000}"/>
    <cellStyle name="Note 9 2 3 3 10 2" xfId="15301" xr:uid="{00000000-0005-0000-0000-0000253B0000}"/>
    <cellStyle name="Note 9 2 3 3 11" xfId="15302" xr:uid="{00000000-0005-0000-0000-0000263B0000}"/>
    <cellStyle name="Note 9 2 3 3 11 2" xfId="15303" xr:uid="{00000000-0005-0000-0000-0000273B0000}"/>
    <cellStyle name="Note 9 2 3 3 12" xfId="15304" xr:uid="{00000000-0005-0000-0000-0000283B0000}"/>
    <cellStyle name="Note 9 2 3 3 12 2" xfId="15305" xr:uid="{00000000-0005-0000-0000-0000293B0000}"/>
    <cellStyle name="Note 9 2 3 3 13" xfId="15306" xr:uid="{00000000-0005-0000-0000-00002A3B0000}"/>
    <cellStyle name="Note 9 2 3 3 13 2" xfId="15307" xr:uid="{00000000-0005-0000-0000-00002B3B0000}"/>
    <cellStyle name="Note 9 2 3 3 14" xfId="15308" xr:uid="{00000000-0005-0000-0000-00002C3B0000}"/>
    <cellStyle name="Note 9 2 3 3 14 2" xfId="15309" xr:uid="{00000000-0005-0000-0000-00002D3B0000}"/>
    <cellStyle name="Note 9 2 3 3 15" xfId="15310" xr:uid="{00000000-0005-0000-0000-00002E3B0000}"/>
    <cellStyle name="Note 9 2 3 3 15 2" xfId="15311" xr:uid="{00000000-0005-0000-0000-00002F3B0000}"/>
    <cellStyle name="Note 9 2 3 3 16" xfId="15312" xr:uid="{00000000-0005-0000-0000-0000303B0000}"/>
    <cellStyle name="Note 9 2 3 3 16 2" xfId="15313" xr:uid="{00000000-0005-0000-0000-0000313B0000}"/>
    <cellStyle name="Note 9 2 3 3 17" xfId="15314" xr:uid="{00000000-0005-0000-0000-0000323B0000}"/>
    <cellStyle name="Note 9 2 3 3 17 2" xfId="15315" xr:uid="{00000000-0005-0000-0000-0000333B0000}"/>
    <cellStyle name="Note 9 2 3 3 18" xfId="15316" xr:uid="{00000000-0005-0000-0000-0000343B0000}"/>
    <cellStyle name="Note 9 2 3 3 18 2" xfId="15317" xr:uid="{00000000-0005-0000-0000-0000353B0000}"/>
    <cellStyle name="Note 9 2 3 3 19" xfId="15318" xr:uid="{00000000-0005-0000-0000-0000363B0000}"/>
    <cellStyle name="Note 9 2 3 3 2" xfId="15319" xr:uid="{00000000-0005-0000-0000-0000373B0000}"/>
    <cellStyle name="Note 9 2 3 3 2 2" xfId="15320" xr:uid="{00000000-0005-0000-0000-0000383B0000}"/>
    <cellStyle name="Note 9 2 3 3 3" xfId="15321" xr:uid="{00000000-0005-0000-0000-0000393B0000}"/>
    <cellStyle name="Note 9 2 3 3 3 2" xfId="15322" xr:uid="{00000000-0005-0000-0000-00003A3B0000}"/>
    <cellStyle name="Note 9 2 3 3 4" xfId="15323" xr:uid="{00000000-0005-0000-0000-00003B3B0000}"/>
    <cellStyle name="Note 9 2 3 3 4 2" xfId="15324" xr:uid="{00000000-0005-0000-0000-00003C3B0000}"/>
    <cellStyle name="Note 9 2 3 3 5" xfId="15325" xr:uid="{00000000-0005-0000-0000-00003D3B0000}"/>
    <cellStyle name="Note 9 2 3 3 5 2" xfId="15326" xr:uid="{00000000-0005-0000-0000-00003E3B0000}"/>
    <cellStyle name="Note 9 2 3 3 6" xfId="15327" xr:uid="{00000000-0005-0000-0000-00003F3B0000}"/>
    <cellStyle name="Note 9 2 3 3 6 2" xfId="15328" xr:uid="{00000000-0005-0000-0000-0000403B0000}"/>
    <cellStyle name="Note 9 2 3 3 7" xfId="15329" xr:uid="{00000000-0005-0000-0000-0000413B0000}"/>
    <cellStyle name="Note 9 2 3 3 7 2" xfId="15330" xr:uid="{00000000-0005-0000-0000-0000423B0000}"/>
    <cellStyle name="Note 9 2 3 3 8" xfId="15331" xr:uid="{00000000-0005-0000-0000-0000433B0000}"/>
    <cellStyle name="Note 9 2 3 3 8 2" xfId="15332" xr:uid="{00000000-0005-0000-0000-0000443B0000}"/>
    <cellStyle name="Note 9 2 3 3 9" xfId="15333" xr:uid="{00000000-0005-0000-0000-0000453B0000}"/>
    <cellStyle name="Note 9 2 3 3 9 2" xfId="15334" xr:uid="{00000000-0005-0000-0000-0000463B0000}"/>
    <cellStyle name="Note 9 2 3 4" xfId="15335" xr:uid="{00000000-0005-0000-0000-0000473B0000}"/>
    <cellStyle name="Note 9 2 3 4 10" xfId="15336" xr:uid="{00000000-0005-0000-0000-0000483B0000}"/>
    <cellStyle name="Note 9 2 3 4 10 2" xfId="15337" xr:uid="{00000000-0005-0000-0000-0000493B0000}"/>
    <cellStyle name="Note 9 2 3 4 11" xfId="15338" xr:uid="{00000000-0005-0000-0000-00004A3B0000}"/>
    <cellStyle name="Note 9 2 3 4 11 2" xfId="15339" xr:uid="{00000000-0005-0000-0000-00004B3B0000}"/>
    <cellStyle name="Note 9 2 3 4 12" xfId="15340" xr:uid="{00000000-0005-0000-0000-00004C3B0000}"/>
    <cellStyle name="Note 9 2 3 4 12 2" xfId="15341" xr:uid="{00000000-0005-0000-0000-00004D3B0000}"/>
    <cellStyle name="Note 9 2 3 4 13" xfId="15342" xr:uid="{00000000-0005-0000-0000-00004E3B0000}"/>
    <cellStyle name="Note 9 2 3 4 13 2" xfId="15343" xr:uid="{00000000-0005-0000-0000-00004F3B0000}"/>
    <cellStyle name="Note 9 2 3 4 14" xfId="15344" xr:uid="{00000000-0005-0000-0000-0000503B0000}"/>
    <cellStyle name="Note 9 2 3 4 14 2" xfId="15345" xr:uid="{00000000-0005-0000-0000-0000513B0000}"/>
    <cellStyle name="Note 9 2 3 4 15" xfId="15346" xr:uid="{00000000-0005-0000-0000-0000523B0000}"/>
    <cellStyle name="Note 9 2 3 4 15 2" xfId="15347" xr:uid="{00000000-0005-0000-0000-0000533B0000}"/>
    <cellStyle name="Note 9 2 3 4 16" xfId="15348" xr:uid="{00000000-0005-0000-0000-0000543B0000}"/>
    <cellStyle name="Note 9 2 3 4 2" xfId="15349" xr:uid="{00000000-0005-0000-0000-0000553B0000}"/>
    <cellStyle name="Note 9 2 3 4 2 2" xfId="15350" xr:uid="{00000000-0005-0000-0000-0000563B0000}"/>
    <cellStyle name="Note 9 2 3 4 3" xfId="15351" xr:uid="{00000000-0005-0000-0000-0000573B0000}"/>
    <cellStyle name="Note 9 2 3 4 3 2" xfId="15352" xr:uid="{00000000-0005-0000-0000-0000583B0000}"/>
    <cellStyle name="Note 9 2 3 4 4" xfId="15353" xr:uid="{00000000-0005-0000-0000-0000593B0000}"/>
    <cellStyle name="Note 9 2 3 4 4 2" xfId="15354" xr:uid="{00000000-0005-0000-0000-00005A3B0000}"/>
    <cellStyle name="Note 9 2 3 4 5" xfId="15355" xr:uid="{00000000-0005-0000-0000-00005B3B0000}"/>
    <cellStyle name="Note 9 2 3 4 5 2" xfId="15356" xr:uid="{00000000-0005-0000-0000-00005C3B0000}"/>
    <cellStyle name="Note 9 2 3 4 6" xfId="15357" xr:uid="{00000000-0005-0000-0000-00005D3B0000}"/>
    <cellStyle name="Note 9 2 3 4 6 2" xfId="15358" xr:uid="{00000000-0005-0000-0000-00005E3B0000}"/>
    <cellStyle name="Note 9 2 3 4 7" xfId="15359" xr:uid="{00000000-0005-0000-0000-00005F3B0000}"/>
    <cellStyle name="Note 9 2 3 4 7 2" xfId="15360" xr:uid="{00000000-0005-0000-0000-0000603B0000}"/>
    <cellStyle name="Note 9 2 3 4 8" xfId="15361" xr:uid="{00000000-0005-0000-0000-0000613B0000}"/>
    <cellStyle name="Note 9 2 3 4 8 2" xfId="15362" xr:uid="{00000000-0005-0000-0000-0000623B0000}"/>
    <cellStyle name="Note 9 2 3 4 9" xfId="15363" xr:uid="{00000000-0005-0000-0000-0000633B0000}"/>
    <cellStyle name="Note 9 2 3 4 9 2" xfId="15364" xr:uid="{00000000-0005-0000-0000-0000643B0000}"/>
    <cellStyle name="Note 9 2 3 5" xfId="15365" xr:uid="{00000000-0005-0000-0000-0000653B0000}"/>
    <cellStyle name="Note 9 2 3 5 10" xfId="15366" xr:uid="{00000000-0005-0000-0000-0000663B0000}"/>
    <cellStyle name="Note 9 2 3 5 10 2" xfId="15367" xr:uid="{00000000-0005-0000-0000-0000673B0000}"/>
    <cellStyle name="Note 9 2 3 5 11" xfId="15368" xr:uid="{00000000-0005-0000-0000-0000683B0000}"/>
    <cellStyle name="Note 9 2 3 5 11 2" xfId="15369" xr:uid="{00000000-0005-0000-0000-0000693B0000}"/>
    <cellStyle name="Note 9 2 3 5 12" xfId="15370" xr:uid="{00000000-0005-0000-0000-00006A3B0000}"/>
    <cellStyle name="Note 9 2 3 5 12 2" xfId="15371" xr:uid="{00000000-0005-0000-0000-00006B3B0000}"/>
    <cellStyle name="Note 9 2 3 5 13" xfId="15372" xr:uid="{00000000-0005-0000-0000-00006C3B0000}"/>
    <cellStyle name="Note 9 2 3 5 13 2" xfId="15373" xr:uid="{00000000-0005-0000-0000-00006D3B0000}"/>
    <cellStyle name="Note 9 2 3 5 14" xfId="15374" xr:uid="{00000000-0005-0000-0000-00006E3B0000}"/>
    <cellStyle name="Note 9 2 3 5 14 2" xfId="15375" xr:uid="{00000000-0005-0000-0000-00006F3B0000}"/>
    <cellStyle name="Note 9 2 3 5 15" xfId="15376" xr:uid="{00000000-0005-0000-0000-0000703B0000}"/>
    <cellStyle name="Note 9 2 3 5 15 2" xfId="15377" xr:uid="{00000000-0005-0000-0000-0000713B0000}"/>
    <cellStyle name="Note 9 2 3 5 16" xfId="15378" xr:uid="{00000000-0005-0000-0000-0000723B0000}"/>
    <cellStyle name="Note 9 2 3 5 2" xfId="15379" xr:uid="{00000000-0005-0000-0000-0000733B0000}"/>
    <cellStyle name="Note 9 2 3 5 2 2" xfId="15380" xr:uid="{00000000-0005-0000-0000-0000743B0000}"/>
    <cellStyle name="Note 9 2 3 5 3" xfId="15381" xr:uid="{00000000-0005-0000-0000-0000753B0000}"/>
    <cellStyle name="Note 9 2 3 5 3 2" xfId="15382" xr:uid="{00000000-0005-0000-0000-0000763B0000}"/>
    <cellStyle name="Note 9 2 3 5 4" xfId="15383" xr:uid="{00000000-0005-0000-0000-0000773B0000}"/>
    <cellStyle name="Note 9 2 3 5 4 2" xfId="15384" xr:uid="{00000000-0005-0000-0000-0000783B0000}"/>
    <cellStyle name="Note 9 2 3 5 5" xfId="15385" xr:uid="{00000000-0005-0000-0000-0000793B0000}"/>
    <cellStyle name="Note 9 2 3 5 5 2" xfId="15386" xr:uid="{00000000-0005-0000-0000-00007A3B0000}"/>
    <cellStyle name="Note 9 2 3 5 6" xfId="15387" xr:uid="{00000000-0005-0000-0000-00007B3B0000}"/>
    <cellStyle name="Note 9 2 3 5 6 2" xfId="15388" xr:uid="{00000000-0005-0000-0000-00007C3B0000}"/>
    <cellStyle name="Note 9 2 3 5 7" xfId="15389" xr:uid="{00000000-0005-0000-0000-00007D3B0000}"/>
    <cellStyle name="Note 9 2 3 5 7 2" xfId="15390" xr:uid="{00000000-0005-0000-0000-00007E3B0000}"/>
    <cellStyle name="Note 9 2 3 5 8" xfId="15391" xr:uid="{00000000-0005-0000-0000-00007F3B0000}"/>
    <cellStyle name="Note 9 2 3 5 8 2" xfId="15392" xr:uid="{00000000-0005-0000-0000-0000803B0000}"/>
    <cellStyle name="Note 9 2 3 5 9" xfId="15393" xr:uid="{00000000-0005-0000-0000-0000813B0000}"/>
    <cellStyle name="Note 9 2 3 5 9 2" xfId="15394" xr:uid="{00000000-0005-0000-0000-0000823B0000}"/>
    <cellStyle name="Note 9 2 3 6" xfId="15395" xr:uid="{00000000-0005-0000-0000-0000833B0000}"/>
    <cellStyle name="Note 9 2 3 6 10" xfId="15396" xr:uid="{00000000-0005-0000-0000-0000843B0000}"/>
    <cellStyle name="Note 9 2 3 6 10 2" xfId="15397" xr:uid="{00000000-0005-0000-0000-0000853B0000}"/>
    <cellStyle name="Note 9 2 3 6 11" xfId="15398" xr:uid="{00000000-0005-0000-0000-0000863B0000}"/>
    <cellStyle name="Note 9 2 3 6 11 2" xfId="15399" xr:uid="{00000000-0005-0000-0000-0000873B0000}"/>
    <cellStyle name="Note 9 2 3 6 12" xfId="15400" xr:uid="{00000000-0005-0000-0000-0000883B0000}"/>
    <cellStyle name="Note 9 2 3 6 12 2" xfId="15401" xr:uid="{00000000-0005-0000-0000-0000893B0000}"/>
    <cellStyle name="Note 9 2 3 6 13" xfId="15402" xr:uid="{00000000-0005-0000-0000-00008A3B0000}"/>
    <cellStyle name="Note 9 2 3 6 13 2" xfId="15403" xr:uid="{00000000-0005-0000-0000-00008B3B0000}"/>
    <cellStyle name="Note 9 2 3 6 14" xfId="15404" xr:uid="{00000000-0005-0000-0000-00008C3B0000}"/>
    <cellStyle name="Note 9 2 3 6 14 2" xfId="15405" xr:uid="{00000000-0005-0000-0000-00008D3B0000}"/>
    <cellStyle name="Note 9 2 3 6 15" xfId="15406" xr:uid="{00000000-0005-0000-0000-00008E3B0000}"/>
    <cellStyle name="Note 9 2 3 6 2" xfId="15407" xr:uid="{00000000-0005-0000-0000-00008F3B0000}"/>
    <cellStyle name="Note 9 2 3 6 2 2" xfId="15408" xr:uid="{00000000-0005-0000-0000-0000903B0000}"/>
    <cellStyle name="Note 9 2 3 6 3" xfId="15409" xr:uid="{00000000-0005-0000-0000-0000913B0000}"/>
    <cellStyle name="Note 9 2 3 6 3 2" xfId="15410" xr:uid="{00000000-0005-0000-0000-0000923B0000}"/>
    <cellStyle name="Note 9 2 3 6 4" xfId="15411" xr:uid="{00000000-0005-0000-0000-0000933B0000}"/>
    <cellStyle name="Note 9 2 3 6 4 2" xfId="15412" xr:uid="{00000000-0005-0000-0000-0000943B0000}"/>
    <cellStyle name="Note 9 2 3 6 5" xfId="15413" xr:uid="{00000000-0005-0000-0000-0000953B0000}"/>
    <cellStyle name="Note 9 2 3 6 5 2" xfId="15414" xr:uid="{00000000-0005-0000-0000-0000963B0000}"/>
    <cellStyle name="Note 9 2 3 6 6" xfId="15415" xr:uid="{00000000-0005-0000-0000-0000973B0000}"/>
    <cellStyle name="Note 9 2 3 6 6 2" xfId="15416" xr:uid="{00000000-0005-0000-0000-0000983B0000}"/>
    <cellStyle name="Note 9 2 3 6 7" xfId="15417" xr:uid="{00000000-0005-0000-0000-0000993B0000}"/>
    <cellStyle name="Note 9 2 3 6 7 2" xfId="15418" xr:uid="{00000000-0005-0000-0000-00009A3B0000}"/>
    <cellStyle name="Note 9 2 3 6 8" xfId="15419" xr:uid="{00000000-0005-0000-0000-00009B3B0000}"/>
    <cellStyle name="Note 9 2 3 6 8 2" xfId="15420" xr:uid="{00000000-0005-0000-0000-00009C3B0000}"/>
    <cellStyle name="Note 9 2 3 6 9" xfId="15421" xr:uid="{00000000-0005-0000-0000-00009D3B0000}"/>
    <cellStyle name="Note 9 2 3 6 9 2" xfId="15422" xr:uid="{00000000-0005-0000-0000-00009E3B0000}"/>
    <cellStyle name="Note 9 2 3 7" xfId="15423" xr:uid="{00000000-0005-0000-0000-00009F3B0000}"/>
    <cellStyle name="Note 9 2 3 7 2" xfId="15424" xr:uid="{00000000-0005-0000-0000-0000A03B0000}"/>
    <cellStyle name="Note 9 2 3 8" xfId="15425" xr:uid="{00000000-0005-0000-0000-0000A13B0000}"/>
    <cellStyle name="Note 9 2 3 8 2" xfId="15426" xr:uid="{00000000-0005-0000-0000-0000A23B0000}"/>
    <cellStyle name="Note 9 2 3 9" xfId="15427" xr:uid="{00000000-0005-0000-0000-0000A33B0000}"/>
    <cellStyle name="Note 9 2 3 9 2" xfId="15428" xr:uid="{00000000-0005-0000-0000-0000A43B0000}"/>
    <cellStyle name="Note 9 2 4" xfId="15429" xr:uid="{00000000-0005-0000-0000-0000A53B0000}"/>
    <cellStyle name="Note 9 2 4 10" xfId="15430" xr:uid="{00000000-0005-0000-0000-0000A63B0000}"/>
    <cellStyle name="Note 9 2 4 10 2" xfId="15431" xr:uid="{00000000-0005-0000-0000-0000A73B0000}"/>
    <cellStyle name="Note 9 2 4 11" xfId="15432" xr:uid="{00000000-0005-0000-0000-0000A83B0000}"/>
    <cellStyle name="Note 9 2 4 11 2" xfId="15433" xr:uid="{00000000-0005-0000-0000-0000A93B0000}"/>
    <cellStyle name="Note 9 2 4 12" xfId="15434" xr:uid="{00000000-0005-0000-0000-0000AA3B0000}"/>
    <cellStyle name="Note 9 2 4 12 2" xfId="15435" xr:uid="{00000000-0005-0000-0000-0000AB3B0000}"/>
    <cellStyle name="Note 9 2 4 13" xfId="15436" xr:uid="{00000000-0005-0000-0000-0000AC3B0000}"/>
    <cellStyle name="Note 9 2 4 13 2" xfId="15437" xr:uid="{00000000-0005-0000-0000-0000AD3B0000}"/>
    <cellStyle name="Note 9 2 4 14" xfId="15438" xr:uid="{00000000-0005-0000-0000-0000AE3B0000}"/>
    <cellStyle name="Note 9 2 4 14 2" xfId="15439" xr:uid="{00000000-0005-0000-0000-0000AF3B0000}"/>
    <cellStyle name="Note 9 2 4 15" xfId="15440" xr:uid="{00000000-0005-0000-0000-0000B03B0000}"/>
    <cellStyle name="Note 9 2 4 15 2" xfId="15441" xr:uid="{00000000-0005-0000-0000-0000B13B0000}"/>
    <cellStyle name="Note 9 2 4 16" xfId="15442" xr:uid="{00000000-0005-0000-0000-0000B23B0000}"/>
    <cellStyle name="Note 9 2 4 16 2" xfId="15443" xr:uid="{00000000-0005-0000-0000-0000B33B0000}"/>
    <cellStyle name="Note 9 2 4 17" xfId="15444" xr:uid="{00000000-0005-0000-0000-0000B43B0000}"/>
    <cellStyle name="Note 9 2 4 17 2" xfId="15445" xr:uid="{00000000-0005-0000-0000-0000B53B0000}"/>
    <cellStyle name="Note 9 2 4 18" xfId="15446" xr:uid="{00000000-0005-0000-0000-0000B63B0000}"/>
    <cellStyle name="Note 9 2 4 18 2" xfId="15447" xr:uid="{00000000-0005-0000-0000-0000B73B0000}"/>
    <cellStyle name="Note 9 2 4 19" xfId="15448" xr:uid="{00000000-0005-0000-0000-0000B83B0000}"/>
    <cellStyle name="Note 9 2 4 19 2" xfId="15449" xr:uid="{00000000-0005-0000-0000-0000B93B0000}"/>
    <cellStyle name="Note 9 2 4 2" xfId="15450" xr:uid="{00000000-0005-0000-0000-0000BA3B0000}"/>
    <cellStyle name="Note 9 2 4 2 10" xfId="15451" xr:uid="{00000000-0005-0000-0000-0000BB3B0000}"/>
    <cellStyle name="Note 9 2 4 2 10 2" xfId="15452" xr:uid="{00000000-0005-0000-0000-0000BC3B0000}"/>
    <cellStyle name="Note 9 2 4 2 11" xfId="15453" xr:uid="{00000000-0005-0000-0000-0000BD3B0000}"/>
    <cellStyle name="Note 9 2 4 2 11 2" xfId="15454" xr:uid="{00000000-0005-0000-0000-0000BE3B0000}"/>
    <cellStyle name="Note 9 2 4 2 12" xfId="15455" xr:uid="{00000000-0005-0000-0000-0000BF3B0000}"/>
    <cellStyle name="Note 9 2 4 2 12 2" xfId="15456" xr:uid="{00000000-0005-0000-0000-0000C03B0000}"/>
    <cellStyle name="Note 9 2 4 2 13" xfId="15457" xr:uid="{00000000-0005-0000-0000-0000C13B0000}"/>
    <cellStyle name="Note 9 2 4 2 13 2" xfId="15458" xr:uid="{00000000-0005-0000-0000-0000C23B0000}"/>
    <cellStyle name="Note 9 2 4 2 14" xfId="15459" xr:uid="{00000000-0005-0000-0000-0000C33B0000}"/>
    <cellStyle name="Note 9 2 4 2 14 2" xfId="15460" xr:uid="{00000000-0005-0000-0000-0000C43B0000}"/>
    <cellStyle name="Note 9 2 4 2 15" xfId="15461" xr:uid="{00000000-0005-0000-0000-0000C53B0000}"/>
    <cellStyle name="Note 9 2 4 2 15 2" xfId="15462" xr:uid="{00000000-0005-0000-0000-0000C63B0000}"/>
    <cellStyle name="Note 9 2 4 2 16" xfId="15463" xr:uid="{00000000-0005-0000-0000-0000C73B0000}"/>
    <cellStyle name="Note 9 2 4 2 16 2" xfId="15464" xr:uid="{00000000-0005-0000-0000-0000C83B0000}"/>
    <cellStyle name="Note 9 2 4 2 17" xfId="15465" xr:uid="{00000000-0005-0000-0000-0000C93B0000}"/>
    <cellStyle name="Note 9 2 4 2 17 2" xfId="15466" xr:uid="{00000000-0005-0000-0000-0000CA3B0000}"/>
    <cellStyle name="Note 9 2 4 2 18" xfId="15467" xr:uid="{00000000-0005-0000-0000-0000CB3B0000}"/>
    <cellStyle name="Note 9 2 4 2 18 2" xfId="15468" xr:uid="{00000000-0005-0000-0000-0000CC3B0000}"/>
    <cellStyle name="Note 9 2 4 2 19" xfId="15469" xr:uid="{00000000-0005-0000-0000-0000CD3B0000}"/>
    <cellStyle name="Note 9 2 4 2 2" xfId="15470" xr:uid="{00000000-0005-0000-0000-0000CE3B0000}"/>
    <cellStyle name="Note 9 2 4 2 2 2" xfId="15471" xr:uid="{00000000-0005-0000-0000-0000CF3B0000}"/>
    <cellStyle name="Note 9 2 4 2 3" xfId="15472" xr:uid="{00000000-0005-0000-0000-0000D03B0000}"/>
    <cellStyle name="Note 9 2 4 2 3 2" xfId="15473" xr:uid="{00000000-0005-0000-0000-0000D13B0000}"/>
    <cellStyle name="Note 9 2 4 2 4" xfId="15474" xr:uid="{00000000-0005-0000-0000-0000D23B0000}"/>
    <cellStyle name="Note 9 2 4 2 4 2" xfId="15475" xr:uid="{00000000-0005-0000-0000-0000D33B0000}"/>
    <cellStyle name="Note 9 2 4 2 5" xfId="15476" xr:uid="{00000000-0005-0000-0000-0000D43B0000}"/>
    <cellStyle name="Note 9 2 4 2 5 2" xfId="15477" xr:uid="{00000000-0005-0000-0000-0000D53B0000}"/>
    <cellStyle name="Note 9 2 4 2 6" xfId="15478" xr:uid="{00000000-0005-0000-0000-0000D63B0000}"/>
    <cellStyle name="Note 9 2 4 2 6 2" xfId="15479" xr:uid="{00000000-0005-0000-0000-0000D73B0000}"/>
    <cellStyle name="Note 9 2 4 2 7" xfId="15480" xr:uid="{00000000-0005-0000-0000-0000D83B0000}"/>
    <cellStyle name="Note 9 2 4 2 7 2" xfId="15481" xr:uid="{00000000-0005-0000-0000-0000D93B0000}"/>
    <cellStyle name="Note 9 2 4 2 8" xfId="15482" xr:uid="{00000000-0005-0000-0000-0000DA3B0000}"/>
    <cellStyle name="Note 9 2 4 2 8 2" xfId="15483" xr:uid="{00000000-0005-0000-0000-0000DB3B0000}"/>
    <cellStyle name="Note 9 2 4 2 9" xfId="15484" xr:uid="{00000000-0005-0000-0000-0000DC3B0000}"/>
    <cellStyle name="Note 9 2 4 2 9 2" xfId="15485" xr:uid="{00000000-0005-0000-0000-0000DD3B0000}"/>
    <cellStyle name="Note 9 2 4 20" xfId="15486" xr:uid="{00000000-0005-0000-0000-0000DE3B0000}"/>
    <cellStyle name="Note 9 2 4 3" xfId="15487" xr:uid="{00000000-0005-0000-0000-0000DF3B0000}"/>
    <cellStyle name="Note 9 2 4 3 10" xfId="15488" xr:uid="{00000000-0005-0000-0000-0000E03B0000}"/>
    <cellStyle name="Note 9 2 4 3 10 2" xfId="15489" xr:uid="{00000000-0005-0000-0000-0000E13B0000}"/>
    <cellStyle name="Note 9 2 4 3 11" xfId="15490" xr:uid="{00000000-0005-0000-0000-0000E23B0000}"/>
    <cellStyle name="Note 9 2 4 3 11 2" xfId="15491" xr:uid="{00000000-0005-0000-0000-0000E33B0000}"/>
    <cellStyle name="Note 9 2 4 3 12" xfId="15492" xr:uid="{00000000-0005-0000-0000-0000E43B0000}"/>
    <cellStyle name="Note 9 2 4 3 12 2" xfId="15493" xr:uid="{00000000-0005-0000-0000-0000E53B0000}"/>
    <cellStyle name="Note 9 2 4 3 13" xfId="15494" xr:uid="{00000000-0005-0000-0000-0000E63B0000}"/>
    <cellStyle name="Note 9 2 4 3 13 2" xfId="15495" xr:uid="{00000000-0005-0000-0000-0000E73B0000}"/>
    <cellStyle name="Note 9 2 4 3 14" xfId="15496" xr:uid="{00000000-0005-0000-0000-0000E83B0000}"/>
    <cellStyle name="Note 9 2 4 3 14 2" xfId="15497" xr:uid="{00000000-0005-0000-0000-0000E93B0000}"/>
    <cellStyle name="Note 9 2 4 3 15" xfId="15498" xr:uid="{00000000-0005-0000-0000-0000EA3B0000}"/>
    <cellStyle name="Note 9 2 4 3 15 2" xfId="15499" xr:uid="{00000000-0005-0000-0000-0000EB3B0000}"/>
    <cellStyle name="Note 9 2 4 3 16" xfId="15500" xr:uid="{00000000-0005-0000-0000-0000EC3B0000}"/>
    <cellStyle name="Note 9 2 4 3 16 2" xfId="15501" xr:uid="{00000000-0005-0000-0000-0000ED3B0000}"/>
    <cellStyle name="Note 9 2 4 3 17" xfId="15502" xr:uid="{00000000-0005-0000-0000-0000EE3B0000}"/>
    <cellStyle name="Note 9 2 4 3 17 2" xfId="15503" xr:uid="{00000000-0005-0000-0000-0000EF3B0000}"/>
    <cellStyle name="Note 9 2 4 3 18" xfId="15504" xr:uid="{00000000-0005-0000-0000-0000F03B0000}"/>
    <cellStyle name="Note 9 2 4 3 2" xfId="15505" xr:uid="{00000000-0005-0000-0000-0000F13B0000}"/>
    <cellStyle name="Note 9 2 4 3 2 2" xfId="15506" xr:uid="{00000000-0005-0000-0000-0000F23B0000}"/>
    <cellStyle name="Note 9 2 4 3 3" xfId="15507" xr:uid="{00000000-0005-0000-0000-0000F33B0000}"/>
    <cellStyle name="Note 9 2 4 3 3 2" xfId="15508" xr:uid="{00000000-0005-0000-0000-0000F43B0000}"/>
    <cellStyle name="Note 9 2 4 3 4" xfId="15509" xr:uid="{00000000-0005-0000-0000-0000F53B0000}"/>
    <cellStyle name="Note 9 2 4 3 4 2" xfId="15510" xr:uid="{00000000-0005-0000-0000-0000F63B0000}"/>
    <cellStyle name="Note 9 2 4 3 5" xfId="15511" xr:uid="{00000000-0005-0000-0000-0000F73B0000}"/>
    <cellStyle name="Note 9 2 4 3 5 2" xfId="15512" xr:uid="{00000000-0005-0000-0000-0000F83B0000}"/>
    <cellStyle name="Note 9 2 4 3 6" xfId="15513" xr:uid="{00000000-0005-0000-0000-0000F93B0000}"/>
    <cellStyle name="Note 9 2 4 3 6 2" xfId="15514" xr:uid="{00000000-0005-0000-0000-0000FA3B0000}"/>
    <cellStyle name="Note 9 2 4 3 7" xfId="15515" xr:uid="{00000000-0005-0000-0000-0000FB3B0000}"/>
    <cellStyle name="Note 9 2 4 3 7 2" xfId="15516" xr:uid="{00000000-0005-0000-0000-0000FC3B0000}"/>
    <cellStyle name="Note 9 2 4 3 8" xfId="15517" xr:uid="{00000000-0005-0000-0000-0000FD3B0000}"/>
    <cellStyle name="Note 9 2 4 3 8 2" xfId="15518" xr:uid="{00000000-0005-0000-0000-0000FE3B0000}"/>
    <cellStyle name="Note 9 2 4 3 9" xfId="15519" xr:uid="{00000000-0005-0000-0000-0000FF3B0000}"/>
    <cellStyle name="Note 9 2 4 3 9 2" xfId="15520" xr:uid="{00000000-0005-0000-0000-0000003C0000}"/>
    <cellStyle name="Note 9 2 4 4" xfId="15521" xr:uid="{00000000-0005-0000-0000-0000013C0000}"/>
    <cellStyle name="Note 9 2 4 4 10" xfId="15522" xr:uid="{00000000-0005-0000-0000-0000023C0000}"/>
    <cellStyle name="Note 9 2 4 4 10 2" xfId="15523" xr:uid="{00000000-0005-0000-0000-0000033C0000}"/>
    <cellStyle name="Note 9 2 4 4 11" xfId="15524" xr:uid="{00000000-0005-0000-0000-0000043C0000}"/>
    <cellStyle name="Note 9 2 4 4 11 2" xfId="15525" xr:uid="{00000000-0005-0000-0000-0000053C0000}"/>
    <cellStyle name="Note 9 2 4 4 12" xfId="15526" xr:uid="{00000000-0005-0000-0000-0000063C0000}"/>
    <cellStyle name="Note 9 2 4 4 12 2" xfId="15527" xr:uid="{00000000-0005-0000-0000-0000073C0000}"/>
    <cellStyle name="Note 9 2 4 4 13" xfId="15528" xr:uid="{00000000-0005-0000-0000-0000083C0000}"/>
    <cellStyle name="Note 9 2 4 4 13 2" xfId="15529" xr:uid="{00000000-0005-0000-0000-0000093C0000}"/>
    <cellStyle name="Note 9 2 4 4 14" xfId="15530" xr:uid="{00000000-0005-0000-0000-00000A3C0000}"/>
    <cellStyle name="Note 9 2 4 4 14 2" xfId="15531" xr:uid="{00000000-0005-0000-0000-00000B3C0000}"/>
    <cellStyle name="Note 9 2 4 4 15" xfId="15532" xr:uid="{00000000-0005-0000-0000-00000C3C0000}"/>
    <cellStyle name="Note 9 2 4 4 15 2" xfId="15533" xr:uid="{00000000-0005-0000-0000-00000D3C0000}"/>
    <cellStyle name="Note 9 2 4 4 16" xfId="15534" xr:uid="{00000000-0005-0000-0000-00000E3C0000}"/>
    <cellStyle name="Note 9 2 4 4 2" xfId="15535" xr:uid="{00000000-0005-0000-0000-00000F3C0000}"/>
    <cellStyle name="Note 9 2 4 4 2 2" xfId="15536" xr:uid="{00000000-0005-0000-0000-0000103C0000}"/>
    <cellStyle name="Note 9 2 4 4 3" xfId="15537" xr:uid="{00000000-0005-0000-0000-0000113C0000}"/>
    <cellStyle name="Note 9 2 4 4 3 2" xfId="15538" xr:uid="{00000000-0005-0000-0000-0000123C0000}"/>
    <cellStyle name="Note 9 2 4 4 4" xfId="15539" xr:uid="{00000000-0005-0000-0000-0000133C0000}"/>
    <cellStyle name="Note 9 2 4 4 4 2" xfId="15540" xr:uid="{00000000-0005-0000-0000-0000143C0000}"/>
    <cellStyle name="Note 9 2 4 4 5" xfId="15541" xr:uid="{00000000-0005-0000-0000-0000153C0000}"/>
    <cellStyle name="Note 9 2 4 4 5 2" xfId="15542" xr:uid="{00000000-0005-0000-0000-0000163C0000}"/>
    <cellStyle name="Note 9 2 4 4 6" xfId="15543" xr:uid="{00000000-0005-0000-0000-0000173C0000}"/>
    <cellStyle name="Note 9 2 4 4 6 2" xfId="15544" xr:uid="{00000000-0005-0000-0000-0000183C0000}"/>
    <cellStyle name="Note 9 2 4 4 7" xfId="15545" xr:uid="{00000000-0005-0000-0000-0000193C0000}"/>
    <cellStyle name="Note 9 2 4 4 7 2" xfId="15546" xr:uid="{00000000-0005-0000-0000-00001A3C0000}"/>
    <cellStyle name="Note 9 2 4 4 8" xfId="15547" xr:uid="{00000000-0005-0000-0000-00001B3C0000}"/>
    <cellStyle name="Note 9 2 4 4 8 2" xfId="15548" xr:uid="{00000000-0005-0000-0000-00001C3C0000}"/>
    <cellStyle name="Note 9 2 4 4 9" xfId="15549" xr:uid="{00000000-0005-0000-0000-00001D3C0000}"/>
    <cellStyle name="Note 9 2 4 4 9 2" xfId="15550" xr:uid="{00000000-0005-0000-0000-00001E3C0000}"/>
    <cellStyle name="Note 9 2 4 5" xfId="15551" xr:uid="{00000000-0005-0000-0000-00001F3C0000}"/>
    <cellStyle name="Note 9 2 4 5 10" xfId="15552" xr:uid="{00000000-0005-0000-0000-0000203C0000}"/>
    <cellStyle name="Note 9 2 4 5 10 2" xfId="15553" xr:uid="{00000000-0005-0000-0000-0000213C0000}"/>
    <cellStyle name="Note 9 2 4 5 11" xfId="15554" xr:uid="{00000000-0005-0000-0000-0000223C0000}"/>
    <cellStyle name="Note 9 2 4 5 11 2" xfId="15555" xr:uid="{00000000-0005-0000-0000-0000233C0000}"/>
    <cellStyle name="Note 9 2 4 5 12" xfId="15556" xr:uid="{00000000-0005-0000-0000-0000243C0000}"/>
    <cellStyle name="Note 9 2 4 5 12 2" xfId="15557" xr:uid="{00000000-0005-0000-0000-0000253C0000}"/>
    <cellStyle name="Note 9 2 4 5 13" xfId="15558" xr:uid="{00000000-0005-0000-0000-0000263C0000}"/>
    <cellStyle name="Note 9 2 4 5 13 2" xfId="15559" xr:uid="{00000000-0005-0000-0000-0000273C0000}"/>
    <cellStyle name="Note 9 2 4 5 14" xfId="15560" xr:uid="{00000000-0005-0000-0000-0000283C0000}"/>
    <cellStyle name="Note 9 2 4 5 14 2" xfId="15561" xr:uid="{00000000-0005-0000-0000-0000293C0000}"/>
    <cellStyle name="Note 9 2 4 5 15" xfId="15562" xr:uid="{00000000-0005-0000-0000-00002A3C0000}"/>
    <cellStyle name="Note 9 2 4 5 15 2" xfId="15563" xr:uid="{00000000-0005-0000-0000-00002B3C0000}"/>
    <cellStyle name="Note 9 2 4 5 16" xfId="15564" xr:uid="{00000000-0005-0000-0000-00002C3C0000}"/>
    <cellStyle name="Note 9 2 4 5 2" xfId="15565" xr:uid="{00000000-0005-0000-0000-00002D3C0000}"/>
    <cellStyle name="Note 9 2 4 5 2 2" xfId="15566" xr:uid="{00000000-0005-0000-0000-00002E3C0000}"/>
    <cellStyle name="Note 9 2 4 5 3" xfId="15567" xr:uid="{00000000-0005-0000-0000-00002F3C0000}"/>
    <cellStyle name="Note 9 2 4 5 3 2" xfId="15568" xr:uid="{00000000-0005-0000-0000-0000303C0000}"/>
    <cellStyle name="Note 9 2 4 5 4" xfId="15569" xr:uid="{00000000-0005-0000-0000-0000313C0000}"/>
    <cellStyle name="Note 9 2 4 5 4 2" xfId="15570" xr:uid="{00000000-0005-0000-0000-0000323C0000}"/>
    <cellStyle name="Note 9 2 4 5 5" xfId="15571" xr:uid="{00000000-0005-0000-0000-0000333C0000}"/>
    <cellStyle name="Note 9 2 4 5 5 2" xfId="15572" xr:uid="{00000000-0005-0000-0000-0000343C0000}"/>
    <cellStyle name="Note 9 2 4 5 6" xfId="15573" xr:uid="{00000000-0005-0000-0000-0000353C0000}"/>
    <cellStyle name="Note 9 2 4 5 6 2" xfId="15574" xr:uid="{00000000-0005-0000-0000-0000363C0000}"/>
    <cellStyle name="Note 9 2 4 5 7" xfId="15575" xr:uid="{00000000-0005-0000-0000-0000373C0000}"/>
    <cellStyle name="Note 9 2 4 5 7 2" xfId="15576" xr:uid="{00000000-0005-0000-0000-0000383C0000}"/>
    <cellStyle name="Note 9 2 4 5 8" xfId="15577" xr:uid="{00000000-0005-0000-0000-0000393C0000}"/>
    <cellStyle name="Note 9 2 4 5 8 2" xfId="15578" xr:uid="{00000000-0005-0000-0000-00003A3C0000}"/>
    <cellStyle name="Note 9 2 4 5 9" xfId="15579" xr:uid="{00000000-0005-0000-0000-00003B3C0000}"/>
    <cellStyle name="Note 9 2 4 5 9 2" xfId="15580" xr:uid="{00000000-0005-0000-0000-00003C3C0000}"/>
    <cellStyle name="Note 9 2 4 6" xfId="15581" xr:uid="{00000000-0005-0000-0000-00003D3C0000}"/>
    <cellStyle name="Note 9 2 4 6 10" xfId="15582" xr:uid="{00000000-0005-0000-0000-00003E3C0000}"/>
    <cellStyle name="Note 9 2 4 6 10 2" xfId="15583" xr:uid="{00000000-0005-0000-0000-00003F3C0000}"/>
    <cellStyle name="Note 9 2 4 6 11" xfId="15584" xr:uid="{00000000-0005-0000-0000-0000403C0000}"/>
    <cellStyle name="Note 9 2 4 6 11 2" xfId="15585" xr:uid="{00000000-0005-0000-0000-0000413C0000}"/>
    <cellStyle name="Note 9 2 4 6 12" xfId="15586" xr:uid="{00000000-0005-0000-0000-0000423C0000}"/>
    <cellStyle name="Note 9 2 4 6 12 2" xfId="15587" xr:uid="{00000000-0005-0000-0000-0000433C0000}"/>
    <cellStyle name="Note 9 2 4 6 13" xfId="15588" xr:uid="{00000000-0005-0000-0000-0000443C0000}"/>
    <cellStyle name="Note 9 2 4 6 13 2" xfId="15589" xr:uid="{00000000-0005-0000-0000-0000453C0000}"/>
    <cellStyle name="Note 9 2 4 6 14" xfId="15590" xr:uid="{00000000-0005-0000-0000-0000463C0000}"/>
    <cellStyle name="Note 9 2 4 6 14 2" xfId="15591" xr:uid="{00000000-0005-0000-0000-0000473C0000}"/>
    <cellStyle name="Note 9 2 4 6 15" xfId="15592" xr:uid="{00000000-0005-0000-0000-0000483C0000}"/>
    <cellStyle name="Note 9 2 4 6 2" xfId="15593" xr:uid="{00000000-0005-0000-0000-0000493C0000}"/>
    <cellStyle name="Note 9 2 4 6 2 2" xfId="15594" xr:uid="{00000000-0005-0000-0000-00004A3C0000}"/>
    <cellStyle name="Note 9 2 4 6 3" xfId="15595" xr:uid="{00000000-0005-0000-0000-00004B3C0000}"/>
    <cellStyle name="Note 9 2 4 6 3 2" xfId="15596" xr:uid="{00000000-0005-0000-0000-00004C3C0000}"/>
    <cellStyle name="Note 9 2 4 6 4" xfId="15597" xr:uid="{00000000-0005-0000-0000-00004D3C0000}"/>
    <cellStyle name="Note 9 2 4 6 4 2" xfId="15598" xr:uid="{00000000-0005-0000-0000-00004E3C0000}"/>
    <cellStyle name="Note 9 2 4 6 5" xfId="15599" xr:uid="{00000000-0005-0000-0000-00004F3C0000}"/>
    <cellStyle name="Note 9 2 4 6 5 2" xfId="15600" xr:uid="{00000000-0005-0000-0000-0000503C0000}"/>
    <cellStyle name="Note 9 2 4 6 6" xfId="15601" xr:uid="{00000000-0005-0000-0000-0000513C0000}"/>
    <cellStyle name="Note 9 2 4 6 6 2" xfId="15602" xr:uid="{00000000-0005-0000-0000-0000523C0000}"/>
    <cellStyle name="Note 9 2 4 6 7" xfId="15603" xr:uid="{00000000-0005-0000-0000-0000533C0000}"/>
    <cellStyle name="Note 9 2 4 6 7 2" xfId="15604" xr:uid="{00000000-0005-0000-0000-0000543C0000}"/>
    <cellStyle name="Note 9 2 4 6 8" xfId="15605" xr:uid="{00000000-0005-0000-0000-0000553C0000}"/>
    <cellStyle name="Note 9 2 4 6 8 2" xfId="15606" xr:uid="{00000000-0005-0000-0000-0000563C0000}"/>
    <cellStyle name="Note 9 2 4 6 9" xfId="15607" xr:uid="{00000000-0005-0000-0000-0000573C0000}"/>
    <cellStyle name="Note 9 2 4 6 9 2" xfId="15608" xr:uid="{00000000-0005-0000-0000-0000583C0000}"/>
    <cellStyle name="Note 9 2 4 7" xfId="15609" xr:uid="{00000000-0005-0000-0000-0000593C0000}"/>
    <cellStyle name="Note 9 2 4 7 2" xfId="15610" xr:uid="{00000000-0005-0000-0000-00005A3C0000}"/>
    <cellStyle name="Note 9 2 4 8" xfId="15611" xr:uid="{00000000-0005-0000-0000-00005B3C0000}"/>
    <cellStyle name="Note 9 2 4 8 2" xfId="15612" xr:uid="{00000000-0005-0000-0000-00005C3C0000}"/>
    <cellStyle name="Note 9 2 4 9" xfId="15613" xr:uid="{00000000-0005-0000-0000-00005D3C0000}"/>
    <cellStyle name="Note 9 2 4 9 2" xfId="15614" xr:uid="{00000000-0005-0000-0000-00005E3C0000}"/>
    <cellStyle name="Note 9 2 5" xfId="15615" xr:uid="{00000000-0005-0000-0000-00005F3C0000}"/>
    <cellStyle name="Note 9 2 5 10" xfId="15616" xr:uid="{00000000-0005-0000-0000-0000603C0000}"/>
    <cellStyle name="Note 9 2 5 10 2" xfId="15617" xr:uid="{00000000-0005-0000-0000-0000613C0000}"/>
    <cellStyle name="Note 9 2 5 11" xfId="15618" xr:uid="{00000000-0005-0000-0000-0000623C0000}"/>
    <cellStyle name="Note 9 2 5 11 2" xfId="15619" xr:uid="{00000000-0005-0000-0000-0000633C0000}"/>
    <cellStyle name="Note 9 2 5 12" xfId="15620" xr:uid="{00000000-0005-0000-0000-0000643C0000}"/>
    <cellStyle name="Note 9 2 5 12 2" xfId="15621" xr:uid="{00000000-0005-0000-0000-0000653C0000}"/>
    <cellStyle name="Note 9 2 5 13" xfId="15622" xr:uid="{00000000-0005-0000-0000-0000663C0000}"/>
    <cellStyle name="Note 9 2 5 13 2" xfId="15623" xr:uid="{00000000-0005-0000-0000-0000673C0000}"/>
    <cellStyle name="Note 9 2 5 14" xfId="15624" xr:uid="{00000000-0005-0000-0000-0000683C0000}"/>
    <cellStyle name="Note 9 2 5 14 2" xfId="15625" xr:uid="{00000000-0005-0000-0000-0000693C0000}"/>
    <cellStyle name="Note 9 2 5 15" xfId="15626" xr:uid="{00000000-0005-0000-0000-00006A3C0000}"/>
    <cellStyle name="Note 9 2 5 15 2" xfId="15627" xr:uid="{00000000-0005-0000-0000-00006B3C0000}"/>
    <cellStyle name="Note 9 2 5 16" xfId="15628" xr:uid="{00000000-0005-0000-0000-00006C3C0000}"/>
    <cellStyle name="Note 9 2 5 16 2" xfId="15629" xr:uid="{00000000-0005-0000-0000-00006D3C0000}"/>
    <cellStyle name="Note 9 2 5 17" xfId="15630" xr:uid="{00000000-0005-0000-0000-00006E3C0000}"/>
    <cellStyle name="Note 9 2 5 17 2" xfId="15631" xr:uid="{00000000-0005-0000-0000-00006F3C0000}"/>
    <cellStyle name="Note 9 2 5 18" xfId="15632" xr:uid="{00000000-0005-0000-0000-0000703C0000}"/>
    <cellStyle name="Note 9 2 5 18 2" xfId="15633" xr:uid="{00000000-0005-0000-0000-0000713C0000}"/>
    <cellStyle name="Note 9 2 5 19" xfId="15634" xr:uid="{00000000-0005-0000-0000-0000723C0000}"/>
    <cellStyle name="Note 9 2 5 2" xfId="15635" xr:uid="{00000000-0005-0000-0000-0000733C0000}"/>
    <cellStyle name="Note 9 2 5 2 10" xfId="15636" xr:uid="{00000000-0005-0000-0000-0000743C0000}"/>
    <cellStyle name="Note 9 2 5 2 10 2" xfId="15637" xr:uid="{00000000-0005-0000-0000-0000753C0000}"/>
    <cellStyle name="Note 9 2 5 2 11" xfId="15638" xr:uid="{00000000-0005-0000-0000-0000763C0000}"/>
    <cellStyle name="Note 9 2 5 2 11 2" xfId="15639" xr:uid="{00000000-0005-0000-0000-0000773C0000}"/>
    <cellStyle name="Note 9 2 5 2 12" xfId="15640" xr:uid="{00000000-0005-0000-0000-0000783C0000}"/>
    <cellStyle name="Note 9 2 5 2 12 2" xfId="15641" xr:uid="{00000000-0005-0000-0000-0000793C0000}"/>
    <cellStyle name="Note 9 2 5 2 13" xfId="15642" xr:uid="{00000000-0005-0000-0000-00007A3C0000}"/>
    <cellStyle name="Note 9 2 5 2 13 2" xfId="15643" xr:uid="{00000000-0005-0000-0000-00007B3C0000}"/>
    <cellStyle name="Note 9 2 5 2 14" xfId="15644" xr:uid="{00000000-0005-0000-0000-00007C3C0000}"/>
    <cellStyle name="Note 9 2 5 2 14 2" xfId="15645" xr:uid="{00000000-0005-0000-0000-00007D3C0000}"/>
    <cellStyle name="Note 9 2 5 2 15" xfId="15646" xr:uid="{00000000-0005-0000-0000-00007E3C0000}"/>
    <cellStyle name="Note 9 2 5 2 15 2" xfId="15647" xr:uid="{00000000-0005-0000-0000-00007F3C0000}"/>
    <cellStyle name="Note 9 2 5 2 16" xfId="15648" xr:uid="{00000000-0005-0000-0000-0000803C0000}"/>
    <cellStyle name="Note 9 2 5 2 16 2" xfId="15649" xr:uid="{00000000-0005-0000-0000-0000813C0000}"/>
    <cellStyle name="Note 9 2 5 2 17" xfId="15650" xr:uid="{00000000-0005-0000-0000-0000823C0000}"/>
    <cellStyle name="Note 9 2 5 2 17 2" xfId="15651" xr:uid="{00000000-0005-0000-0000-0000833C0000}"/>
    <cellStyle name="Note 9 2 5 2 18" xfId="15652" xr:uid="{00000000-0005-0000-0000-0000843C0000}"/>
    <cellStyle name="Note 9 2 5 2 2" xfId="15653" xr:uid="{00000000-0005-0000-0000-0000853C0000}"/>
    <cellStyle name="Note 9 2 5 2 2 2" xfId="15654" xr:uid="{00000000-0005-0000-0000-0000863C0000}"/>
    <cellStyle name="Note 9 2 5 2 3" xfId="15655" xr:uid="{00000000-0005-0000-0000-0000873C0000}"/>
    <cellStyle name="Note 9 2 5 2 3 2" xfId="15656" xr:uid="{00000000-0005-0000-0000-0000883C0000}"/>
    <cellStyle name="Note 9 2 5 2 4" xfId="15657" xr:uid="{00000000-0005-0000-0000-0000893C0000}"/>
    <cellStyle name="Note 9 2 5 2 4 2" xfId="15658" xr:uid="{00000000-0005-0000-0000-00008A3C0000}"/>
    <cellStyle name="Note 9 2 5 2 5" xfId="15659" xr:uid="{00000000-0005-0000-0000-00008B3C0000}"/>
    <cellStyle name="Note 9 2 5 2 5 2" xfId="15660" xr:uid="{00000000-0005-0000-0000-00008C3C0000}"/>
    <cellStyle name="Note 9 2 5 2 6" xfId="15661" xr:uid="{00000000-0005-0000-0000-00008D3C0000}"/>
    <cellStyle name="Note 9 2 5 2 6 2" xfId="15662" xr:uid="{00000000-0005-0000-0000-00008E3C0000}"/>
    <cellStyle name="Note 9 2 5 2 7" xfId="15663" xr:uid="{00000000-0005-0000-0000-00008F3C0000}"/>
    <cellStyle name="Note 9 2 5 2 7 2" xfId="15664" xr:uid="{00000000-0005-0000-0000-0000903C0000}"/>
    <cellStyle name="Note 9 2 5 2 8" xfId="15665" xr:uid="{00000000-0005-0000-0000-0000913C0000}"/>
    <cellStyle name="Note 9 2 5 2 8 2" xfId="15666" xr:uid="{00000000-0005-0000-0000-0000923C0000}"/>
    <cellStyle name="Note 9 2 5 2 9" xfId="15667" xr:uid="{00000000-0005-0000-0000-0000933C0000}"/>
    <cellStyle name="Note 9 2 5 2 9 2" xfId="15668" xr:uid="{00000000-0005-0000-0000-0000943C0000}"/>
    <cellStyle name="Note 9 2 5 3" xfId="15669" xr:uid="{00000000-0005-0000-0000-0000953C0000}"/>
    <cellStyle name="Note 9 2 5 3 10" xfId="15670" xr:uid="{00000000-0005-0000-0000-0000963C0000}"/>
    <cellStyle name="Note 9 2 5 3 10 2" xfId="15671" xr:uid="{00000000-0005-0000-0000-0000973C0000}"/>
    <cellStyle name="Note 9 2 5 3 11" xfId="15672" xr:uid="{00000000-0005-0000-0000-0000983C0000}"/>
    <cellStyle name="Note 9 2 5 3 11 2" xfId="15673" xr:uid="{00000000-0005-0000-0000-0000993C0000}"/>
    <cellStyle name="Note 9 2 5 3 12" xfId="15674" xr:uid="{00000000-0005-0000-0000-00009A3C0000}"/>
    <cellStyle name="Note 9 2 5 3 12 2" xfId="15675" xr:uid="{00000000-0005-0000-0000-00009B3C0000}"/>
    <cellStyle name="Note 9 2 5 3 13" xfId="15676" xr:uid="{00000000-0005-0000-0000-00009C3C0000}"/>
    <cellStyle name="Note 9 2 5 3 13 2" xfId="15677" xr:uid="{00000000-0005-0000-0000-00009D3C0000}"/>
    <cellStyle name="Note 9 2 5 3 14" xfId="15678" xr:uid="{00000000-0005-0000-0000-00009E3C0000}"/>
    <cellStyle name="Note 9 2 5 3 14 2" xfId="15679" xr:uid="{00000000-0005-0000-0000-00009F3C0000}"/>
    <cellStyle name="Note 9 2 5 3 15" xfId="15680" xr:uid="{00000000-0005-0000-0000-0000A03C0000}"/>
    <cellStyle name="Note 9 2 5 3 15 2" xfId="15681" xr:uid="{00000000-0005-0000-0000-0000A13C0000}"/>
    <cellStyle name="Note 9 2 5 3 16" xfId="15682" xr:uid="{00000000-0005-0000-0000-0000A23C0000}"/>
    <cellStyle name="Note 9 2 5 3 2" xfId="15683" xr:uid="{00000000-0005-0000-0000-0000A33C0000}"/>
    <cellStyle name="Note 9 2 5 3 2 2" xfId="15684" xr:uid="{00000000-0005-0000-0000-0000A43C0000}"/>
    <cellStyle name="Note 9 2 5 3 3" xfId="15685" xr:uid="{00000000-0005-0000-0000-0000A53C0000}"/>
    <cellStyle name="Note 9 2 5 3 3 2" xfId="15686" xr:uid="{00000000-0005-0000-0000-0000A63C0000}"/>
    <cellStyle name="Note 9 2 5 3 4" xfId="15687" xr:uid="{00000000-0005-0000-0000-0000A73C0000}"/>
    <cellStyle name="Note 9 2 5 3 4 2" xfId="15688" xr:uid="{00000000-0005-0000-0000-0000A83C0000}"/>
    <cellStyle name="Note 9 2 5 3 5" xfId="15689" xr:uid="{00000000-0005-0000-0000-0000A93C0000}"/>
    <cellStyle name="Note 9 2 5 3 5 2" xfId="15690" xr:uid="{00000000-0005-0000-0000-0000AA3C0000}"/>
    <cellStyle name="Note 9 2 5 3 6" xfId="15691" xr:uid="{00000000-0005-0000-0000-0000AB3C0000}"/>
    <cellStyle name="Note 9 2 5 3 6 2" xfId="15692" xr:uid="{00000000-0005-0000-0000-0000AC3C0000}"/>
    <cellStyle name="Note 9 2 5 3 7" xfId="15693" xr:uid="{00000000-0005-0000-0000-0000AD3C0000}"/>
    <cellStyle name="Note 9 2 5 3 7 2" xfId="15694" xr:uid="{00000000-0005-0000-0000-0000AE3C0000}"/>
    <cellStyle name="Note 9 2 5 3 8" xfId="15695" xr:uid="{00000000-0005-0000-0000-0000AF3C0000}"/>
    <cellStyle name="Note 9 2 5 3 8 2" xfId="15696" xr:uid="{00000000-0005-0000-0000-0000B03C0000}"/>
    <cellStyle name="Note 9 2 5 3 9" xfId="15697" xr:uid="{00000000-0005-0000-0000-0000B13C0000}"/>
    <cellStyle name="Note 9 2 5 3 9 2" xfId="15698" xr:uid="{00000000-0005-0000-0000-0000B23C0000}"/>
    <cellStyle name="Note 9 2 5 4" xfId="15699" xr:uid="{00000000-0005-0000-0000-0000B33C0000}"/>
    <cellStyle name="Note 9 2 5 4 10" xfId="15700" xr:uid="{00000000-0005-0000-0000-0000B43C0000}"/>
    <cellStyle name="Note 9 2 5 4 10 2" xfId="15701" xr:uid="{00000000-0005-0000-0000-0000B53C0000}"/>
    <cellStyle name="Note 9 2 5 4 11" xfId="15702" xr:uid="{00000000-0005-0000-0000-0000B63C0000}"/>
    <cellStyle name="Note 9 2 5 4 11 2" xfId="15703" xr:uid="{00000000-0005-0000-0000-0000B73C0000}"/>
    <cellStyle name="Note 9 2 5 4 12" xfId="15704" xr:uid="{00000000-0005-0000-0000-0000B83C0000}"/>
    <cellStyle name="Note 9 2 5 4 12 2" xfId="15705" xr:uid="{00000000-0005-0000-0000-0000B93C0000}"/>
    <cellStyle name="Note 9 2 5 4 13" xfId="15706" xr:uid="{00000000-0005-0000-0000-0000BA3C0000}"/>
    <cellStyle name="Note 9 2 5 4 13 2" xfId="15707" xr:uid="{00000000-0005-0000-0000-0000BB3C0000}"/>
    <cellStyle name="Note 9 2 5 4 14" xfId="15708" xr:uid="{00000000-0005-0000-0000-0000BC3C0000}"/>
    <cellStyle name="Note 9 2 5 4 14 2" xfId="15709" xr:uid="{00000000-0005-0000-0000-0000BD3C0000}"/>
    <cellStyle name="Note 9 2 5 4 15" xfId="15710" xr:uid="{00000000-0005-0000-0000-0000BE3C0000}"/>
    <cellStyle name="Note 9 2 5 4 15 2" xfId="15711" xr:uid="{00000000-0005-0000-0000-0000BF3C0000}"/>
    <cellStyle name="Note 9 2 5 4 16" xfId="15712" xr:uid="{00000000-0005-0000-0000-0000C03C0000}"/>
    <cellStyle name="Note 9 2 5 4 2" xfId="15713" xr:uid="{00000000-0005-0000-0000-0000C13C0000}"/>
    <cellStyle name="Note 9 2 5 4 2 2" xfId="15714" xr:uid="{00000000-0005-0000-0000-0000C23C0000}"/>
    <cellStyle name="Note 9 2 5 4 3" xfId="15715" xr:uid="{00000000-0005-0000-0000-0000C33C0000}"/>
    <cellStyle name="Note 9 2 5 4 3 2" xfId="15716" xr:uid="{00000000-0005-0000-0000-0000C43C0000}"/>
    <cellStyle name="Note 9 2 5 4 4" xfId="15717" xr:uid="{00000000-0005-0000-0000-0000C53C0000}"/>
    <cellStyle name="Note 9 2 5 4 4 2" xfId="15718" xr:uid="{00000000-0005-0000-0000-0000C63C0000}"/>
    <cellStyle name="Note 9 2 5 4 5" xfId="15719" xr:uid="{00000000-0005-0000-0000-0000C73C0000}"/>
    <cellStyle name="Note 9 2 5 4 5 2" xfId="15720" xr:uid="{00000000-0005-0000-0000-0000C83C0000}"/>
    <cellStyle name="Note 9 2 5 4 6" xfId="15721" xr:uid="{00000000-0005-0000-0000-0000C93C0000}"/>
    <cellStyle name="Note 9 2 5 4 6 2" xfId="15722" xr:uid="{00000000-0005-0000-0000-0000CA3C0000}"/>
    <cellStyle name="Note 9 2 5 4 7" xfId="15723" xr:uid="{00000000-0005-0000-0000-0000CB3C0000}"/>
    <cellStyle name="Note 9 2 5 4 7 2" xfId="15724" xr:uid="{00000000-0005-0000-0000-0000CC3C0000}"/>
    <cellStyle name="Note 9 2 5 4 8" xfId="15725" xr:uid="{00000000-0005-0000-0000-0000CD3C0000}"/>
    <cellStyle name="Note 9 2 5 4 8 2" xfId="15726" xr:uid="{00000000-0005-0000-0000-0000CE3C0000}"/>
    <cellStyle name="Note 9 2 5 4 9" xfId="15727" xr:uid="{00000000-0005-0000-0000-0000CF3C0000}"/>
    <cellStyle name="Note 9 2 5 4 9 2" xfId="15728" xr:uid="{00000000-0005-0000-0000-0000D03C0000}"/>
    <cellStyle name="Note 9 2 5 5" xfId="15729" xr:uid="{00000000-0005-0000-0000-0000D13C0000}"/>
    <cellStyle name="Note 9 2 5 5 10" xfId="15730" xr:uid="{00000000-0005-0000-0000-0000D23C0000}"/>
    <cellStyle name="Note 9 2 5 5 10 2" xfId="15731" xr:uid="{00000000-0005-0000-0000-0000D33C0000}"/>
    <cellStyle name="Note 9 2 5 5 11" xfId="15732" xr:uid="{00000000-0005-0000-0000-0000D43C0000}"/>
    <cellStyle name="Note 9 2 5 5 11 2" xfId="15733" xr:uid="{00000000-0005-0000-0000-0000D53C0000}"/>
    <cellStyle name="Note 9 2 5 5 12" xfId="15734" xr:uid="{00000000-0005-0000-0000-0000D63C0000}"/>
    <cellStyle name="Note 9 2 5 5 12 2" xfId="15735" xr:uid="{00000000-0005-0000-0000-0000D73C0000}"/>
    <cellStyle name="Note 9 2 5 5 13" xfId="15736" xr:uid="{00000000-0005-0000-0000-0000D83C0000}"/>
    <cellStyle name="Note 9 2 5 5 13 2" xfId="15737" xr:uid="{00000000-0005-0000-0000-0000D93C0000}"/>
    <cellStyle name="Note 9 2 5 5 14" xfId="15738" xr:uid="{00000000-0005-0000-0000-0000DA3C0000}"/>
    <cellStyle name="Note 9 2 5 5 14 2" xfId="15739" xr:uid="{00000000-0005-0000-0000-0000DB3C0000}"/>
    <cellStyle name="Note 9 2 5 5 15" xfId="15740" xr:uid="{00000000-0005-0000-0000-0000DC3C0000}"/>
    <cellStyle name="Note 9 2 5 5 2" xfId="15741" xr:uid="{00000000-0005-0000-0000-0000DD3C0000}"/>
    <cellStyle name="Note 9 2 5 5 2 2" xfId="15742" xr:uid="{00000000-0005-0000-0000-0000DE3C0000}"/>
    <cellStyle name="Note 9 2 5 5 3" xfId="15743" xr:uid="{00000000-0005-0000-0000-0000DF3C0000}"/>
    <cellStyle name="Note 9 2 5 5 3 2" xfId="15744" xr:uid="{00000000-0005-0000-0000-0000E03C0000}"/>
    <cellStyle name="Note 9 2 5 5 4" xfId="15745" xr:uid="{00000000-0005-0000-0000-0000E13C0000}"/>
    <cellStyle name="Note 9 2 5 5 4 2" xfId="15746" xr:uid="{00000000-0005-0000-0000-0000E23C0000}"/>
    <cellStyle name="Note 9 2 5 5 5" xfId="15747" xr:uid="{00000000-0005-0000-0000-0000E33C0000}"/>
    <cellStyle name="Note 9 2 5 5 5 2" xfId="15748" xr:uid="{00000000-0005-0000-0000-0000E43C0000}"/>
    <cellStyle name="Note 9 2 5 5 6" xfId="15749" xr:uid="{00000000-0005-0000-0000-0000E53C0000}"/>
    <cellStyle name="Note 9 2 5 5 6 2" xfId="15750" xr:uid="{00000000-0005-0000-0000-0000E63C0000}"/>
    <cellStyle name="Note 9 2 5 5 7" xfId="15751" xr:uid="{00000000-0005-0000-0000-0000E73C0000}"/>
    <cellStyle name="Note 9 2 5 5 7 2" xfId="15752" xr:uid="{00000000-0005-0000-0000-0000E83C0000}"/>
    <cellStyle name="Note 9 2 5 5 8" xfId="15753" xr:uid="{00000000-0005-0000-0000-0000E93C0000}"/>
    <cellStyle name="Note 9 2 5 5 8 2" xfId="15754" xr:uid="{00000000-0005-0000-0000-0000EA3C0000}"/>
    <cellStyle name="Note 9 2 5 5 9" xfId="15755" xr:uid="{00000000-0005-0000-0000-0000EB3C0000}"/>
    <cellStyle name="Note 9 2 5 5 9 2" xfId="15756" xr:uid="{00000000-0005-0000-0000-0000EC3C0000}"/>
    <cellStyle name="Note 9 2 5 6" xfId="15757" xr:uid="{00000000-0005-0000-0000-0000ED3C0000}"/>
    <cellStyle name="Note 9 2 5 6 2" xfId="15758" xr:uid="{00000000-0005-0000-0000-0000EE3C0000}"/>
    <cellStyle name="Note 9 2 5 7" xfId="15759" xr:uid="{00000000-0005-0000-0000-0000EF3C0000}"/>
    <cellStyle name="Note 9 2 5 7 2" xfId="15760" xr:uid="{00000000-0005-0000-0000-0000F03C0000}"/>
    <cellStyle name="Note 9 2 5 8" xfId="15761" xr:uid="{00000000-0005-0000-0000-0000F13C0000}"/>
    <cellStyle name="Note 9 2 5 8 2" xfId="15762" xr:uid="{00000000-0005-0000-0000-0000F23C0000}"/>
    <cellStyle name="Note 9 2 5 9" xfId="15763" xr:uid="{00000000-0005-0000-0000-0000F33C0000}"/>
    <cellStyle name="Note 9 2 5 9 2" xfId="15764" xr:uid="{00000000-0005-0000-0000-0000F43C0000}"/>
    <cellStyle name="Note 9 2 6" xfId="15765" xr:uid="{00000000-0005-0000-0000-0000F53C0000}"/>
    <cellStyle name="Note 9 2 6 10" xfId="15766" xr:uid="{00000000-0005-0000-0000-0000F63C0000}"/>
    <cellStyle name="Note 9 2 6 10 2" xfId="15767" xr:uid="{00000000-0005-0000-0000-0000F73C0000}"/>
    <cellStyle name="Note 9 2 6 11" xfId="15768" xr:uid="{00000000-0005-0000-0000-0000F83C0000}"/>
    <cellStyle name="Note 9 2 6 11 2" xfId="15769" xr:uid="{00000000-0005-0000-0000-0000F93C0000}"/>
    <cellStyle name="Note 9 2 6 12" xfId="15770" xr:uid="{00000000-0005-0000-0000-0000FA3C0000}"/>
    <cellStyle name="Note 9 2 6 12 2" xfId="15771" xr:uid="{00000000-0005-0000-0000-0000FB3C0000}"/>
    <cellStyle name="Note 9 2 6 13" xfId="15772" xr:uid="{00000000-0005-0000-0000-0000FC3C0000}"/>
    <cellStyle name="Note 9 2 6 13 2" xfId="15773" xr:uid="{00000000-0005-0000-0000-0000FD3C0000}"/>
    <cellStyle name="Note 9 2 6 14" xfId="15774" xr:uid="{00000000-0005-0000-0000-0000FE3C0000}"/>
    <cellStyle name="Note 9 2 6 14 2" xfId="15775" xr:uid="{00000000-0005-0000-0000-0000FF3C0000}"/>
    <cellStyle name="Note 9 2 6 15" xfId="15776" xr:uid="{00000000-0005-0000-0000-0000003D0000}"/>
    <cellStyle name="Note 9 2 6 15 2" xfId="15777" xr:uid="{00000000-0005-0000-0000-0000013D0000}"/>
    <cellStyle name="Note 9 2 6 16" xfId="15778" xr:uid="{00000000-0005-0000-0000-0000023D0000}"/>
    <cellStyle name="Note 9 2 6 16 2" xfId="15779" xr:uid="{00000000-0005-0000-0000-0000033D0000}"/>
    <cellStyle name="Note 9 2 6 17" xfId="15780" xr:uid="{00000000-0005-0000-0000-0000043D0000}"/>
    <cellStyle name="Note 9 2 6 17 2" xfId="15781" xr:uid="{00000000-0005-0000-0000-0000053D0000}"/>
    <cellStyle name="Note 9 2 6 18" xfId="15782" xr:uid="{00000000-0005-0000-0000-0000063D0000}"/>
    <cellStyle name="Note 9 2 6 18 2" xfId="15783" xr:uid="{00000000-0005-0000-0000-0000073D0000}"/>
    <cellStyle name="Note 9 2 6 19" xfId="15784" xr:uid="{00000000-0005-0000-0000-0000083D0000}"/>
    <cellStyle name="Note 9 2 6 2" xfId="15785" xr:uid="{00000000-0005-0000-0000-0000093D0000}"/>
    <cellStyle name="Note 9 2 6 2 10" xfId="15786" xr:uid="{00000000-0005-0000-0000-00000A3D0000}"/>
    <cellStyle name="Note 9 2 6 2 10 2" xfId="15787" xr:uid="{00000000-0005-0000-0000-00000B3D0000}"/>
    <cellStyle name="Note 9 2 6 2 11" xfId="15788" xr:uid="{00000000-0005-0000-0000-00000C3D0000}"/>
    <cellStyle name="Note 9 2 6 2 11 2" xfId="15789" xr:uid="{00000000-0005-0000-0000-00000D3D0000}"/>
    <cellStyle name="Note 9 2 6 2 12" xfId="15790" xr:uid="{00000000-0005-0000-0000-00000E3D0000}"/>
    <cellStyle name="Note 9 2 6 2 12 2" xfId="15791" xr:uid="{00000000-0005-0000-0000-00000F3D0000}"/>
    <cellStyle name="Note 9 2 6 2 13" xfId="15792" xr:uid="{00000000-0005-0000-0000-0000103D0000}"/>
    <cellStyle name="Note 9 2 6 2 13 2" xfId="15793" xr:uid="{00000000-0005-0000-0000-0000113D0000}"/>
    <cellStyle name="Note 9 2 6 2 14" xfId="15794" xr:uid="{00000000-0005-0000-0000-0000123D0000}"/>
    <cellStyle name="Note 9 2 6 2 14 2" xfId="15795" xr:uid="{00000000-0005-0000-0000-0000133D0000}"/>
    <cellStyle name="Note 9 2 6 2 15" xfId="15796" xr:uid="{00000000-0005-0000-0000-0000143D0000}"/>
    <cellStyle name="Note 9 2 6 2 15 2" xfId="15797" xr:uid="{00000000-0005-0000-0000-0000153D0000}"/>
    <cellStyle name="Note 9 2 6 2 16" xfId="15798" xr:uid="{00000000-0005-0000-0000-0000163D0000}"/>
    <cellStyle name="Note 9 2 6 2 16 2" xfId="15799" xr:uid="{00000000-0005-0000-0000-0000173D0000}"/>
    <cellStyle name="Note 9 2 6 2 17" xfId="15800" xr:uid="{00000000-0005-0000-0000-0000183D0000}"/>
    <cellStyle name="Note 9 2 6 2 17 2" xfId="15801" xr:uid="{00000000-0005-0000-0000-0000193D0000}"/>
    <cellStyle name="Note 9 2 6 2 18" xfId="15802" xr:uid="{00000000-0005-0000-0000-00001A3D0000}"/>
    <cellStyle name="Note 9 2 6 2 2" xfId="15803" xr:uid="{00000000-0005-0000-0000-00001B3D0000}"/>
    <cellStyle name="Note 9 2 6 2 2 2" xfId="15804" xr:uid="{00000000-0005-0000-0000-00001C3D0000}"/>
    <cellStyle name="Note 9 2 6 2 3" xfId="15805" xr:uid="{00000000-0005-0000-0000-00001D3D0000}"/>
    <cellStyle name="Note 9 2 6 2 3 2" xfId="15806" xr:uid="{00000000-0005-0000-0000-00001E3D0000}"/>
    <cellStyle name="Note 9 2 6 2 4" xfId="15807" xr:uid="{00000000-0005-0000-0000-00001F3D0000}"/>
    <cellStyle name="Note 9 2 6 2 4 2" xfId="15808" xr:uid="{00000000-0005-0000-0000-0000203D0000}"/>
    <cellStyle name="Note 9 2 6 2 5" xfId="15809" xr:uid="{00000000-0005-0000-0000-0000213D0000}"/>
    <cellStyle name="Note 9 2 6 2 5 2" xfId="15810" xr:uid="{00000000-0005-0000-0000-0000223D0000}"/>
    <cellStyle name="Note 9 2 6 2 6" xfId="15811" xr:uid="{00000000-0005-0000-0000-0000233D0000}"/>
    <cellStyle name="Note 9 2 6 2 6 2" xfId="15812" xr:uid="{00000000-0005-0000-0000-0000243D0000}"/>
    <cellStyle name="Note 9 2 6 2 7" xfId="15813" xr:uid="{00000000-0005-0000-0000-0000253D0000}"/>
    <cellStyle name="Note 9 2 6 2 7 2" xfId="15814" xr:uid="{00000000-0005-0000-0000-0000263D0000}"/>
    <cellStyle name="Note 9 2 6 2 8" xfId="15815" xr:uid="{00000000-0005-0000-0000-0000273D0000}"/>
    <cellStyle name="Note 9 2 6 2 8 2" xfId="15816" xr:uid="{00000000-0005-0000-0000-0000283D0000}"/>
    <cellStyle name="Note 9 2 6 2 9" xfId="15817" xr:uid="{00000000-0005-0000-0000-0000293D0000}"/>
    <cellStyle name="Note 9 2 6 2 9 2" xfId="15818" xr:uid="{00000000-0005-0000-0000-00002A3D0000}"/>
    <cellStyle name="Note 9 2 6 3" xfId="15819" xr:uid="{00000000-0005-0000-0000-00002B3D0000}"/>
    <cellStyle name="Note 9 2 6 3 10" xfId="15820" xr:uid="{00000000-0005-0000-0000-00002C3D0000}"/>
    <cellStyle name="Note 9 2 6 3 10 2" xfId="15821" xr:uid="{00000000-0005-0000-0000-00002D3D0000}"/>
    <cellStyle name="Note 9 2 6 3 11" xfId="15822" xr:uid="{00000000-0005-0000-0000-00002E3D0000}"/>
    <cellStyle name="Note 9 2 6 3 11 2" xfId="15823" xr:uid="{00000000-0005-0000-0000-00002F3D0000}"/>
    <cellStyle name="Note 9 2 6 3 12" xfId="15824" xr:uid="{00000000-0005-0000-0000-0000303D0000}"/>
    <cellStyle name="Note 9 2 6 3 12 2" xfId="15825" xr:uid="{00000000-0005-0000-0000-0000313D0000}"/>
    <cellStyle name="Note 9 2 6 3 13" xfId="15826" xr:uid="{00000000-0005-0000-0000-0000323D0000}"/>
    <cellStyle name="Note 9 2 6 3 13 2" xfId="15827" xr:uid="{00000000-0005-0000-0000-0000333D0000}"/>
    <cellStyle name="Note 9 2 6 3 14" xfId="15828" xr:uid="{00000000-0005-0000-0000-0000343D0000}"/>
    <cellStyle name="Note 9 2 6 3 14 2" xfId="15829" xr:uid="{00000000-0005-0000-0000-0000353D0000}"/>
    <cellStyle name="Note 9 2 6 3 15" xfId="15830" xr:uid="{00000000-0005-0000-0000-0000363D0000}"/>
    <cellStyle name="Note 9 2 6 3 15 2" xfId="15831" xr:uid="{00000000-0005-0000-0000-0000373D0000}"/>
    <cellStyle name="Note 9 2 6 3 16" xfId="15832" xr:uid="{00000000-0005-0000-0000-0000383D0000}"/>
    <cellStyle name="Note 9 2 6 3 2" xfId="15833" xr:uid="{00000000-0005-0000-0000-0000393D0000}"/>
    <cellStyle name="Note 9 2 6 3 2 2" xfId="15834" xr:uid="{00000000-0005-0000-0000-00003A3D0000}"/>
    <cellStyle name="Note 9 2 6 3 3" xfId="15835" xr:uid="{00000000-0005-0000-0000-00003B3D0000}"/>
    <cellStyle name="Note 9 2 6 3 3 2" xfId="15836" xr:uid="{00000000-0005-0000-0000-00003C3D0000}"/>
    <cellStyle name="Note 9 2 6 3 4" xfId="15837" xr:uid="{00000000-0005-0000-0000-00003D3D0000}"/>
    <cellStyle name="Note 9 2 6 3 4 2" xfId="15838" xr:uid="{00000000-0005-0000-0000-00003E3D0000}"/>
    <cellStyle name="Note 9 2 6 3 5" xfId="15839" xr:uid="{00000000-0005-0000-0000-00003F3D0000}"/>
    <cellStyle name="Note 9 2 6 3 5 2" xfId="15840" xr:uid="{00000000-0005-0000-0000-0000403D0000}"/>
    <cellStyle name="Note 9 2 6 3 6" xfId="15841" xr:uid="{00000000-0005-0000-0000-0000413D0000}"/>
    <cellStyle name="Note 9 2 6 3 6 2" xfId="15842" xr:uid="{00000000-0005-0000-0000-0000423D0000}"/>
    <cellStyle name="Note 9 2 6 3 7" xfId="15843" xr:uid="{00000000-0005-0000-0000-0000433D0000}"/>
    <cellStyle name="Note 9 2 6 3 7 2" xfId="15844" xr:uid="{00000000-0005-0000-0000-0000443D0000}"/>
    <cellStyle name="Note 9 2 6 3 8" xfId="15845" xr:uid="{00000000-0005-0000-0000-0000453D0000}"/>
    <cellStyle name="Note 9 2 6 3 8 2" xfId="15846" xr:uid="{00000000-0005-0000-0000-0000463D0000}"/>
    <cellStyle name="Note 9 2 6 3 9" xfId="15847" xr:uid="{00000000-0005-0000-0000-0000473D0000}"/>
    <cellStyle name="Note 9 2 6 3 9 2" xfId="15848" xr:uid="{00000000-0005-0000-0000-0000483D0000}"/>
    <cellStyle name="Note 9 2 6 4" xfId="15849" xr:uid="{00000000-0005-0000-0000-0000493D0000}"/>
    <cellStyle name="Note 9 2 6 4 10" xfId="15850" xr:uid="{00000000-0005-0000-0000-00004A3D0000}"/>
    <cellStyle name="Note 9 2 6 4 10 2" xfId="15851" xr:uid="{00000000-0005-0000-0000-00004B3D0000}"/>
    <cellStyle name="Note 9 2 6 4 11" xfId="15852" xr:uid="{00000000-0005-0000-0000-00004C3D0000}"/>
    <cellStyle name="Note 9 2 6 4 11 2" xfId="15853" xr:uid="{00000000-0005-0000-0000-00004D3D0000}"/>
    <cellStyle name="Note 9 2 6 4 12" xfId="15854" xr:uid="{00000000-0005-0000-0000-00004E3D0000}"/>
    <cellStyle name="Note 9 2 6 4 12 2" xfId="15855" xr:uid="{00000000-0005-0000-0000-00004F3D0000}"/>
    <cellStyle name="Note 9 2 6 4 13" xfId="15856" xr:uid="{00000000-0005-0000-0000-0000503D0000}"/>
    <cellStyle name="Note 9 2 6 4 13 2" xfId="15857" xr:uid="{00000000-0005-0000-0000-0000513D0000}"/>
    <cellStyle name="Note 9 2 6 4 14" xfId="15858" xr:uid="{00000000-0005-0000-0000-0000523D0000}"/>
    <cellStyle name="Note 9 2 6 4 14 2" xfId="15859" xr:uid="{00000000-0005-0000-0000-0000533D0000}"/>
    <cellStyle name="Note 9 2 6 4 15" xfId="15860" xr:uid="{00000000-0005-0000-0000-0000543D0000}"/>
    <cellStyle name="Note 9 2 6 4 15 2" xfId="15861" xr:uid="{00000000-0005-0000-0000-0000553D0000}"/>
    <cellStyle name="Note 9 2 6 4 16" xfId="15862" xr:uid="{00000000-0005-0000-0000-0000563D0000}"/>
    <cellStyle name="Note 9 2 6 4 2" xfId="15863" xr:uid="{00000000-0005-0000-0000-0000573D0000}"/>
    <cellStyle name="Note 9 2 6 4 2 2" xfId="15864" xr:uid="{00000000-0005-0000-0000-0000583D0000}"/>
    <cellStyle name="Note 9 2 6 4 3" xfId="15865" xr:uid="{00000000-0005-0000-0000-0000593D0000}"/>
    <cellStyle name="Note 9 2 6 4 3 2" xfId="15866" xr:uid="{00000000-0005-0000-0000-00005A3D0000}"/>
    <cellStyle name="Note 9 2 6 4 4" xfId="15867" xr:uid="{00000000-0005-0000-0000-00005B3D0000}"/>
    <cellStyle name="Note 9 2 6 4 4 2" xfId="15868" xr:uid="{00000000-0005-0000-0000-00005C3D0000}"/>
    <cellStyle name="Note 9 2 6 4 5" xfId="15869" xr:uid="{00000000-0005-0000-0000-00005D3D0000}"/>
    <cellStyle name="Note 9 2 6 4 5 2" xfId="15870" xr:uid="{00000000-0005-0000-0000-00005E3D0000}"/>
    <cellStyle name="Note 9 2 6 4 6" xfId="15871" xr:uid="{00000000-0005-0000-0000-00005F3D0000}"/>
    <cellStyle name="Note 9 2 6 4 6 2" xfId="15872" xr:uid="{00000000-0005-0000-0000-0000603D0000}"/>
    <cellStyle name="Note 9 2 6 4 7" xfId="15873" xr:uid="{00000000-0005-0000-0000-0000613D0000}"/>
    <cellStyle name="Note 9 2 6 4 7 2" xfId="15874" xr:uid="{00000000-0005-0000-0000-0000623D0000}"/>
    <cellStyle name="Note 9 2 6 4 8" xfId="15875" xr:uid="{00000000-0005-0000-0000-0000633D0000}"/>
    <cellStyle name="Note 9 2 6 4 8 2" xfId="15876" xr:uid="{00000000-0005-0000-0000-0000643D0000}"/>
    <cellStyle name="Note 9 2 6 4 9" xfId="15877" xr:uid="{00000000-0005-0000-0000-0000653D0000}"/>
    <cellStyle name="Note 9 2 6 4 9 2" xfId="15878" xr:uid="{00000000-0005-0000-0000-0000663D0000}"/>
    <cellStyle name="Note 9 2 6 5" xfId="15879" xr:uid="{00000000-0005-0000-0000-0000673D0000}"/>
    <cellStyle name="Note 9 2 6 5 10" xfId="15880" xr:uid="{00000000-0005-0000-0000-0000683D0000}"/>
    <cellStyle name="Note 9 2 6 5 10 2" xfId="15881" xr:uid="{00000000-0005-0000-0000-0000693D0000}"/>
    <cellStyle name="Note 9 2 6 5 11" xfId="15882" xr:uid="{00000000-0005-0000-0000-00006A3D0000}"/>
    <cellStyle name="Note 9 2 6 5 11 2" xfId="15883" xr:uid="{00000000-0005-0000-0000-00006B3D0000}"/>
    <cellStyle name="Note 9 2 6 5 12" xfId="15884" xr:uid="{00000000-0005-0000-0000-00006C3D0000}"/>
    <cellStyle name="Note 9 2 6 5 12 2" xfId="15885" xr:uid="{00000000-0005-0000-0000-00006D3D0000}"/>
    <cellStyle name="Note 9 2 6 5 13" xfId="15886" xr:uid="{00000000-0005-0000-0000-00006E3D0000}"/>
    <cellStyle name="Note 9 2 6 5 13 2" xfId="15887" xr:uid="{00000000-0005-0000-0000-00006F3D0000}"/>
    <cellStyle name="Note 9 2 6 5 14" xfId="15888" xr:uid="{00000000-0005-0000-0000-0000703D0000}"/>
    <cellStyle name="Note 9 2 6 5 14 2" xfId="15889" xr:uid="{00000000-0005-0000-0000-0000713D0000}"/>
    <cellStyle name="Note 9 2 6 5 15" xfId="15890" xr:uid="{00000000-0005-0000-0000-0000723D0000}"/>
    <cellStyle name="Note 9 2 6 5 2" xfId="15891" xr:uid="{00000000-0005-0000-0000-0000733D0000}"/>
    <cellStyle name="Note 9 2 6 5 2 2" xfId="15892" xr:uid="{00000000-0005-0000-0000-0000743D0000}"/>
    <cellStyle name="Note 9 2 6 5 3" xfId="15893" xr:uid="{00000000-0005-0000-0000-0000753D0000}"/>
    <cellStyle name="Note 9 2 6 5 3 2" xfId="15894" xr:uid="{00000000-0005-0000-0000-0000763D0000}"/>
    <cellStyle name="Note 9 2 6 5 4" xfId="15895" xr:uid="{00000000-0005-0000-0000-0000773D0000}"/>
    <cellStyle name="Note 9 2 6 5 4 2" xfId="15896" xr:uid="{00000000-0005-0000-0000-0000783D0000}"/>
    <cellStyle name="Note 9 2 6 5 5" xfId="15897" xr:uid="{00000000-0005-0000-0000-0000793D0000}"/>
    <cellStyle name="Note 9 2 6 5 5 2" xfId="15898" xr:uid="{00000000-0005-0000-0000-00007A3D0000}"/>
    <cellStyle name="Note 9 2 6 5 6" xfId="15899" xr:uid="{00000000-0005-0000-0000-00007B3D0000}"/>
    <cellStyle name="Note 9 2 6 5 6 2" xfId="15900" xr:uid="{00000000-0005-0000-0000-00007C3D0000}"/>
    <cellStyle name="Note 9 2 6 5 7" xfId="15901" xr:uid="{00000000-0005-0000-0000-00007D3D0000}"/>
    <cellStyle name="Note 9 2 6 5 7 2" xfId="15902" xr:uid="{00000000-0005-0000-0000-00007E3D0000}"/>
    <cellStyle name="Note 9 2 6 5 8" xfId="15903" xr:uid="{00000000-0005-0000-0000-00007F3D0000}"/>
    <cellStyle name="Note 9 2 6 5 8 2" xfId="15904" xr:uid="{00000000-0005-0000-0000-0000803D0000}"/>
    <cellStyle name="Note 9 2 6 5 9" xfId="15905" xr:uid="{00000000-0005-0000-0000-0000813D0000}"/>
    <cellStyle name="Note 9 2 6 5 9 2" xfId="15906" xr:uid="{00000000-0005-0000-0000-0000823D0000}"/>
    <cellStyle name="Note 9 2 6 6" xfId="15907" xr:uid="{00000000-0005-0000-0000-0000833D0000}"/>
    <cellStyle name="Note 9 2 6 6 2" xfId="15908" xr:uid="{00000000-0005-0000-0000-0000843D0000}"/>
    <cellStyle name="Note 9 2 6 7" xfId="15909" xr:uid="{00000000-0005-0000-0000-0000853D0000}"/>
    <cellStyle name="Note 9 2 6 7 2" xfId="15910" xr:uid="{00000000-0005-0000-0000-0000863D0000}"/>
    <cellStyle name="Note 9 2 6 8" xfId="15911" xr:uid="{00000000-0005-0000-0000-0000873D0000}"/>
    <cellStyle name="Note 9 2 6 8 2" xfId="15912" xr:uid="{00000000-0005-0000-0000-0000883D0000}"/>
    <cellStyle name="Note 9 2 6 9" xfId="15913" xr:uid="{00000000-0005-0000-0000-0000893D0000}"/>
    <cellStyle name="Note 9 2 6 9 2" xfId="15914" xr:uid="{00000000-0005-0000-0000-00008A3D0000}"/>
    <cellStyle name="Note 9 2 7" xfId="15915" xr:uid="{00000000-0005-0000-0000-00008B3D0000}"/>
    <cellStyle name="Note 9 2 7 10" xfId="15916" xr:uid="{00000000-0005-0000-0000-00008C3D0000}"/>
    <cellStyle name="Note 9 2 7 10 2" xfId="15917" xr:uid="{00000000-0005-0000-0000-00008D3D0000}"/>
    <cellStyle name="Note 9 2 7 11" xfId="15918" xr:uid="{00000000-0005-0000-0000-00008E3D0000}"/>
    <cellStyle name="Note 9 2 7 11 2" xfId="15919" xr:uid="{00000000-0005-0000-0000-00008F3D0000}"/>
    <cellStyle name="Note 9 2 7 12" xfId="15920" xr:uid="{00000000-0005-0000-0000-0000903D0000}"/>
    <cellStyle name="Note 9 2 7 12 2" xfId="15921" xr:uid="{00000000-0005-0000-0000-0000913D0000}"/>
    <cellStyle name="Note 9 2 7 13" xfId="15922" xr:uid="{00000000-0005-0000-0000-0000923D0000}"/>
    <cellStyle name="Note 9 2 7 13 2" xfId="15923" xr:uid="{00000000-0005-0000-0000-0000933D0000}"/>
    <cellStyle name="Note 9 2 7 14" xfId="15924" xr:uid="{00000000-0005-0000-0000-0000943D0000}"/>
    <cellStyle name="Note 9 2 7 14 2" xfId="15925" xr:uid="{00000000-0005-0000-0000-0000953D0000}"/>
    <cellStyle name="Note 9 2 7 15" xfId="15926" xr:uid="{00000000-0005-0000-0000-0000963D0000}"/>
    <cellStyle name="Note 9 2 7 15 2" xfId="15927" xr:uid="{00000000-0005-0000-0000-0000973D0000}"/>
    <cellStyle name="Note 9 2 7 16" xfId="15928" xr:uid="{00000000-0005-0000-0000-0000983D0000}"/>
    <cellStyle name="Note 9 2 7 16 2" xfId="15929" xr:uid="{00000000-0005-0000-0000-0000993D0000}"/>
    <cellStyle name="Note 9 2 7 17" xfId="15930" xr:uid="{00000000-0005-0000-0000-00009A3D0000}"/>
    <cellStyle name="Note 9 2 7 17 2" xfId="15931" xr:uid="{00000000-0005-0000-0000-00009B3D0000}"/>
    <cellStyle name="Note 9 2 7 18" xfId="15932" xr:uid="{00000000-0005-0000-0000-00009C3D0000}"/>
    <cellStyle name="Note 9 2 7 2" xfId="15933" xr:uid="{00000000-0005-0000-0000-00009D3D0000}"/>
    <cellStyle name="Note 9 2 7 2 10" xfId="15934" xr:uid="{00000000-0005-0000-0000-00009E3D0000}"/>
    <cellStyle name="Note 9 2 7 2 10 2" xfId="15935" xr:uid="{00000000-0005-0000-0000-00009F3D0000}"/>
    <cellStyle name="Note 9 2 7 2 11" xfId="15936" xr:uid="{00000000-0005-0000-0000-0000A03D0000}"/>
    <cellStyle name="Note 9 2 7 2 11 2" xfId="15937" xr:uid="{00000000-0005-0000-0000-0000A13D0000}"/>
    <cellStyle name="Note 9 2 7 2 12" xfId="15938" xr:uid="{00000000-0005-0000-0000-0000A23D0000}"/>
    <cellStyle name="Note 9 2 7 2 12 2" xfId="15939" xr:uid="{00000000-0005-0000-0000-0000A33D0000}"/>
    <cellStyle name="Note 9 2 7 2 13" xfId="15940" xr:uid="{00000000-0005-0000-0000-0000A43D0000}"/>
    <cellStyle name="Note 9 2 7 2 13 2" xfId="15941" xr:uid="{00000000-0005-0000-0000-0000A53D0000}"/>
    <cellStyle name="Note 9 2 7 2 14" xfId="15942" xr:uid="{00000000-0005-0000-0000-0000A63D0000}"/>
    <cellStyle name="Note 9 2 7 2 14 2" xfId="15943" xr:uid="{00000000-0005-0000-0000-0000A73D0000}"/>
    <cellStyle name="Note 9 2 7 2 15" xfId="15944" xr:uid="{00000000-0005-0000-0000-0000A83D0000}"/>
    <cellStyle name="Note 9 2 7 2 15 2" xfId="15945" xr:uid="{00000000-0005-0000-0000-0000A93D0000}"/>
    <cellStyle name="Note 9 2 7 2 16" xfId="15946" xr:uid="{00000000-0005-0000-0000-0000AA3D0000}"/>
    <cellStyle name="Note 9 2 7 2 16 2" xfId="15947" xr:uid="{00000000-0005-0000-0000-0000AB3D0000}"/>
    <cellStyle name="Note 9 2 7 2 17" xfId="15948" xr:uid="{00000000-0005-0000-0000-0000AC3D0000}"/>
    <cellStyle name="Note 9 2 7 2 17 2" xfId="15949" xr:uid="{00000000-0005-0000-0000-0000AD3D0000}"/>
    <cellStyle name="Note 9 2 7 2 18" xfId="15950" xr:uid="{00000000-0005-0000-0000-0000AE3D0000}"/>
    <cellStyle name="Note 9 2 7 2 2" xfId="15951" xr:uid="{00000000-0005-0000-0000-0000AF3D0000}"/>
    <cellStyle name="Note 9 2 7 2 2 2" xfId="15952" xr:uid="{00000000-0005-0000-0000-0000B03D0000}"/>
    <cellStyle name="Note 9 2 7 2 3" xfId="15953" xr:uid="{00000000-0005-0000-0000-0000B13D0000}"/>
    <cellStyle name="Note 9 2 7 2 3 2" xfId="15954" xr:uid="{00000000-0005-0000-0000-0000B23D0000}"/>
    <cellStyle name="Note 9 2 7 2 4" xfId="15955" xr:uid="{00000000-0005-0000-0000-0000B33D0000}"/>
    <cellStyle name="Note 9 2 7 2 4 2" xfId="15956" xr:uid="{00000000-0005-0000-0000-0000B43D0000}"/>
    <cellStyle name="Note 9 2 7 2 5" xfId="15957" xr:uid="{00000000-0005-0000-0000-0000B53D0000}"/>
    <cellStyle name="Note 9 2 7 2 5 2" xfId="15958" xr:uid="{00000000-0005-0000-0000-0000B63D0000}"/>
    <cellStyle name="Note 9 2 7 2 6" xfId="15959" xr:uid="{00000000-0005-0000-0000-0000B73D0000}"/>
    <cellStyle name="Note 9 2 7 2 6 2" xfId="15960" xr:uid="{00000000-0005-0000-0000-0000B83D0000}"/>
    <cellStyle name="Note 9 2 7 2 7" xfId="15961" xr:uid="{00000000-0005-0000-0000-0000B93D0000}"/>
    <cellStyle name="Note 9 2 7 2 7 2" xfId="15962" xr:uid="{00000000-0005-0000-0000-0000BA3D0000}"/>
    <cellStyle name="Note 9 2 7 2 8" xfId="15963" xr:uid="{00000000-0005-0000-0000-0000BB3D0000}"/>
    <cellStyle name="Note 9 2 7 2 8 2" xfId="15964" xr:uid="{00000000-0005-0000-0000-0000BC3D0000}"/>
    <cellStyle name="Note 9 2 7 2 9" xfId="15965" xr:uid="{00000000-0005-0000-0000-0000BD3D0000}"/>
    <cellStyle name="Note 9 2 7 2 9 2" xfId="15966" xr:uid="{00000000-0005-0000-0000-0000BE3D0000}"/>
    <cellStyle name="Note 9 2 7 3" xfId="15967" xr:uid="{00000000-0005-0000-0000-0000BF3D0000}"/>
    <cellStyle name="Note 9 2 7 3 10" xfId="15968" xr:uid="{00000000-0005-0000-0000-0000C03D0000}"/>
    <cellStyle name="Note 9 2 7 3 10 2" xfId="15969" xr:uid="{00000000-0005-0000-0000-0000C13D0000}"/>
    <cellStyle name="Note 9 2 7 3 11" xfId="15970" xr:uid="{00000000-0005-0000-0000-0000C23D0000}"/>
    <cellStyle name="Note 9 2 7 3 11 2" xfId="15971" xr:uid="{00000000-0005-0000-0000-0000C33D0000}"/>
    <cellStyle name="Note 9 2 7 3 12" xfId="15972" xr:uid="{00000000-0005-0000-0000-0000C43D0000}"/>
    <cellStyle name="Note 9 2 7 3 12 2" xfId="15973" xr:uid="{00000000-0005-0000-0000-0000C53D0000}"/>
    <cellStyle name="Note 9 2 7 3 13" xfId="15974" xr:uid="{00000000-0005-0000-0000-0000C63D0000}"/>
    <cellStyle name="Note 9 2 7 3 13 2" xfId="15975" xr:uid="{00000000-0005-0000-0000-0000C73D0000}"/>
    <cellStyle name="Note 9 2 7 3 14" xfId="15976" xr:uid="{00000000-0005-0000-0000-0000C83D0000}"/>
    <cellStyle name="Note 9 2 7 3 14 2" xfId="15977" xr:uid="{00000000-0005-0000-0000-0000C93D0000}"/>
    <cellStyle name="Note 9 2 7 3 15" xfId="15978" xr:uid="{00000000-0005-0000-0000-0000CA3D0000}"/>
    <cellStyle name="Note 9 2 7 3 15 2" xfId="15979" xr:uid="{00000000-0005-0000-0000-0000CB3D0000}"/>
    <cellStyle name="Note 9 2 7 3 16" xfId="15980" xr:uid="{00000000-0005-0000-0000-0000CC3D0000}"/>
    <cellStyle name="Note 9 2 7 3 2" xfId="15981" xr:uid="{00000000-0005-0000-0000-0000CD3D0000}"/>
    <cellStyle name="Note 9 2 7 3 2 2" xfId="15982" xr:uid="{00000000-0005-0000-0000-0000CE3D0000}"/>
    <cellStyle name="Note 9 2 7 3 3" xfId="15983" xr:uid="{00000000-0005-0000-0000-0000CF3D0000}"/>
    <cellStyle name="Note 9 2 7 3 3 2" xfId="15984" xr:uid="{00000000-0005-0000-0000-0000D03D0000}"/>
    <cellStyle name="Note 9 2 7 3 4" xfId="15985" xr:uid="{00000000-0005-0000-0000-0000D13D0000}"/>
    <cellStyle name="Note 9 2 7 3 4 2" xfId="15986" xr:uid="{00000000-0005-0000-0000-0000D23D0000}"/>
    <cellStyle name="Note 9 2 7 3 5" xfId="15987" xr:uid="{00000000-0005-0000-0000-0000D33D0000}"/>
    <cellStyle name="Note 9 2 7 3 5 2" xfId="15988" xr:uid="{00000000-0005-0000-0000-0000D43D0000}"/>
    <cellStyle name="Note 9 2 7 3 6" xfId="15989" xr:uid="{00000000-0005-0000-0000-0000D53D0000}"/>
    <cellStyle name="Note 9 2 7 3 6 2" xfId="15990" xr:uid="{00000000-0005-0000-0000-0000D63D0000}"/>
    <cellStyle name="Note 9 2 7 3 7" xfId="15991" xr:uid="{00000000-0005-0000-0000-0000D73D0000}"/>
    <cellStyle name="Note 9 2 7 3 7 2" xfId="15992" xr:uid="{00000000-0005-0000-0000-0000D83D0000}"/>
    <cellStyle name="Note 9 2 7 3 8" xfId="15993" xr:uid="{00000000-0005-0000-0000-0000D93D0000}"/>
    <cellStyle name="Note 9 2 7 3 8 2" xfId="15994" xr:uid="{00000000-0005-0000-0000-0000DA3D0000}"/>
    <cellStyle name="Note 9 2 7 3 9" xfId="15995" xr:uid="{00000000-0005-0000-0000-0000DB3D0000}"/>
    <cellStyle name="Note 9 2 7 3 9 2" xfId="15996" xr:uid="{00000000-0005-0000-0000-0000DC3D0000}"/>
    <cellStyle name="Note 9 2 7 4" xfId="15997" xr:uid="{00000000-0005-0000-0000-0000DD3D0000}"/>
    <cellStyle name="Note 9 2 7 4 10" xfId="15998" xr:uid="{00000000-0005-0000-0000-0000DE3D0000}"/>
    <cellStyle name="Note 9 2 7 4 10 2" xfId="15999" xr:uid="{00000000-0005-0000-0000-0000DF3D0000}"/>
    <cellStyle name="Note 9 2 7 4 11" xfId="16000" xr:uid="{00000000-0005-0000-0000-0000E03D0000}"/>
    <cellStyle name="Note 9 2 7 4 11 2" xfId="16001" xr:uid="{00000000-0005-0000-0000-0000E13D0000}"/>
    <cellStyle name="Note 9 2 7 4 12" xfId="16002" xr:uid="{00000000-0005-0000-0000-0000E23D0000}"/>
    <cellStyle name="Note 9 2 7 4 12 2" xfId="16003" xr:uid="{00000000-0005-0000-0000-0000E33D0000}"/>
    <cellStyle name="Note 9 2 7 4 13" xfId="16004" xr:uid="{00000000-0005-0000-0000-0000E43D0000}"/>
    <cellStyle name="Note 9 2 7 4 13 2" xfId="16005" xr:uid="{00000000-0005-0000-0000-0000E53D0000}"/>
    <cellStyle name="Note 9 2 7 4 14" xfId="16006" xr:uid="{00000000-0005-0000-0000-0000E63D0000}"/>
    <cellStyle name="Note 9 2 7 4 14 2" xfId="16007" xr:uid="{00000000-0005-0000-0000-0000E73D0000}"/>
    <cellStyle name="Note 9 2 7 4 15" xfId="16008" xr:uid="{00000000-0005-0000-0000-0000E83D0000}"/>
    <cellStyle name="Note 9 2 7 4 15 2" xfId="16009" xr:uid="{00000000-0005-0000-0000-0000E93D0000}"/>
    <cellStyle name="Note 9 2 7 4 16" xfId="16010" xr:uid="{00000000-0005-0000-0000-0000EA3D0000}"/>
    <cellStyle name="Note 9 2 7 4 2" xfId="16011" xr:uid="{00000000-0005-0000-0000-0000EB3D0000}"/>
    <cellStyle name="Note 9 2 7 4 2 2" xfId="16012" xr:uid="{00000000-0005-0000-0000-0000EC3D0000}"/>
    <cellStyle name="Note 9 2 7 4 3" xfId="16013" xr:uid="{00000000-0005-0000-0000-0000ED3D0000}"/>
    <cellStyle name="Note 9 2 7 4 3 2" xfId="16014" xr:uid="{00000000-0005-0000-0000-0000EE3D0000}"/>
    <cellStyle name="Note 9 2 7 4 4" xfId="16015" xr:uid="{00000000-0005-0000-0000-0000EF3D0000}"/>
    <cellStyle name="Note 9 2 7 4 4 2" xfId="16016" xr:uid="{00000000-0005-0000-0000-0000F03D0000}"/>
    <cellStyle name="Note 9 2 7 4 5" xfId="16017" xr:uid="{00000000-0005-0000-0000-0000F13D0000}"/>
    <cellStyle name="Note 9 2 7 4 5 2" xfId="16018" xr:uid="{00000000-0005-0000-0000-0000F23D0000}"/>
    <cellStyle name="Note 9 2 7 4 6" xfId="16019" xr:uid="{00000000-0005-0000-0000-0000F33D0000}"/>
    <cellStyle name="Note 9 2 7 4 6 2" xfId="16020" xr:uid="{00000000-0005-0000-0000-0000F43D0000}"/>
    <cellStyle name="Note 9 2 7 4 7" xfId="16021" xr:uid="{00000000-0005-0000-0000-0000F53D0000}"/>
    <cellStyle name="Note 9 2 7 4 7 2" xfId="16022" xr:uid="{00000000-0005-0000-0000-0000F63D0000}"/>
    <cellStyle name="Note 9 2 7 4 8" xfId="16023" xr:uid="{00000000-0005-0000-0000-0000F73D0000}"/>
    <cellStyle name="Note 9 2 7 4 8 2" xfId="16024" xr:uid="{00000000-0005-0000-0000-0000F83D0000}"/>
    <cellStyle name="Note 9 2 7 4 9" xfId="16025" xr:uid="{00000000-0005-0000-0000-0000F93D0000}"/>
    <cellStyle name="Note 9 2 7 4 9 2" xfId="16026" xr:uid="{00000000-0005-0000-0000-0000FA3D0000}"/>
    <cellStyle name="Note 9 2 7 5" xfId="16027" xr:uid="{00000000-0005-0000-0000-0000FB3D0000}"/>
    <cellStyle name="Note 9 2 7 5 10" xfId="16028" xr:uid="{00000000-0005-0000-0000-0000FC3D0000}"/>
    <cellStyle name="Note 9 2 7 5 10 2" xfId="16029" xr:uid="{00000000-0005-0000-0000-0000FD3D0000}"/>
    <cellStyle name="Note 9 2 7 5 11" xfId="16030" xr:uid="{00000000-0005-0000-0000-0000FE3D0000}"/>
    <cellStyle name="Note 9 2 7 5 11 2" xfId="16031" xr:uid="{00000000-0005-0000-0000-0000FF3D0000}"/>
    <cellStyle name="Note 9 2 7 5 12" xfId="16032" xr:uid="{00000000-0005-0000-0000-0000003E0000}"/>
    <cellStyle name="Note 9 2 7 5 12 2" xfId="16033" xr:uid="{00000000-0005-0000-0000-0000013E0000}"/>
    <cellStyle name="Note 9 2 7 5 13" xfId="16034" xr:uid="{00000000-0005-0000-0000-0000023E0000}"/>
    <cellStyle name="Note 9 2 7 5 13 2" xfId="16035" xr:uid="{00000000-0005-0000-0000-0000033E0000}"/>
    <cellStyle name="Note 9 2 7 5 14" xfId="16036" xr:uid="{00000000-0005-0000-0000-0000043E0000}"/>
    <cellStyle name="Note 9 2 7 5 2" xfId="16037" xr:uid="{00000000-0005-0000-0000-0000053E0000}"/>
    <cellStyle name="Note 9 2 7 5 2 2" xfId="16038" xr:uid="{00000000-0005-0000-0000-0000063E0000}"/>
    <cellStyle name="Note 9 2 7 5 3" xfId="16039" xr:uid="{00000000-0005-0000-0000-0000073E0000}"/>
    <cellStyle name="Note 9 2 7 5 3 2" xfId="16040" xr:uid="{00000000-0005-0000-0000-0000083E0000}"/>
    <cellStyle name="Note 9 2 7 5 4" xfId="16041" xr:uid="{00000000-0005-0000-0000-0000093E0000}"/>
    <cellStyle name="Note 9 2 7 5 4 2" xfId="16042" xr:uid="{00000000-0005-0000-0000-00000A3E0000}"/>
    <cellStyle name="Note 9 2 7 5 5" xfId="16043" xr:uid="{00000000-0005-0000-0000-00000B3E0000}"/>
    <cellStyle name="Note 9 2 7 5 5 2" xfId="16044" xr:uid="{00000000-0005-0000-0000-00000C3E0000}"/>
    <cellStyle name="Note 9 2 7 5 6" xfId="16045" xr:uid="{00000000-0005-0000-0000-00000D3E0000}"/>
    <cellStyle name="Note 9 2 7 5 6 2" xfId="16046" xr:uid="{00000000-0005-0000-0000-00000E3E0000}"/>
    <cellStyle name="Note 9 2 7 5 7" xfId="16047" xr:uid="{00000000-0005-0000-0000-00000F3E0000}"/>
    <cellStyle name="Note 9 2 7 5 7 2" xfId="16048" xr:uid="{00000000-0005-0000-0000-0000103E0000}"/>
    <cellStyle name="Note 9 2 7 5 8" xfId="16049" xr:uid="{00000000-0005-0000-0000-0000113E0000}"/>
    <cellStyle name="Note 9 2 7 5 8 2" xfId="16050" xr:uid="{00000000-0005-0000-0000-0000123E0000}"/>
    <cellStyle name="Note 9 2 7 5 9" xfId="16051" xr:uid="{00000000-0005-0000-0000-0000133E0000}"/>
    <cellStyle name="Note 9 2 7 5 9 2" xfId="16052" xr:uid="{00000000-0005-0000-0000-0000143E0000}"/>
    <cellStyle name="Note 9 2 7 6" xfId="16053" xr:uid="{00000000-0005-0000-0000-0000153E0000}"/>
    <cellStyle name="Note 9 2 7 6 2" xfId="16054" xr:uid="{00000000-0005-0000-0000-0000163E0000}"/>
    <cellStyle name="Note 9 2 7 7" xfId="16055" xr:uid="{00000000-0005-0000-0000-0000173E0000}"/>
    <cellStyle name="Note 9 2 7 7 2" xfId="16056" xr:uid="{00000000-0005-0000-0000-0000183E0000}"/>
    <cellStyle name="Note 9 2 7 8" xfId="16057" xr:uid="{00000000-0005-0000-0000-0000193E0000}"/>
    <cellStyle name="Note 9 2 7 8 2" xfId="16058" xr:uid="{00000000-0005-0000-0000-00001A3E0000}"/>
    <cellStyle name="Note 9 2 7 9" xfId="16059" xr:uid="{00000000-0005-0000-0000-00001B3E0000}"/>
    <cellStyle name="Note 9 2 7 9 2" xfId="16060" xr:uid="{00000000-0005-0000-0000-00001C3E0000}"/>
    <cellStyle name="Note 9 2 8" xfId="16061" xr:uid="{00000000-0005-0000-0000-00001D3E0000}"/>
    <cellStyle name="Note 9 2 8 10" xfId="16062" xr:uid="{00000000-0005-0000-0000-00001E3E0000}"/>
    <cellStyle name="Note 9 2 8 10 2" xfId="16063" xr:uid="{00000000-0005-0000-0000-00001F3E0000}"/>
    <cellStyle name="Note 9 2 8 11" xfId="16064" xr:uid="{00000000-0005-0000-0000-0000203E0000}"/>
    <cellStyle name="Note 9 2 8 11 2" xfId="16065" xr:uid="{00000000-0005-0000-0000-0000213E0000}"/>
    <cellStyle name="Note 9 2 8 12" xfId="16066" xr:uid="{00000000-0005-0000-0000-0000223E0000}"/>
    <cellStyle name="Note 9 2 8 12 2" xfId="16067" xr:uid="{00000000-0005-0000-0000-0000233E0000}"/>
    <cellStyle name="Note 9 2 8 13" xfId="16068" xr:uid="{00000000-0005-0000-0000-0000243E0000}"/>
    <cellStyle name="Note 9 2 8 13 2" xfId="16069" xr:uid="{00000000-0005-0000-0000-0000253E0000}"/>
    <cellStyle name="Note 9 2 8 14" xfId="16070" xr:uid="{00000000-0005-0000-0000-0000263E0000}"/>
    <cellStyle name="Note 9 2 8 14 2" xfId="16071" xr:uid="{00000000-0005-0000-0000-0000273E0000}"/>
    <cellStyle name="Note 9 2 8 15" xfId="16072" xr:uid="{00000000-0005-0000-0000-0000283E0000}"/>
    <cellStyle name="Note 9 2 8 15 2" xfId="16073" xr:uid="{00000000-0005-0000-0000-0000293E0000}"/>
    <cellStyle name="Note 9 2 8 16" xfId="16074" xr:uid="{00000000-0005-0000-0000-00002A3E0000}"/>
    <cellStyle name="Note 9 2 8 16 2" xfId="16075" xr:uid="{00000000-0005-0000-0000-00002B3E0000}"/>
    <cellStyle name="Note 9 2 8 17" xfId="16076" xr:uid="{00000000-0005-0000-0000-00002C3E0000}"/>
    <cellStyle name="Note 9 2 8 17 2" xfId="16077" xr:uid="{00000000-0005-0000-0000-00002D3E0000}"/>
    <cellStyle name="Note 9 2 8 18" xfId="16078" xr:uid="{00000000-0005-0000-0000-00002E3E0000}"/>
    <cellStyle name="Note 9 2 8 2" xfId="16079" xr:uid="{00000000-0005-0000-0000-00002F3E0000}"/>
    <cellStyle name="Note 9 2 8 2 10" xfId="16080" xr:uid="{00000000-0005-0000-0000-0000303E0000}"/>
    <cellStyle name="Note 9 2 8 2 10 2" xfId="16081" xr:uid="{00000000-0005-0000-0000-0000313E0000}"/>
    <cellStyle name="Note 9 2 8 2 11" xfId="16082" xr:uid="{00000000-0005-0000-0000-0000323E0000}"/>
    <cellStyle name="Note 9 2 8 2 11 2" xfId="16083" xr:uid="{00000000-0005-0000-0000-0000333E0000}"/>
    <cellStyle name="Note 9 2 8 2 12" xfId="16084" xr:uid="{00000000-0005-0000-0000-0000343E0000}"/>
    <cellStyle name="Note 9 2 8 2 12 2" xfId="16085" xr:uid="{00000000-0005-0000-0000-0000353E0000}"/>
    <cellStyle name="Note 9 2 8 2 13" xfId="16086" xr:uid="{00000000-0005-0000-0000-0000363E0000}"/>
    <cellStyle name="Note 9 2 8 2 13 2" xfId="16087" xr:uid="{00000000-0005-0000-0000-0000373E0000}"/>
    <cellStyle name="Note 9 2 8 2 14" xfId="16088" xr:uid="{00000000-0005-0000-0000-0000383E0000}"/>
    <cellStyle name="Note 9 2 8 2 14 2" xfId="16089" xr:uid="{00000000-0005-0000-0000-0000393E0000}"/>
    <cellStyle name="Note 9 2 8 2 15" xfId="16090" xr:uid="{00000000-0005-0000-0000-00003A3E0000}"/>
    <cellStyle name="Note 9 2 8 2 15 2" xfId="16091" xr:uid="{00000000-0005-0000-0000-00003B3E0000}"/>
    <cellStyle name="Note 9 2 8 2 16" xfId="16092" xr:uid="{00000000-0005-0000-0000-00003C3E0000}"/>
    <cellStyle name="Note 9 2 8 2 16 2" xfId="16093" xr:uid="{00000000-0005-0000-0000-00003D3E0000}"/>
    <cellStyle name="Note 9 2 8 2 17" xfId="16094" xr:uid="{00000000-0005-0000-0000-00003E3E0000}"/>
    <cellStyle name="Note 9 2 8 2 17 2" xfId="16095" xr:uid="{00000000-0005-0000-0000-00003F3E0000}"/>
    <cellStyle name="Note 9 2 8 2 18" xfId="16096" xr:uid="{00000000-0005-0000-0000-0000403E0000}"/>
    <cellStyle name="Note 9 2 8 2 2" xfId="16097" xr:uid="{00000000-0005-0000-0000-0000413E0000}"/>
    <cellStyle name="Note 9 2 8 2 2 2" xfId="16098" xr:uid="{00000000-0005-0000-0000-0000423E0000}"/>
    <cellStyle name="Note 9 2 8 2 3" xfId="16099" xr:uid="{00000000-0005-0000-0000-0000433E0000}"/>
    <cellStyle name="Note 9 2 8 2 3 2" xfId="16100" xr:uid="{00000000-0005-0000-0000-0000443E0000}"/>
    <cellStyle name="Note 9 2 8 2 4" xfId="16101" xr:uid="{00000000-0005-0000-0000-0000453E0000}"/>
    <cellStyle name="Note 9 2 8 2 4 2" xfId="16102" xr:uid="{00000000-0005-0000-0000-0000463E0000}"/>
    <cellStyle name="Note 9 2 8 2 5" xfId="16103" xr:uid="{00000000-0005-0000-0000-0000473E0000}"/>
    <cellStyle name="Note 9 2 8 2 5 2" xfId="16104" xr:uid="{00000000-0005-0000-0000-0000483E0000}"/>
    <cellStyle name="Note 9 2 8 2 6" xfId="16105" xr:uid="{00000000-0005-0000-0000-0000493E0000}"/>
    <cellStyle name="Note 9 2 8 2 6 2" xfId="16106" xr:uid="{00000000-0005-0000-0000-00004A3E0000}"/>
    <cellStyle name="Note 9 2 8 2 7" xfId="16107" xr:uid="{00000000-0005-0000-0000-00004B3E0000}"/>
    <cellStyle name="Note 9 2 8 2 7 2" xfId="16108" xr:uid="{00000000-0005-0000-0000-00004C3E0000}"/>
    <cellStyle name="Note 9 2 8 2 8" xfId="16109" xr:uid="{00000000-0005-0000-0000-00004D3E0000}"/>
    <cellStyle name="Note 9 2 8 2 8 2" xfId="16110" xr:uid="{00000000-0005-0000-0000-00004E3E0000}"/>
    <cellStyle name="Note 9 2 8 2 9" xfId="16111" xr:uid="{00000000-0005-0000-0000-00004F3E0000}"/>
    <cellStyle name="Note 9 2 8 2 9 2" xfId="16112" xr:uid="{00000000-0005-0000-0000-0000503E0000}"/>
    <cellStyle name="Note 9 2 8 3" xfId="16113" xr:uid="{00000000-0005-0000-0000-0000513E0000}"/>
    <cellStyle name="Note 9 2 8 3 10" xfId="16114" xr:uid="{00000000-0005-0000-0000-0000523E0000}"/>
    <cellStyle name="Note 9 2 8 3 10 2" xfId="16115" xr:uid="{00000000-0005-0000-0000-0000533E0000}"/>
    <cellStyle name="Note 9 2 8 3 11" xfId="16116" xr:uid="{00000000-0005-0000-0000-0000543E0000}"/>
    <cellStyle name="Note 9 2 8 3 11 2" xfId="16117" xr:uid="{00000000-0005-0000-0000-0000553E0000}"/>
    <cellStyle name="Note 9 2 8 3 12" xfId="16118" xr:uid="{00000000-0005-0000-0000-0000563E0000}"/>
    <cellStyle name="Note 9 2 8 3 12 2" xfId="16119" xr:uid="{00000000-0005-0000-0000-0000573E0000}"/>
    <cellStyle name="Note 9 2 8 3 13" xfId="16120" xr:uid="{00000000-0005-0000-0000-0000583E0000}"/>
    <cellStyle name="Note 9 2 8 3 13 2" xfId="16121" xr:uid="{00000000-0005-0000-0000-0000593E0000}"/>
    <cellStyle name="Note 9 2 8 3 14" xfId="16122" xr:uid="{00000000-0005-0000-0000-00005A3E0000}"/>
    <cellStyle name="Note 9 2 8 3 14 2" xfId="16123" xr:uid="{00000000-0005-0000-0000-00005B3E0000}"/>
    <cellStyle name="Note 9 2 8 3 15" xfId="16124" xr:uid="{00000000-0005-0000-0000-00005C3E0000}"/>
    <cellStyle name="Note 9 2 8 3 15 2" xfId="16125" xr:uid="{00000000-0005-0000-0000-00005D3E0000}"/>
    <cellStyle name="Note 9 2 8 3 16" xfId="16126" xr:uid="{00000000-0005-0000-0000-00005E3E0000}"/>
    <cellStyle name="Note 9 2 8 3 2" xfId="16127" xr:uid="{00000000-0005-0000-0000-00005F3E0000}"/>
    <cellStyle name="Note 9 2 8 3 2 2" xfId="16128" xr:uid="{00000000-0005-0000-0000-0000603E0000}"/>
    <cellStyle name="Note 9 2 8 3 3" xfId="16129" xr:uid="{00000000-0005-0000-0000-0000613E0000}"/>
    <cellStyle name="Note 9 2 8 3 3 2" xfId="16130" xr:uid="{00000000-0005-0000-0000-0000623E0000}"/>
    <cellStyle name="Note 9 2 8 3 4" xfId="16131" xr:uid="{00000000-0005-0000-0000-0000633E0000}"/>
    <cellStyle name="Note 9 2 8 3 4 2" xfId="16132" xr:uid="{00000000-0005-0000-0000-0000643E0000}"/>
    <cellStyle name="Note 9 2 8 3 5" xfId="16133" xr:uid="{00000000-0005-0000-0000-0000653E0000}"/>
    <cellStyle name="Note 9 2 8 3 5 2" xfId="16134" xr:uid="{00000000-0005-0000-0000-0000663E0000}"/>
    <cellStyle name="Note 9 2 8 3 6" xfId="16135" xr:uid="{00000000-0005-0000-0000-0000673E0000}"/>
    <cellStyle name="Note 9 2 8 3 6 2" xfId="16136" xr:uid="{00000000-0005-0000-0000-0000683E0000}"/>
    <cellStyle name="Note 9 2 8 3 7" xfId="16137" xr:uid="{00000000-0005-0000-0000-0000693E0000}"/>
    <cellStyle name="Note 9 2 8 3 7 2" xfId="16138" xr:uid="{00000000-0005-0000-0000-00006A3E0000}"/>
    <cellStyle name="Note 9 2 8 3 8" xfId="16139" xr:uid="{00000000-0005-0000-0000-00006B3E0000}"/>
    <cellStyle name="Note 9 2 8 3 8 2" xfId="16140" xr:uid="{00000000-0005-0000-0000-00006C3E0000}"/>
    <cellStyle name="Note 9 2 8 3 9" xfId="16141" xr:uid="{00000000-0005-0000-0000-00006D3E0000}"/>
    <cellStyle name="Note 9 2 8 3 9 2" xfId="16142" xr:uid="{00000000-0005-0000-0000-00006E3E0000}"/>
    <cellStyle name="Note 9 2 8 4" xfId="16143" xr:uid="{00000000-0005-0000-0000-00006F3E0000}"/>
    <cellStyle name="Note 9 2 8 4 10" xfId="16144" xr:uid="{00000000-0005-0000-0000-0000703E0000}"/>
    <cellStyle name="Note 9 2 8 4 10 2" xfId="16145" xr:uid="{00000000-0005-0000-0000-0000713E0000}"/>
    <cellStyle name="Note 9 2 8 4 11" xfId="16146" xr:uid="{00000000-0005-0000-0000-0000723E0000}"/>
    <cellStyle name="Note 9 2 8 4 11 2" xfId="16147" xr:uid="{00000000-0005-0000-0000-0000733E0000}"/>
    <cellStyle name="Note 9 2 8 4 12" xfId="16148" xr:uid="{00000000-0005-0000-0000-0000743E0000}"/>
    <cellStyle name="Note 9 2 8 4 12 2" xfId="16149" xr:uid="{00000000-0005-0000-0000-0000753E0000}"/>
    <cellStyle name="Note 9 2 8 4 13" xfId="16150" xr:uid="{00000000-0005-0000-0000-0000763E0000}"/>
    <cellStyle name="Note 9 2 8 4 13 2" xfId="16151" xr:uid="{00000000-0005-0000-0000-0000773E0000}"/>
    <cellStyle name="Note 9 2 8 4 14" xfId="16152" xr:uid="{00000000-0005-0000-0000-0000783E0000}"/>
    <cellStyle name="Note 9 2 8 4 14 2" xfId="16153" xr:uid="{00000000-0005-0000-0000-0000793E0000}"/>
    <cellStyle name="Note 9 2 8 4 15" xfId="16154" xr:uid="{00000000-0005-0000-0000-00007A3E0000}"/>
    <cellStyle name="Note 9 2 8 4 15 2" xfId="16155" xr:uid="{00000000-0005-0000-0000-00007B3E0000}"/>
    <cellStyle name="Note 9 2 8 4 16" xfId="16156" xr:uid="{00000000-0005-0000-0000-00007C3E0000}"/>
    <cellStyle name="Note 9 2 8 4 2" xfId="16157" xr:uid="{00000000-0005-0000-0000-00007D3E0000}"/>
    <cellStyle name="Note 9 2 8 4 2 2" xfId="16158" xr:uid="{00000000-0005-0000-0000-00007E3E0000}"/>
    <cellStyle name="Note 9 2 8 4 3" xfId="16159" xr:uid="{00000000-0005-0000-0000-00007F3E0000}"/>
    <cellStyle name="Note 9 2 8 4 3 2" xfId="16160" xr:uid="{00000000-0005-0000-0000-0000803E0000}"/>
    <cellStyle name="Note 9 2 8 4 4" xfId="16161" xr:uid="{00000000-0005-0000-0000-0000813E0000}"/>
    <cellStyle name="Note 9 2 8 4 4 2" xfId="16162" xr:uid="{00000000-0005-0000-0000-0000823E0000}"/>
    <cellStyle name="Note 9 2 8 4 5" xfId="16163" xr:uid="{00000000-0005-0000-0000-0000833E0000}"/>
    <cellStyle name="Note 9 2 8 4 5 2" xfId="16164" xr:uid="{00000000-0005-0000-0000-0000843E0000}"/>
    <cellStyle name="Note 9 2 8 4 6" xfId="16165" xr:uid="{00000000-0005-0000-0000-0000853E0000}"/>
    <cellStyle name="Note 9 2 8 4 6 2" xfId="16166" xr:uid="{00000000-0005-0000-0000-0000863E0000}"/>
    <cellStyle name="Note 9 2 8 4 7" xfId="16167" xr:uid="{00000000-0005-0000-0000-0000873E0000}"/>
    <cellStyle name="Note 9 2 8 4 7 2" xfId="16168" xr:uid="{00000000-0005-0000-0000-0000883E0000}"/>
    <cellStyle name="Note 9 2 8 4 8" xfId="16169" xr:uid="{00000000-0005-0000-0000-0000893E0000}"/>
    <cellStyle name="Note 9 2 8 4 8 2" xfId="16170" xr:uid="{00000000-0005-0000-0000-00008A3E0000}"/>
    <cellStyle name="Note 9 2 8 4 9" xfId="16171" xr:uid="{00000000-0005-0000-0000-00008B3E0000}"/>
    <cellStyle name="Note 9 2 8 4 9 2" xfId="16172" xr:uid="{00000000-0005-0000-0000-00008C3E0000}"/>
    <cellStyle name="Note 9 2 8 5" xfId="16173" xr:uid="{00000000-0005-0000-0000-00008D3E0000}"/>
    <cellStyle name="Note 9 2 8 5 10" xfId="16174" xr:uid="{00000000-0005-0000-0000-00008E3E0000}"/>
    <cellStyle name="Note 9 2 8 5 10 2" xfId="16175" xr:uid="{00000000-0005-0000-0000-00008F3E0000}"/>
    <cellStyle name="Note 9 2 8 5 11" xfId="16176" xr:uid="{00000000-0005-0000-0000-0000903E0000}"/>
    <cellStyle name="Note 9 2 8 5 11 2" xfId="16177" xr:uid="{00000000-0005-0000-0000-0000913E0000}"/>
    <cellStyle name="Note 9 2 8 5 12" xfId="16178" xr:uid="{00000000-0005-0000-0000-0000923E0000}"/>
    <cellStyle name="Note 9 2 8 5 12 2" xfId="16179" xr:uid="{00000000-0005-0000-0000-0000933E0000}"/>
    <cellStyle name="Note 9 2 8 5 13" xfId="16180" xr:uid="{00000000-0005-0000-0000-0000943E0000}"/>
    <cellStyle name="Note 9 2 8 5 13 2" xfId="16181" xr:uid="{00000000-0005-0000-0000-0000953E0000}"/>
    <cellStyle name="Note 9 2 8 5 14" xfId="16182" xr:uid="{00000000-0005-0000-0000-0000963E0000}"/>
    <cellStyle name="Note 9 2 8 5 2" xfId="16183" xr:uid="{00000000-0005-0000-0000-0000973E0000}"/>
    <cellStyle name="Note 9 2 8 5 2 2" xfId="16184" xr:uid="{00000000-0005-0000-0000-0000983E0000}"/>
    <cellStyle name="Note 9 2 8 5 3" xfId="16185" xr:uid="{00000000-0005-0000-0000-0000993E0000}"/>
    <cellStyle name="Note 9 2 8 5 3 2" xfId="16186" xr:uid="{00000000-0005-0000-0000-00009A3E0000}"/>
    <cellStyle name="Note 9 2 8 5 4" xfId="16187" xr:uid="{00000000-0005-0000-0000-00009B3E0000}"/>
    <cellStyle name="Note 9 2 8 5 4 2" xfId="16188" xr:uid="{00000000-0005-0000-0000-00009C3E0000}"/>
    <cellStyle name="Note 9 2 8 5 5" xfId="16189" xr:uid="{00000000-0005-0000-0000-00009D3E0000}"/>
    <cellStyle name="Note 9 2 8 5 5 2" xfId="16190" xr:uid="{00000000-0005-0000-0000-00009E3E0000}"/>
    <cellStyle name="Note 9 2 8 5 6" xfId="16191" xr:uid="{00000000-0005-0000-0000-00009F3E0000}"/>
    <cellStyle name="Note 9 2 8 5 6 2" xfId="16192" xr:uid="{00000000-0005-0000-0000-0000A03E0000}"/>
    <cellStyle name="Note 9 2 8 5 7" xfId="16193" xr:uid="{00000000-0005-0000-0000-0000A13E0000}"/>
    <cellStyle name="Note 9 2 8 5 7 2" xfId="16194" xr:uid="{00000000-0005-0000-0000-0000A23E0000}"/>
    <cellStyle name="Note 9 2 8 5 8" xfId="16195" xr:uid="{00000000-0005-0000-0000-0000A33E0000}"/>
    <cellStyle name="Note 9 2 8 5 8 2" xfId="16196" xr:uid="{00000000-0005-0000-0000-0000A43E0000}"/>
    <cellStyle name="Note 9 2 8 5 9" xfId="16197" xr:uid="{00000000-0005-0000-0000-0000A53E0000}"/>
    <cellStyle name="Note 9 2 8 5 9 2" xfId="16198" xr:uid="{00000000-0005-0000-0000-0000A63E0000}"/>
    <cellStyle name="Note 9 2 8 6" xfId="16199" xr:uid="{00000000-0005-0000-0000-0000A73E0000}"/>
    <cellStyle name="Note 9 2 8 6 2" xfId="16200" xr:uid="{00000000-0005-0000-0000-0000A83E0000}"/>
    <cellStyle name="Note 9 2 8 7" xfId="16201" xr:uid="{00000000-0005-0000-0000-0000A93E0000}"/>
    <cellStyle name="Note 9 2 8 7 2" xfId="16202" xr:uid="{00000000-0005-0000-0000-0000AA3E0000}"/>
    <cellStyle name="Note 9 2 8 8" xfId="16203" xr:uid="{00000000-0005-0000-0000-0000AB3E0000}"/>
    <cellStyle name="Note 9 2 8 8 2" xfId="16204" xr:uid="{00000000-0005-0000-0000-0000AC3E0000}"/>
    <cellStyle name="Note 9 2 8 9" xfId="16205" xr:uid="{00000000-0005-0000-0000-0000AD3E0000}"/>
    <cellStyle name="Note 9 2 8 9 2" xfId="16206" xr:uid="{00000000-0005-0000-0000-0000AE3E0000}"/>
    <cellStyle name="Note 9 2 9" xfId="16207" xr:uid="{00000000-0005-0000-0000-0000AF3E0000}"/>
    <cellStyle name="Note 9 2 9 10" xfId="16208" xr:uid="{00000000-0005-0000-0000-0000B03E0000}"/>
    <cellStyle name="Note 9 2 9 10 2" xfId="16209" xr:uid="{00000000-0005-0000-0000-0000B13E0000}"/>
    <cellStyle name="Note 9 2 9 11" xfId="16210" xr:uid="{00000000-0005-0000-0000-0000B23E0000}"/>
    <cellStyle name="Note 9 2 9 11 2" xfId="16211" xr:uid="{00000000-0005-0000-0000-0000B33E0000}"/>
    <cellStyle name="Note 9 2 9 12" xfId="16212" xr:uid="{00000000-0005-0000-0000-0000B43E0000}"/>
    <cellStyle name="Note 9 2 9 12 2" xfId="16213" xr:uid="{00000000-0005-0000-0000-0000B53E0000}"/>
    <cellStyle name="Note 9 2 9 13" xfId="16214" xr:uid="{00000000-0005-0000-0000-0000B63E0000}"/>
    <cellStyle name="Note 9 2 9 13 2" xfId="16215" xr:uid="{00000000-0005-0000-0000-0000B73E0000}"/>
    <cellStyle name="Note 9 2 9 14" xfId="16216" xr:uid="{00000000-0005-0000-0000-0000B83E0000}"/>
    <cellStyle name="Note 9 2 9 14 2" xfId="16217" xr:uid="{00000000-0005-0000-0000-0000B93E0000}"/>
    <cellStyle name="Note 9 2 9 15" xfId="16218" xr:uid="{00000000-0005-0000-0000-0000BA3E0000}"/>
    <cellStyle name="Note 9 2 9 15 2" xfId="16219" xr:uid="{00000000-0005-0000-0000-0000BB3E0000}"/>
    <cellStyle name="Note 9 2 9 16" xfId="16220" xr:uid="{00000000-0005-0000-0000-0000BC3E0000}"/>
    <cellStyle name="Note 9 2 9 16 2" xfId="16221" xr:uid="{00000000-0005-0000-0000-0000BD3E0000}"/>
    <cellStyle name="Note 9 2 9 17" xfId="16222" xr:uid="{00000000-0005-0000-0000-0000BE3E0000}"/>
    <cellStyle name="Note 9 2 9 17 2" xfId="16223" xr:uid="{00000000-0005-0000-0000-0000BF3E0000}"/>
    <cellStyle name="Note 9 2 9 18" xfId="16224" xr:uid="{00000000-0005-0000-0000-0000C03E0000}"/>
    <cellStyle name="Note 9 2 9 2" xfId="16225" xr:uid="{00000000-0005-0000-0000-0000C13E0000}"/>
    <cellStyle name="Note 9 2 9 2 2" xfId="16226" xr:uid="{00000000-0005-0000-0000-0000C23E0000}"/>
    <cellStyle name="Note 9 2 9 3" xfId="16227" xr:uid="{00000000-0005-0000-0000-0000C33E0000}"/>
    <cellStyle name="Note 9 2 9 3 2" xfId="16228" xr:uid="{00000000-0005-0000-0000-0000C43E0000}"/>
    <cellStyle name="Note 9 2 9 4" xfId="16229" xr:uid="{00000000-0005-0000-0000-0000C53E0000}"/>
    <cellStyle name="Note 9 2 9 4 2" xfId="16230" xr:uid="{00000000-0005-0000-0000-0000C63E0000}"/>
    <cellStyle name="Note 9 2 9 5" xfId="16231" xr:uid="{00000000-0005-0000-0000-0000C73E0000}"/>
    <cellStyle name="Note 9 2 9 5 2" xfId="16232" xr:uid="{00000000-0005-0000-0000-0000C83E0000}"/>
    <cellStyle name="Note 9 2 9 6" xfId="16233" xr:uid="{00000000-0005-0000-0000-0000C93E0000}"/>
    <cellStyle name="Note 9 2 9 6 2" xfId="16234" xr:uid="{00000000-0005-0000-0000-0000CA3E0000}"/>
    <cellStyle name="Note 9 2 9 7" xfId="16235" xr:uid="{00000000-0005-0000-0000-0000CB3E0000}"/>
    <cellStyle name="Note 9 2 9 7 2" xfId="16236" xr:uid="{00000000-0005-0000-0000-0000CC3E0000}"/>
    <cellStyle name="Note 9 2 9 8" xfId="16237" xr:uid="{00000000-0005-0000-0000-0000CD3E0000}"/>
    <cellStyle name="Note 9 2 9 8 2" xfId="16238" xr:uid="{00000000-0005-0000-0000-0000CE3E0000}"/>
    <cellStyle name="Note 9 2 9 9" xfId="16239" xr:uid="{00000000-0005-0000-0000-0000CF3E0000}"/>
    <cellStyle name="Note 9 2 9 9 2" xfId="16240" xr:uid="{00000000-0005-0000-0000-0000D03E0000}"/>
    <cellStyle name="Note 9 20" xfId="16241" xr:uid="{00000000-0005-0000-0000-0000D13E0000}"/>
    <cellStyle name="Note 9 20 2" xfId="16242" xr:uid="{00000000-0005-0000-0000-0000D23E0000}"/>
    <cellStyle name="Note 9 21" xfId="16243" xr:uid="{00000000-0005-0000-0000-0000D33E0000}"/>
    <cellStyle name="Note 9 21 2" xfId="16244" xr:uid="{00000000-0005-0000-0000-0000D43E0000}"/>
    <cellStyle name="Note 9 22" xfId="16245" xr:uid="{00000000-0005-0000-0000-0000D53E0000}"/>
    <cellStyle name="Note 9 22 2" xfId="16246" xr:uid="{00000000-0005-0000-0000-0000D63E0000}"/>
    <cellStyle name="Note 9 23" xfId="16247" xr:uid="{00000000-0005-0000-0000-0000D73E0000}"/>
    <cellStyle name="Note 9 23 2" xfId="16248" xr:uid="{00000000-0005-0000-0000-0000D83E0000}"/>
    <cellStyle name="Note 9 24" xfId="16249" xr:uid="{00000000-0005-0000-0000-0000D93E0000}"/>
    <cellStyle name="Note 9 24 2" xfId="16250" xr:uid="{00000000-0005-0000-0000-0000DA3E0000}"/>
    <cellStyle name="Note 9 25" xfId="16251" xr:uid="{00000000-0005-0000-0000-0000DB3E0000}"/>
    <cellStyle name="Note 9 25 2" xfId="16252" xr:uid="{00000000-0005-0000-0000-0000DC3E0000}"/>
    <cellStyle name="Note 9 26" xfId="16253" xr:uid="{00000000-0005-0000-0000-0000DD3E0000}"/>
    <cellStyle name="Note 9 26 2" xfId="16254" xr:uid="{00000000-0005-0000-0000-0000DE3E0000}"/>
    <cellStyle name="Note 9 27" xfId="16255" xr:uid="{00000000-0005-0000-0000-0000DF3E0000}"/>
    <cellStyle name="Note 9 27 2" xfId="16256" xr:uid="{00000000-0005-0000-0000-0000E03E0000}"/>
    <cellStyle name="Note 9 28" xfId="16257" xr:uid="{00000000-0005-0000-0000-0000E13E0000}"/>
    <cellStyle name="Note 9 3" xfId="16258" xr:uid="{00000000-0005-0000-0000-0000E23E0000}"/>
    <cellStyle name="Note 9 3 10" xfId="16259" xr:uid="{00000000-0005-0000-0000-0000E33E0000}"/>
    <cellStyle name="Note 9 3 10 2" xfId="16260" xr:uid="{00000000-0005-0000-0000-0000E43E0000}"/>
    <cellStyle name="Note 9 3 11" xfId="16261" xr:uid="{00000000-0005-0000-0000-0000E53E0000}"/>
    <cellStyle name="Note 9 3 11 2" xfId="16262" xr:uid="{00000000-0005-0000-0000-0000E63E0000}"/>
    <cellStyle name="Note 9 3 12" xfId="16263" xr:uid="{00000000-0005-0000-0000-0000E73E0000}"/>
    <cellStyle name="Note 9 3 12 2" xfId="16264" xr:uid="{00000000-0005-0000-0000-0000E83E0000}"/>
    <cellStyle name="Note 9 3 13" xfId="16265" xr:uid="{00000000-0005-0000-0000-0000E93E0000}"/>
    <cellStyle name="Note 9 3 13 2" xfId="16266" xr:uid="{00000000-0005-0000-0000-0000EA3E0000}"/>
    <cellStyle name="Note 9 3 14" xfId="16267" xr:uid="{00000000-0005-0000-0000-0000EB3E0000}"/>
    <cellStyle name="Note 9 3 14 2" xfId="16268" xr:uid="{00000000-0005-0000-0000-0000EC3E0000}"/>
    <cellStyle name="Note 9 3 15" xfId="16269" xr:uid="{00000000-0005-0000-0000-0000ED3E0000}"/>
    <cellStyle name="Note 9 3 15 2" xfId="16270" xr:uid="{00000000-0005-0000-0000-0000EE3E0000}"/>
    <cellStyle name="Note 9 3 16" xfId="16271" xr:uid="{00000000-0005-0000-0000-0000EF3E0000}"/>
    <cellStyle name="Note 9 3 16 2" xfId="16272" xr:uid="{00000000-0005-0000-0000-0000F03E0000}"/>
    <cellStyle name="Note 9 3 17" xfId="16273" xr:uid="{00000000-0005-0000-0000-0000F13E0000}"/>
    <cellStyle name="Note 9 3 17 2" xfId="16274" xr:uid="{00000000-0005-0000-0000-0000F23E0000}"/>
    <cellStyle name="Note 9 3 18" xfId="16275" xr:uid="{00000000-0005-0000-0000-0000F33E0000}"/>
    <cellStyle name="Note 9 3 18 2" xfId="16276" xr:uid="{00000000-0005-0000-0000-0000F43E0000}"/>
    <cellStyle name="Note 9 3 19" xfId="16277" xr:uid="{00000000-0005-0000-0000-0000F53E0000}"/>
    <cellStyle name="Note 9 3 19 2" xfId="16278" xr:uid="{00000000-0005-0000-0000-0000F63E0000}"/>
    <cellStyle name="Note 9 3 2" xfId="16279" xr:uid="{00000000-0005-0000-0000-0000F73E0000}"/>
    <cellStyle name="Note 9 3 2 10" xfId="16280" xr:uid="{00000000-0005-0000-0000-0000F83E0000}"/>
    <cellStyle name="Note 9 3 2 10 2" xfId="16281" xr:uid="{00000000-0005-0000-0000-0000F93E0000}"/>
    <cellStyle name="Note 9 3 2 11" xfId="16282" xr:uid="{00000000-0005-0000-0000-0000FA3E0000}"/>
    <cellStyle name="Note 9 3 2 11 2" xfId="16283" xr:uid="{00000000-0005-0000-0000-0000FB3E0000}"/>
    <cellStyle name="Note 9 3 2 12" xfId="16284" xr:uid="{00000000-0005-0000-0000-0000FC3E0000}"/>
    <cellStyle name="Note 9 3 2 12 2" xfId="16285" xr:uid="{00000000-0005-0000-0000-0000FD3E0000}"/>
    <cellStyle name="Note 9 3 2 13" xfId="16286" xr:uid="{00000000-0005-0000-0000-0000FE3E0000}"/>
    <cellStyle name="Note 9 3 2 13 2" xfId="16287" xr:uid="{00000000-0005-0000-0000-0000FF3E0000}"/>
    <cellStyle name="Note 9 3 2 14" xfId="16288" xr:uid="{00000000-0005-0000-0000-0000003F0000}"/>
    <cellStyle name="Note 9 3 2 14 2" xfId="16289" xr:uid="{00000000-0005-0000-0000-0000013F0000}"/>
    <cellStyle name="Note 9 3 2 15" xfId="16290" xr:uid="{00000000-0005-0000-0000-0000023F0000}"/>
    <cellStyle name="Note 9 3 2 15 2" xfId="16291" xr:uid="{00000000-0005-0000-0000-0000033F0000}"/>
    <cellStyle name="Note 9 3 2 16" xfId="16292" xr:uid="{00000000-0005-0000-0000-0000043F0000}"/>
    <cellStyle name="Note 9 3 2 16 2" xfId="16293" xr:uid="{00000000-0005-0000-0000-0000053F0000}"/>
    <cellStyle name="Note 9 3 2 17" xfId="16294" xr:uid="{00000000-0005-0000-0000-0000063F0000}"/>
    <cellStyle name="Note 9 3 2 17 2" xfId="16295" xr:uid="{00000000-0005-0000-0000-0000073F0000}"/>
    <cellStyle name="Note 9 3 2 18" xfId="16296" xr:uid="{00000000-0005-0000-0000-0000083F0000}"/>
    <cellStyle name="Note 9 3 2 18 2" xfId="16297" xr:uid="{00000000-0005-0000-0000-0000093F0000}"/>
    <cellStyle name="Note 9 3 2 19" xfId="16298" xr:uid="{00000000-0005-0000-0000-00000A3F0000}"/>
    <cellStyle name="Note 9 3 2 2" xfId="16299" xr:uid="{00000000-0005-0000-0000-00000B3F0000}"/>
    <cellStyle name="Note 9 3 2 2 2" xfId="16300" xr:uid="{00000000-0005-0000-0000-00000C3F0000}"/>
    <cellStyle name="Note 9 3 2 3" xfId="16301" xr:uid="{00000000-0005-0000-0000-00000D3F0000}"/>
    <cellStyle name="Note 9 3 2 3 2" xfId="16302" xr:uid="{00000000-0005-0000-0000-00000E3F0000}"/>
    <cellStyle name="Note 9 3 2 4" xfId="16303" xr:uid="{00000000-0005-0000-0000-00000F3F0000}"/>
    <cellStyle name="Note 9 3 2 4 2" xfId="16304" xr:uid="{00000000-0005-0000-0000-0000103F0000}"/>
    <cellStyle name="Note 9 3 2 5" xfId="16305" xr:uid="{00000000-0005-0000-0000-0000113F0000}"/>
    <cellStyle name="Note 9 3 2 5 2" xfId="16306" xr:uid="{00000000-0005-0000-0000-0000123F0000}"/>
    <cellStyle name="Note 9 3 2 6" xfId="16307" xr:uid="{00000000-0005-0000-0000-0000133F0000}"/>
    <cellStyle name="Note 9 3 2 6 2" xfId="16308" xr:uid="{00000000-0005-0000-0000-0000143F0000}"/>
    <cellStyle name="Note 9 3 2 7" xfId="16309" xr:uid="{00000000-0005-0000-0000-0000153F0000}"/>
    <cellStyle name="Note 9 3 2 7 2" xfId="16310" xr:uid="{00000000-0005-0000-0000-0000163F0000}"/>
    <cellStyle name="Note 9 3 2 8" xfId="16311" xr:uid="{00000000-0005-0000-0000-0000173F0000}"/>
    <cellStyle name="Note 9 3 2 8 2" xfId="16312" xr:uid="{00000000-0005-0000-0000-0000183F0000}"/>
    <cellStyle name="Note 9 3 2 9" xfId="16313" xr:uid="{00000000-0005-0000-0000-0000193F0000}"/>
    <cellStyle name="Note 9 3 2 9 2" xfId="16314" xr:uid="{00000000-0005-0000-0000-00001A3F0000}"/>
    <cellStyle name="Note 9 3 20" xfId="16315" xr:uid="{00000000-0005-0000-0000-00001B3F0000}"/>
    <cellStyle name="Note 9 3 3" xfId="16316" xr:uid="{00000000-0005-0000-0000-00001C3F0000}"/>
    <cellStyle name="Note 9 3 3 10" xfId="16317" xr:uid="{00000000-0005-0000-0000-00001D3F0000}"/>
    <cellStyle name="Note 9 3 3 10 2" xfId="16318" xr:uid="{00000000-0005-0000-0000-00001E3F0000}"/>
    <cellStyle name="Note 9 3 3 11" xfId="16319" xr:uid="{00000000-0005-0000-0000-00001F3F0000}"/>
    <cellStyle name="Note 9 3 3 11 2" xfId="16320" xr:uid="{00000000-0005-0000-0000-0000203F0000}"/>
    <cellStyle name="Note 9 3 3 12" xfId="16321" xr:uid="{00000000-0005-0000-0000-0000213F0000}"/>
    <cellStyle name="Note 9 3 3 12 2" xfId="16322" xr:uid="{00000000-0005-0000-0000-0000223F0000}"/>
    <cellStyle name="Note 9 3 3 13" xfId="16323" xr:uid="{00000000-0005-0000-0000-0000233F0000}"/>
    <cellStyle name="Note 9 3 3 13 2" xfId="16324" xr:uid="{00000000-0005-0000-0000-0000243F0000}"/>
    <cellStyle name="Note 9 3 3 14" xfId="16325" xr:uid="{00000000-0005-0000-0000-0000253F0000}"/>
    <cellStyle name="Note 9 3 3 14 2" xfId="16326" xr:uid="{00000000-0005-0000-0000-0000263F0000}"/>
    <cellStyle name="Note 9 3 3 15" xfId="16327" xr:uid="{00000000-0005-0000-0000-0000273F0000}"/>
    <cellStyle name="Note 9 3 3 15 2" xfId="16328" xr:uid="{00000000-0005-0000-0000-0000283F0000}"/>
    <cellStyle name="Note 9 3 3 16" xfId="16329" xr:uid="{00000000-0005-0000-0000-0000293F0000}"/>
    <cellStyle name="Note 9 3 3 16 2" xfId="16330" xr:uid="{00000000-0005-0000-0000-00002A3F0000}"/>
    <cellStyle name="Note 9 3 3 17" xfId="16331" xr:uid="{00000000-0005-0000-0000-00002B3F0000}"/>
    <cellStyle name="Note 9 3 3 17 2" xfId="16332" xr:uid="{00000000-0005-0000-0000-00002C3F0000}"/>
    <cellStyle name="Note 9 3 3 18" xfId="16333" xr:uid="{00000000-0005-0000-0000-00002D3F0000}"/>
    <cellStyle name="Note 9 3 3 18 2" xfId="16334" xr:uid="{00000000-0005-0000-0000-00002E3F0000}"/>
    <cellStyle name="Note 9 3 3 19" xfId="16335" xr:uid="{00000000-0005-0000-0000-00002F3F0000}"/>
    <cellStyle name="Note 9 3 3 2" xfId="16336" xr:uid="{00000000-0005-0000-0000-0000303F0000}"/>
    <cellStyle name="Note 9 3 3 2 2" xfId="16337" xr:uid="{00000000-0005-0000-0000-0000313F0000}"/>
    <cellStyle name="Note 9 3 3 3" xfId="16338" xr:uid="{00000000-0005-0000-0000-0000323F0000}"/>
    <cellStyle name="Note 9 3 3 3 2" xfId="16339" xr:uid="{00000000-0005-0000-0000-0000333F0000}"/>
    <cellStyle name="Note 9 3 3 4" xfId="16340" xr:uid="{00000000-0005-0000-0000-0000343F0000}"/>
    <cellStyle name="Note 9 3 3 4 2" xfId="16341" xr:uid="{00000000-0005-0000-0000-0000353F0000}"/>
    <cellStyle name="Note 9 3 3 5" xfId="16342" xr:uid="{00000000-0005-0000-0000-0000363F0000}"/>
    <cellStyle name="Note 9 3 3 5 2" xfId="16343" xr:uid="{00000000-0005-0000-0000-0000373F0000}"/>
    <cellStyle name="Note 9 3 3 6" xfId="16344" xr:uid="{00000000-0005-0000-0000-0000383F0000}"/>
    <cellStyle name="Note 9 3 3 6 2" xfId="16345" xr:uid="{00000000-0005-0000-0000-0000393F0000}"/>
    <cellStyle name="Note 9 3 3 7" xfId="16346" xr:uid="{00000000-0005-0000-0000-00003A3F0000}"/>
    <cellStyle name="Note 9 3 3 7 2" xfId="16347" xr:uid="{00000000-0005-0000-0000-00003B3F0000}"/>
    <cellStyle name="Note 9 3 3 8" xfId="16348" xr:uid="{00000000-0005-0000-0000-00003C3F0000}"/>
    <cellStyle name="Note 9 3 3 8 2" xfId="16349" xr:uid="{00000000-0005-0000-0000-00003D3F0000}"/>
    <cellStyle name="Note 9 3 3 9" xfId="16350" xr:uid="{00000000-0005-0000-0000-00003E3F0000}"/>
    <cellStyle name="Note 9 3 3 9 2" xfId="16351" xr:uid="{00000000-0005-0000-0000-00003F3F0000}"/>
    <cellStyle name="Note 9 3 4" xfId="16352" xr:uid="{00000000-0005-0000-0000-0000403F0000}"/>
    <cellStyle name="Note 9 3 4 10" xfId="16353" xr:uid="{00000000-0005-0000-0000-0000413F0000}"/>
    <cellStyle name="Note 9 3 4 10 2" xfId="16354" xr:uid="{00000000-0005-0000-0000-0000423F0000}"/>
    <cellStyle name="Note 9 3 4 11" xfId="16355" xr:uid="{00000000-0005-0000-0000-0000433F0000}"/>
    <cellStyle name="Note 9 3 4 11 2" xfId="16356" xr:uid="{00000000-0005-0000-0000-0000443F0000}"/>
    <cellStyle name="Note 9 3 4 12" xfId="16357" xr:uid="{00000000-0005-0000-0000-0000453F0000}"/>
    <cellStyle name="Note 9 3 4 12 2" xfId="16358" xr:uid="{00000000-0005-0000-0000-0000463F0000}"/>
    <cellStyle name="Note 9 3 4 13" xfId="16359" xr:uid="{00000000-0005-0000-0000-0000473F0000}"/>
    <cellStyle name="Note 9 3 4 13 2" xfId="16360" xr:uid="{00000000-0005-0000-0000-0000483F0000}"/>
    <cellStyle name="Note 9 3 4 14" xfId="16361" xr:uid="{00000000-0005-0000-0000-0000493F0000}"/>
    <cellStyle name="Note 9 3 4 14 2" xfId="16362" xr:uid="{00000000-0005-0000-0000-00004A3F0000}"/>
    <cellStyle name="Note 9 3 4 15" xfId="16363" xr:uid="{00000000-0005-0000-0000-00004B3F0000}"/>
    <cellStyle name="Note 9 3 4 15 2" xfId="16364" xr:uid="{00000000-0005-0000-0000-00004C3F0000}"/>
    <cellStyle name="Note 9 3 4 16" xfId="16365" xr:uid="{00000000-0005-0000-0000-00004D3F0000}"/>
    <cellStyle name="Note 9 3 4 2" xfId="16366" xr:uid="{00000000-0005-0000-0000-00004E3F0000}"/>
    <cellStyle name="Note 9 3 4 2 2" xfId="16367" xr:uid="{00000000-0005-0000-0000-00004F3F0000}"/>
    <cellStyle name="Note 9 3 4 3" xfId="16368" xr:uid="{00000000-0005-0000-0000-0000503F0000}"/>
    <cellStyle name="Note 9 3 4 3 2" xfId="16369" xr:uid="{00000000-0005-0000-0000-0000513F0000}"/>
    <cellStyle name="Note 9 3 4 4" xfId="16370" xr:uid="{00000000-0005-0000-0000-0000523F0000}"/>
    <cellStyle name="Note 9 3 4 4 2" xfId="16371" xr:uid="{00000000-0005-0000-0000-0000533F0000}"/>
    <cellStyle name="Note 9 3 4 5" xfId="16372" xr:uid="{00000000-0005-0000-0000-0000543F0000}"/>
    <cellStyle name="Note 9 3 4 5 2" xfId="16373" xr:uid="{00000000-0005-0000-0000-0000553F0000}"/>
    <cellStyle name="Note 9 3 4 6" xfId="16374" xr:uid="{00000000-0005-0000-0000-0000563F0000}"/>
    <cellStyle name="Note 9 3 4 6 2" xfId="16375" xr:uid="{00000000-0005-0000-0000-0000573F0000}"/>
    <cellStyle name="Note 9 3 4 7" xfId="16376" xr:uid="{00000000-0005-0000-0000-0000583F0000}"/>
    <cellStyle name="Note 9 3 4 7 2" xfId="16377" xr:uid="{00000000-0005-0000-0000-0000593F0000}"/>
    <cellStyle name="Note 9 3 4 8" xfId="16378" xr:uid="{00000000-0005-0000-0000-00005A3F0000}"/>
    <cellStyle name="Note 9 3 4 8 2" xfId="16379" xr:uid="{00000000-0005-0000-0000-00005B3F0000}"/>
    <cellStyle name="Note 9 3 4 9" xfId="16380" xr:uid="{00000000-0005-0000-0000-00005C3F0000}"/>
    <cellStyle name="Note 9 3 4 9 2" xfId="16381" xr:uid="{00000000-0005-0000-0000-00005D3F0000}"/>
    <cellStyle name="Note 9 3 5" xfId="16382" xr:uid="{00000000-0005-0000-0000-00005E3F0000}"/>
    <cellStyle name="Note 9 3 5 10" xfId="16383" xr:uid="{00000000-0005-0000-0000-00005F3F0000}"/>
    <cellStyle name="Note 9 3 5 10 2" xfId="16384" xr:uid="{00000000-0005-0000-0000-0000603F0000}"/>
    <cellStyle name="Note 9 3 5 11" xfId="16385" xr:uid="{00000000-0005-0000-0000-0000613F0000}"/>
    <cellStyle name="Note 9 3 5 11 2" xfId="16386" xr:uid="{00000000-0005-0000-0000-0000623F0000}"/>
    <cellStyle name="Note 9 3 5 12" xfId="16387" xr:uid="{00000000-0005-0000-0000-0000633F0000}"/>
    <cellStyle name="Note 9 3 5 12 2" xfId="16388" xr:uid="{00000000-0005-0000-0000-0000643F0000}"/>
    <cellStyle name="Note 9 3 5 13" xfId="16389" xr:uid="{00000000-0005-0000-0000-0000653F0000}"/>
    <cellStyle name="Note 9 3 5 13 2" xfId="16390" xr:uid="{00000000-0005-0000-0000-0000663F0000}"/>
    <cellStyle name="Note 9 3 5 14" xfId="16391" xr:uid="{00000000-0005-0000-0000-0000673F0000}"/>
    <cellStyle name="Note 9 3 5 14 2" xfId="16392" xr:uid="{00000000-0005-0000-0000-0000683F0000}"/>
    <cellStyle name="Note 9 3 5 15" xfId="16393" xr:uid="{00000000-0005-0000-0000-0000693F0000}"/>
    <cellStyle name="Note 9 3 5 15 2" xfId="16394" xr:uid="{00000000-0005-0000-0000-00006A3F0000}"/>
    <cellStyle name="Note 9 3 5 16" xfId="16395" xr:uid="{00000000-0005-0000-0000-00006B3F0000}"/>
    <cellStyle name="Note 9 3 5 2" xfId="16396" xr:uid="{00000000-0005-0000-0000-00006C3F0000}"/>
    <cellStyle name="Note 9 3 5 2 2" xfId="16397" xr:uid="{00000000-0005-0000-0000-00006D3F0000}"/>
    <cellStyle name="Note 9 3 5 3" xfId="16398" xr:uid="{00000000-0005-0000-0000-00006E3F0000}"/>
    <cellStyle name="Note 9 3 5 3 2" xfId="16399" xr:uid="{00000000-0005-0000-0000-00006F3F0000}"/>
    <cellStyle name="Note 9 3 5 4" xfId="16400" xr:uid="{00000000-0005-0000-0000-0000703F0000}"/>
    <cellStyle name="Note 9 3 5 4 2" xfId="16401" xr:uid="{00000000-0005-0000-0000-0000713F0000}"/>
    <cellStyle name="Note 9 3 5 5" xfId="16402" xr:uid="{00000000-0005-0000-0000-0000723F0000}"/>
    <cellStyle name="Note 9 3 5 5 2" xfId="16403" xr:uid="{00000000-0005-0000-0000-0000733F0000}"/>
    <cellStyle name="Note 9 3 5 6" xfId="16404" xr:uid="{00000000-0005-0000-0000-0000743F0000}"/>
    <cellStyle name="Note 9 3 5 6 2" xfId="16405" xr:uid="{00000000-0005-0000-0000-0000753F0000}"/>
    <cellStyle name="Note 9 3 5 7" xfId="16406" xr:uid="{00000000-0005-0000-0000-0000763F0000}"/>
    <cellStyle name="Note 9 3 5 7 2" xfId="16407" xr:uid="{00000000-0005-0000-0000-0000773F0000}"/>
    <cellStyle name="Note 9 3 5 8" xfId="16408" xr:uid="{00000000-0005-0000-0000-0000783F0000}"/>
    <cellStyle name="Note 9 3 5 8 2" xfId="16409" xr:uid="{00000000-0005-0000-0000-0000793F0000}"/>
    <cellStyle name="Note 9 3 5 9" xfId="16410" xr:uid="{00000000-0005-0000-0000-00007A3F0000}"/>
    <cellStyle name="Note 9 3 5 9 2" xfId="16411" xr:uid="{00000000-0005-0000-0000-00007B3F0000}"/>
    <cellStyle name="Note 9 3 6" xfId="16412" xr:uid="{00000000-0005-0000-0000-00007C3F0000}"/>
    <cellStyle name="Note 9 3 6 10" xfId="16413" xr:uid="{00000000-0005-0000-0000-00007D3F0000}"/>
    <cellStyle name="Note 9 3 6 10 2" xfId="16414" xr:uid="{00000000-0005-0000-0000-00007E3F0000}"/>
    <cellStyle name="Note 9 3 6 11" xfId="16415" xr:uid="{00000000-0005-0000-0000-00007F3F0000}"/>
    <cellStyle name="Note 9 3 6 11 2" xfId="16416" xr:uid="{00000000-0005-0000-0000-0000803F0000}"/>
    <cellStyle name="Note 9 3 6 12" xfId="16417" xr:uid="{00000000-0005-0000-0000-0000813F0000}"/>
    <cellStyle name="Note 9 3 6 12 2" xfId="16418" xr:uid="{00000000-0005-0000-0000-0000823F0000}"/>
    <cellStyle name="Note 9 3 6 13" xfId="16419" xr:uid="{00000000-0005-0000-0000-0000833F0000}"/>
    <cellStyle name="Note 9 3 6 13 2" xfId="16420" xr:uid="{00000000-0005-0000-0000-0000843F0000}"/>
    <cellStyle name="Note 9 3 6 14" xfId="16421" xr:uid="{00000000-0005-0000-0000-0000853F0000}"/>
    <cellStyle name="Note 9 3 6 14 2" xfId="16422" xr:uid="{00000000-0005-0000-0000-0000863F0000}"/>
    <cellStyle name="Note 9 3 6 15" xfId="16423" xr:uid="{00000000-0005-0000-0000-0000873F0000}"/>
    <cellStyle name="Note 9 3 6 2" xfId="16424" xr:uid="{00000000-0005-0000-0000-0000883F0000}"/>
    <cellStyle name="Note 9 3 6 2 2" xfId="16425" xr:uid="{00000000-0005-0000-0000-0000893F0000}"/>
    <cellStyle name="Note 9 3 6 3" xfId="16426" xr:uid="{00000000-0005-0000-0000-00008A3F0000}"/>
    <cellStyle name="Note 9 3 6 3 2" xfId="16427" xr:uid="{00000000-0005-0000-0000-00008B3F0000}"/>
    <cellStyle name="Note 9 3 6 4" xfId="16428" xr:uid="{00000000-0005-0000-0000-00008C3F0000}"/>
    <cellStyle name="Note 9 3 6 4 2" xfId="16429" xr:uid="{00000000-0005-0000-0000-00008D3F0000}"/>
    <cellStyle name="Note 9 3 6 5" xfId="16430" xr:uid="{00000000-0005-0000-0000-00008E3F0000}"/>
    <cellStyle name="Note 9 3 6 5 2" xfId="16431" xr:uid="{00000000-0005-0000-0000-00008F3F0000}"/>
    <cellStyle name="Note 9 3 6 6" xfId="16432" xr:uid="{00000000-0005-0000-0000-0000903F0000}"/>
    <cellStyle name="Note 9 3 6 6 2" xfId="16433" xr:uid="{00000000-0005-0000-0000-0000913F0000}"/>
    <cellStyle name="Note 9 3 6 7" xfId="16434" xr:uid="{00000000-0005-0000-0000-0000923F0000}"/>
    <cellStyle name="Note 9 3 6 7 2" xfId="16435" xr:uid="{00000000-0005-0000-0000-0000933F0000}"/>
    <cellStyle name="Note 9 3 6 8" xfId="16436" xr:uid="{00000000-0005-0000-0000-0000943F0000}"/>
    <cellStyle name="Note 9 3 6 8 2" xfId="16437" xr:uid="{00000000-0005-0000-0000-0000953F0000}"/>
    <cellStyle name="Note 9 3 6 9" xfId="16438" xr:uid="{00000000-0005-0000-0000-0000963F0000}"/>
    <cellStyle name="Note 9 3 6 9 2" xfId="16439" xr:uid="{00000000-0005-0000-0000-0000973F0000}"/>
    <cellStyle name="Note 9 3 7" xfId="16440" xr:uid="{00000000-0005-0000-0000-0000983F0000}"/>
    <cellStyle name="Note 9 3 7 2" xfId="16441" xr:uid="{00000000-0005-0000-0000-0000993F0000}"/>
    <cellStyle name="Note 9 3 8" xfId="16442" xr:uid="{00000000-0005-0000-0000-00009A3F0000}"/>
    <cellStyle name="Note 9 3 8 2" xfId="16443" xr:uid="{00000000-0005-0000-0000-00009B3F0000}"/>
    <cellStyle name="Note 9 3 9" xfId="16444" xr:uid="{00000000-0005-0000-0000-00009C3F0000}"/>
    <cellStyle name="Note 9 3 9 2" xfId="16445" xr:uid="{00000000-0005-0000-0000-00009D3F0000}"/>
    <cellStyle name="Note 9 4" xfId="16446" xr:uid="{00000000-0005-0000-0000-00009E3F0000}"/>
    <cellStyle name="Note 9 4 10" xfId="16447" xr:uid="{00000000-0005-0000-0000-00009F3F0000}"/>
    <cellStyle name="Note 9 4 10 2" xfId="16448" xr:uid="{00000000-0005-0000-0000-0000A03F0000}"/>
    <cellStyle name="Note 9 4 11" xfId="16449" xr:uid="{00000000-0005-0000-0000-0000A13F0000}"/>
    <cellStyle name="Note 9 4 11 2" xfId="16450" xr:uid="{00000000-0005-0000-0000-0000A23F0000}"/>
    <cellStyle name="Note 9 4 12" xfId="16451" xr:uid="{00000000-0005-0000-0000-0000A33F0000}"/>
    <cellStyle name="Note 9 4 12 2" xfId="16452" xr:uid="{00000000-0005-0000-0000-0000A43F0000}"/>
    <cellStyle name="Note 9 4 13" xfId="16453" xr:uid="{00000000-0005-0000-0000-0000A53F0000}"/>
    <cellStyle name="Note 9 4 13 2" xfId="16454" xr:uid="{00000000-0005-0000-0000-0000A63F0000}"/>
    <cellStyle name="Note 9 4 14" xfId="16455" xr:uid="{00000000-0005-0000-0000-0000A73F0000}"/>
    <cellStyle name="Note 9 4 14 2" xfId="16456" xr:uid="{00000000-0005-0000-0000-0000A83F0000}"/>
    <cellStyle name="Note 9 4 15" xfId="16457" xr:uid="{00000000-0005-0000-0000-0000A93F0000}"/>
    <cellStyle name="Note 9 4 15 2" xfId="16458" xr:uid="{00000000-0005-0000-0000-0000AA3F0000}"/>
    <cellStyle name="Note 9 4 16" xfId="16459" xr:uid="{00000000-0005-0000-0000-0000AB3F0000}"/>
    <cellStyle name="Note 9 4 16 2" xfId="16460" xr:uid="{00000000-0005-0000-0000-0000AC3F0000}"/>
    <cellStyle name="Note 9 4 17" xfId="16461" xr:uid="{00000000-0005-0000-0000-0000AD3F0000}"/>
    <cellStyle name="Note 9 4 17 2" xfId="16462" xr:uid="{00000000-0005-0000-0000-0000AE3F0000}"/>
    <cellStyle name="Note 9 4 18" xfId="16463" xr:uid="{00000000-0005-0000-0000-0000AF3F0000}"/>
    <cellStyle name="Note 9 4 18 2" xfId="16464" xr:uid="{00000000-0005-0000-0000-0000B03F0000}"/>
    <cellStyle name="Note 9 4 19" xfId="16465" xr:uid="{00000000-0005-0000-0000-0000B13F0000}"/>
    <cellStyle name="Note 9 4 19 2" xfId="16466" xr:uid="{00000000-0005-0000-0000-0000B23F0000}"/>
    <cellStyle name="Note 9 4 2" xfId="16467" xr:uid="{00000000-0005-0000-0000-0000B33F0000}"/>
    <cellStyle name="Note 9 4 2 10" xfId="16468" xr:uid="{00000000-0005-0000-0000-0000B43F0000}"/>
    <cellStyle name="Note 9 4 2 10 2" xfId="16469" xr:uid="{00000000-0005-0000-0000-0000B53F0000}"/>
    <cellStyle name="Note 9 4 2 11" xfId="16470" xr:uid="{00000000-0005-0000-0000-0000B63F0000}"/>
    <cellStyle name="Note 9 4 2 11 2" xfId="16471" xr:uid="{00000000-0005-0000-0000-0000B73F0000}"/>
    <cellStyle name="Note 9 4 2 12" xfId="16472" xr:uid="{00000000-0005-0000-0000-0000B83F0000}"/>
    <cellStyle name="Note 9 4 2 12 2" xfId="16473" xr:uid="{00000000-0005-0000-0000-0000B93F0000}"/>
    <cellStyle name="Note 9 4 2 13" xfId="16474" xr:uid="{00000000-0005-0000-0000-0000BA3F0000}"/>
    <cellStyle name="Note 9 4 2 13 2" xfId="16475" xr:uid="{00000000-0005-0000-0000-0000BB3F0000}"/>
    <cellStyle name="Note 9 4 2 14" xfId="16476" xr:uid="{00000000-0005-0000-0000-0000BC3F0000}"/>
    <cellStyle name="Note 9 4 2 14 2" xfId="16477" xr:uid="{00000000-0005-0000-0000-0000BD3F0000}"/>
    <cellStyle name="Note 9 4 2 15" xfId="16478" xr:uid="{00000000-0005-0000-0000-0000BE3F0000}"/>
    <cellStyle name="Note 9 4 2 15 2" xfId="16479" xr:uid="{00000000-0005-0000-0000-0000BF3F0000}"/>
    <cellStyle name="Note 9 4 2 16" xfId="16480" xr:uid="{00000000-0005-0000-0000-0000C03F0000}"/>
    <cellStyle name="Note 9 4 2 16 2" xfId="16481" xr:uid="{00000000-0005-0000-0000-0000C13F0000}"/>
    <cellStyle name="Note 9 4 2 17" xfId="16482" xr:uid="{00000000-0005-0000-0000-0000C23F0000}"/>
    <cellStyle name="Note 9 4 2 17 2" xfId="16483" xr:uid="{00000000-0005-0000-0000-0000C33F0000}"/>
    <cellStyle name="Note 9 4 2 18" xfId="16484" xr:uid="{00000000-0005-0000-0000-0000C43F0000}"/>
    <cellStyle name="Note 9 4 2 18 2" xfId="16485" xr:uid="{00000000-0005-0000-0000-0000C53F0000}"/>
    <cellStyle name="Note 9 4 2 19" xfId="16486" xr:uid="{00000000-0005-0000-0000-0000C63F0000}"/>
    <cellStyle name="Note 9 4 2 2" xfId="16487" xr:uid="{00000000-0005-0000-0000-0000C73F0000}"/>
    <cellStyle name="Note 9 4 2 2 2" xfId="16488" xr:uid="{00000000-0005-0000-0000-0000C83F0000}"/>
    <cellStyle name="Note 9 4 2 3" xfId="16489" xr:uid="{00000000-0005-0000-0000-0000C93F0000}"/>
    <cellStyle name="Note 9 4 2 3 2" xfId="16490" xr:uid="{00000000-0005-0000-0000-0000CA3F0000}"/>
    <cellStyle name="Note 9 4 2 4" xfId="16491" xr:uid="{00000000-0005-0000-0000-0000CB3F0000}"/>
    <cellStyle name="Note 9 4 2 4 2" xfId="16492" xr:uid="{00000000-0005-0000-0000-0000CC3F0000}"/>
    <cellStyle name="Note 9 4 2 5" xfId="16493" xr:uid="{00000000-0005-0000-0000-0000CD3F0000}"/>
    <cellStyle name="Note 9 4 2 5 2" xfId="16494" xr:uid="{00000000-0005-0000-0000-0000CE3F0000}"/>
    <cellStyle name="Note 9 4 2 6" xfId="16495" xr:uid="{00000000-0005-0000-0000-0000CF3F0000}"/>
    <cellStyle name="Note 9 4 2 6 2" xfId="16496" xr:uid="{00000000-0005-0000-0000-0000D03F0000}"/>
    <cellStyle name="Note 9 4 2 7" xfId="16497" xr:uid="{00000000-0005-0000-0000-0000D13F0000}"/>
    <cellStyle name="Note 9 4 2 7 2" xfId="16498" xr:uid="{00000000-0005-0000-0000-0000D23F0000}"/>
    <cellStyle name="Note 9 4 2 8" xfId="16499" xr:uid="{00000000-0005-0000-0000-0000D33F0000}"/>
    <cellStyle name="Note 9 4 2 8 2" xfId="16500" xr:uid="{00000000-0005-0000-0000-0000D43F0000}"/>
    <cellStyle name="Note 9 4 2 9" xfId="16501" xr:uid="{00000000-0005-0000-0000-0000D53F0000}"/>
    <cellStyle name="Note 9 4 2 9 2" xfId="16502" xr:uid="{00000000-0005-0000-0000-0000D63F0000}"/>
    <cellStyle name="Note 9 4 20" xfId="16503" xr:uid="{00000000-0005-0000-0000-0000D73F0000}"/>
    <cellStyle name="Note 9 4 3" xfId="16504" xr:uid="{00000000-0005-0000-0000-0000D83F0000}"/>
    <cellStyle name="Note 9 4 3 10" xfId="16505" xr:uid="{00000000-0005-0000-0000-0000D93F0000}"/>
    <cellStyle name="Note 9 4 3 10 2" xfId="16506" xr:uid="{00000000-0005-0000-0000-0000DA3F0000}"/>
    <cellStyle name="Note 9 4 3 11" xfId="16507" xr:uid="{00000000-0005-0000-0000-0000DB3F0000}"/>
    <cellStyle name="Note 9 4 3 11 2" xfId="16508" xr:uid="{00000000-0005-0000-0000-0000DC3F0000}"/>
    <cellStyle name="Note 9 4 3 12" xfId="16509" xr:uid="{00000000-0005-0000-0000-0000DD3F0000}"/>
    <cellStyle name="Note 9 4 3 12 2" xfId="16510" xr:uid="{00000000-0005-0000-0000-0000DE3F0000}"/>
    <cellStyle name="Note 9 4 3 13" xfId="16511" xr:uid="{00000000-0005-0000-0000-0000DF3F0000}"/>
    <cellStyle name="Note 9 4 3 13 2" xfId="16512" xr:uid="{00000000-0005-0000-0000-0000E03F0000}"/>
    <cellStyle name="Note 9 4 3 14" xfId="16513" xr:uid="{00000000-0005-0000-0000-0000E13F0000}"/>
    <cellStyle name="Note 9 4 3 14 2" xfId="16514" xr:uid="{00000000-0005-0000-0000-0000E23F0000}"/>
    <cellStyle name="Note 9 4 3 15" xfId="16515" xr:uid="{00000000-0005-0000-0000-0000E33F0000}"/>
    <cellStyle name="Note 9 4 3 15 2" xfId="16516" xr:uid="{00000000-0005-0000-0000-0000E43F0000}"/>
    <cellStyle name="Note 9 4 3 16" xfId="16517" xr:uid="{00000000-0005-0000-0000-0000E53F0000}"/>
    <cellStyle name="Note 9 4 3 16 2" xfId="16518" xr:uid="{00000000-0005-0000-0000-0000E63F0000}"/>
    <cellStyle name="Note 9 4 3 17" xfId="16519" xr:uid="{00000000-0005-0000-0000-0000E73F0000}"/>
    <cellStyle name="Note 9 4 3 17 2" xfId="16520" xr:uid="{00000000-0005-0000-0000-0000E83F0000}"/>
    <cellStyle name="Note 9 4 3 18" xfId="16521" xr:uid="{00000000-0005-0000-0000-0000E93F0000}"/>
    <cellStyle name="Note 9 4 3 18 2" xfId="16522" xr:uid="{00000000-0005-0000-0000-0000EA3F0000}"/>
    <cellStyle name="Note 9 4 3 19" xfId="16523" xr:uid="{00000000-0005-0000-0000-0000EB3F0000}"/>
    <cellStyle name="Note 9 4 3 2" xfId="16524" xr:uid="{00000000-0005-0000-0000-0000EC3F0000}"/>
    <cellStyle name="Note 9 4 3 2 2" xfId="16525" xr:uid="{00000000-0005-0000-0000-0000ED3F0000}"/>
    <cellStyle name="Note 9 4 3 3" xfId="16526" xr:uid="{00000000-0005-0000-0000-0000EE3F0000}"/>
    <cellStyle name="Note 9 4 3 3 2" xfId="16527" xr:uid="{00000000-0005-0000-0000-0000EF3F0000}"/>
    <cellStyle name="Note 9 4 3 4" xfId="16528" xr:uid="{00000000-0005-0000-0000-0000F03F0000}"/>
    <cellStyle name="Note 9 4 3 4 2" xfId="16529" xr:uid="{00000000-0005-0000-0000-0000F13F0000}"/>
    <cellStyle name="Note 9 4 3 5" xfId="16530" xr:uid="{00000000-0005-0000-0000-0000F23F0000}"/>
    <cellStyle name="Note 9 4 3 5 2" xfId="16531" xr:uid="{00000000-0005-0000-0000-0000F33F0000}"/>
    <cellStyle name="Note 9 4 3 6" xfId="16532" xr:uid="{00000000-0005-0000-0000-0000F43F0000}"/>
    <cellStyle name="Note 9 4 3 6 2" xfId="16533" xr:uid="{00000000-0005-0000-0000-0000F53F0000}"/>
    <cellStyle name="Note 9 4 3 7" xfId="16534" xr:uid="{00000000-0005-0000-0000-0000F63F0000}"/>
    <cellStyle name="Note 9 4 3 7 2" xfId="16535" xr:uid="{00000000-0005-0000-0000-0000F73F0000}"/>
    <cellStyle name="Note 9 4 3 8" xfId="16536" xr:uid="{00000000-0005-0000-0000-0000F83F0000}"/>
    <cellStyle name="Note 9 4 3 8 2" xfId="16537" xr:uid="{00000000-0005-0000-0000-0000F93F0000}"/>
    <cellStyle name="Note 9 4 3 9" xfId="16538" xr:uid="{00000000-0005-0000-0000-0000FA3F0000}"/>
    <cellStyle name="Note 9 4 3 9 2" xfId="16539" xr:uid="{00000000-0005-0000-0000-0000FB3F0000}"/>
    <cellStyle name="Note 9 4 4" xfId="16540" xr:uid="{00000000-0005-0000-0000-0000FC3F0000}"/>
    <cellStyle name="Note 9 4 4 10" xfId="16541" xr:uid="{00000000-0005-0000-0000-0000FD3F0000}"/>
    <cellStyle name="Note 9 4 4 10 2" xfId="16542" xr:uid="{00000000-0005-0000-0000-0000FE3F0000}"/>
    <cellStyle name="Note 9 4 4 11" xfId="16543" xr:uid="{00000000-0005-0000-0000-0000FF3F0000}"/>
    <cellStyle name="Note 9 4 4 11 2" xfId="16544" xr:uid="{00000000-0005-0000-0000-000000400000}"/>
    <cellStyle name="Note 9 4 4 12" xfId="16545" xr:uid="{00000000-0005-0000-0000-000001400000}"/>
    <cellStyle name="Note 9 4 4 12 2" xfId="16546" xr:uid="{00000000-0005-0000-0000-000002400000}"/>
    <cellStyle name="Note 9 4 4 13" xfId="16547" xr:uid="{00000000-0005-0000-0000-000003400000}"/>
    <cellStyle name="Note 9 4 4 13 2" xfId="16548" xr:uid="{00000000-0005-0000-0000-000004400000}"/>
    <cellStyle name="Note 9 4 4 14" xfId="16549" xr:uid="{00000000-0005-0000-0000-000005400000}"/>
    <cellStyle name="Note 9 4 4 14 2" xfId="16550" xr:uid="{00000000-0005-0000-0000-000006400000}"/>
    <cellStyle name="Note 9 4 4 15" xfId="16551" xr:uid="{00000000-0005-0000-0000-000007400000}"/>
    <cellStyle name="Note 9 4 4 15 2" xfId="16552" xr:uid="{00000000-0005-0000-0000-000008400000}"/>
    <cellStyle name="Note 9 4 4 16" xfId="16553" xr:uid="{00000000-0005-0000-0000-000009400000}"/>
    <cellStyle name="Note 9 4 4 2" xfId="16554" xr:uid="{00000000-0005-0000-0000-00000A400000}"/>
    <cellStyle name="Note 9 4 4 2 2" xfId="16555" xr:uid="{00000000-0005-0000-0000-00000B400000}"/>
    <cellStyle name="Note 9 4 4 3" xfId="16556" xr:uid="{00000000-0005-0000-0000-00000C400000}"/>
    <cellStyle name="Note 9 4 4 3 2" xfId="16557" xr:uid="{00000000-0005-0000-0000-00000D400000}"/>
    <cellStyle name="Note 9 4 4 4" xfId="16558" xr:uid="{00000000-0005-0000-0000-00000E400000}"/>
    <cellStyle name="Note 9 4 4 4 2" xfId="16559" xr:uid="{00000000-0005-0000-0000-00000F400000}"/>
    <cellStyle name="Note 9 4 4 5" xfId="16560" xr:uid="{00000000-0005-0000-0000-000010400000}"/>
    <cellStyle name="Note 9 4 4 5 2" xfId="16561" xr:uid="{00000000-0005-0000-0000-000011400000}"/>
    <cellStyle name="Note 9 4 4 6" xfId="16562" xr:uid="{00000000-0005-0000-0000-000012400000}"/>
    <cellStyle name="Note 9 4 4 6 2" xfId="16563" xr:uid="{00000000-0005-0000-0000-000013400000}"/>
    <cellStyle name="Note 9 4 4 7" xfId="16564" xr:uid="{00000000-0005-0000-0000-000014400000}"/>
    <cellStyle name="Note 9 4 4 7 2" xfId="16565" xr:uid="{00000000-0005-0000-0000-000015400000}"/>
    <cellStyle name="Note 9 4 4 8" xfId="16566" xr:uid="{00000000-0005-0000-0000-000016400000}"/>
    <cellStyle name="Note 9 4 4 8 2" xfId="16567" xr:uid="{00000000-0005-0000-0000-000017400000}"/>
    <cellStyle name="Note 9 4 4 9" xfId="16568" xr:uid="{00000000-0005-0000-0000-000018400000}"/>
    <cellStyle name="Note 9 4 4 9 2" xfId="16569" xr:uid="{00000000-0005-0000-0000-000019400000}"/>
    <cellStyle name="Note 9 4 5" xfId="16570" xr:uid="{00000000-0005-0000-0000-00001A400000}"/>
    <cellStyle name="Note 9 4 5 10" xfId="16571" xr:uid="{00000000-0005-0000-0000-00001B400000}"/>
    <cellStyle name="Note 9 4 5 10 2" xfId="16572" xr:uid="{00000000-0005-0000-0000-00001C400000}"/>
    <cellStyle name="Note 9 4 5 11" xfId="16573" xr:uid="{00000000-0005-0000-0000-00001D400000}"/>
    <cellStyle name="Note 9 4 5 11 2" xfId="16574" xr:uid="{00000000-0005-0000-0000-00001E400000}"/>
    <cellStyle name="Note 9 4 5 12" xfId="16575" xr:uid="{00000000-0005-0000-0000-00001F400000}"/>
    <cellStyle name="Note 9 4 5 12 2" xfId="16576" xr:uid="{00000000-0005-0000-0000-000020400000}"/>
    <cellStyle name="Note 9 4 5 13" xfId="16577" xr:uid="{00000000-0005-0000-0000-000021400000}"/>
    <cellStyle name="Note 9 4 5 13 2" xfId="16578" xr:uid="{00000000-0005-0000-0000-000022400000}"/>
    <cellStyle name="Note 9 4 5 14" xfId="16579" xr:uid="{00000000-0005-0000-0000-000023400000}"/>
    <cellStyle name="Note 9 4 5 14 2" xfId="16580" xr:uid="{00000000-0005-0000-0000-000024400000}"/>
    <cellStyle name="Note 9 4 5 15" xfId="16581" xr:uid="{00000000-0005-0000-0000-000025400000}"/>
    <cellStyle name="Note 9 4 5 15 2" xfId="16582" xr:uid="{00000000-0005-0000-0000-000026400000}"/>
    <cellStyle name="Note 9 4 5 16" xfId="16583" xr:uid="{00000000-0005-0000-0000-000027400000}"/>
    <cellStyle name="Note 9 4 5 2" xfId="16584" xr:uid="{00000000-0005-0000-0000-000028400000}"/>
    <cellStyle name="Note 9 4 5 2 2" xfId="16585" xr:uid="{00000000-0005-0000-0000-000029400000}"/>
    <cellStyle name="Note 9 4 5 3" xfId="16586" xr:uid="{00000000-0005-0000-0000-00002A400000}"/>
    <cellStyle name="Note 9 4 5 3 2" xfId="16587" xr:uid="{00000000-0005-0000-0000-00002B400000}"/>
    <cellStyle name="Note 9 4 5 4" xfId="16588" xr:uid="{00000000-0005-0000-0000-00002C400000}"/>
    <cellStyle name="Note 9 4 5 4 2" xfId="16589" xr:uid="{00000000-0005-0000-0000-00002D400000}"/>
    <cellStyle name="Note 9 4 5 5" xfId="16590" xr:uid="{00000000-0005-0000-0000-00002E400000}"/>
    <cellStyle name="Note 9 4 5 5 2" xfId="16591" xr:uid="{00000000-0005-0000-0000-00002F400000}"/>
    <cellStyle name="Note 9 4 5 6" xfId="16592" xr:uid="{00000000-0005-0000-0000-000030400000}"/>
    <cellStyle name="Note 9 4 5 6 2" xfId="16593" xr:uid="{00000000-0005-0000-0000-000031400000}"/>
    <cellStyle name="Note 9 4 5 7" xfId="16594" xr:uid="{00000000-0005-0000-0000-000032400000}"/>
    <cellStyle name="Note 9 4 5 7 2" xfId="16595" xr:uid="{00000000-0005-0000-0000-000033400000}"/>
    <cellStyle name="Note 9 4 5 8" xfId="16596" xr:uid="{00000000-0005-0000-0000-000034400000}"/>
    <cellStyle name="Note 9 4 5 8 2" xfId="16597" xr:uid="{00000000-0005-0000-0000-000035400000}"/>
    <cellStyle name="Note 9 4 5 9" xfId="16598" xr:uid="{00000000-0005-0000-0000-000036400000}"/>
    <cellStyle name="Note 9 4 5 9 2" xfId="16599" xr:uid="{00000000-0005-0000-0000-000037400000}"/>
    <cellStyle name="Note 9 4 6" xfId="16600" xr:uid="{00000000-0005-0000-0000-000038400000}"/>
    <cellStyle name="Note 9 4 6 10" xfId="16601" xr:uid="{00000000-0005-0000-0000-000039400000}"/>
    <cellStyle name="Note 9 4 6 10 2" xfId="16602" xr:uid="{00000000-0005-0000-0000-00003A400000}"/>
    <cellStyle name="Note 9 4 6 11" xfId="16603" xr:uid="{00000000-0005-0000-0000-00003B400000}"/>
    <cellStyle name="Note 9 4 6 11 2" xfId="16604" xr:uid="{00000000-0005-0000-0000-00003C400000}"/>
    <cellStyle name="Note 9 4 6 12" xfId="16605" xr:uid="{00000000-0005-0000-0000-00003D400000}"/>
    <cellStyle name="Note 9 4 6 12 2" xfId="16606" xr:uid="{00000000-0005-0000-0000-00003E400000}"/>
    <cellStyle name="Note 9 4 6 13" xfId="16607" xr:uid="{00000000-0005-0000-0000-00003F400000}"/>
    <cellStyle name="Note 9 4 6 13 2" xfId="16608" xr:uid="{00000000-0005-0000-0000-000040400000}"/>
    <cellStyle name="Note 9 4 6 14" xfId="16609" xr:uid="{00000000-0005-0000-0000-000041400000}"/>
    <cellStyle name="Note 9 4 6 14 2" xfId="16610" xr:uid="{00000000-0005-0000-0000-000042400000}"/>
    <cellStyle name="Note 9 4 6 15" xfId="16611" xr:uid="{00000000-0005-0000-0000-000043400000}"/>
    <cellStyle name="Note 9 4 6 2" xfId="16612" xr:uid="{00000000-0005-0000-0000-000044400000}"/>
    <cellStyle name="Note 9 4 6 2 2" xfId="16613" xr:uid="{00000000-0005-0000-0000-000045400000}"/>
    <cellStyle name="Note 9 4 6 3" xfId="16614" xr:uid="{00000000-0005-0000-0000-000046400000}"/>
    <cellStyle name="Note 9 4 6 3 2" xfId="16615" xr:uid="{00000000-0005-0000-0000-000047400000}"/>
    <cellStyle name="Note 9 4 6 4" xfId="16616" xr:uid="{00000000-0005-0000-0000-000048400000}"/>
    <cellStyle name="Note 9 4 6 4 2" xfId="16617" xr:uid="{00000000-0005-0000-0000-000049400000}"/>
    <cellStyle name="Note 9 4 6 5" xfId="16618" xr:uid="{00000000-0005-0000-0000-00004A400000}"/>
    <cellStyle name="Note 9 4 6 5 2" xfId="16619" xr:uid="{00000000-0005-0000-0000-00004B400000}"/>
    <cellStyle name="Note 9 4 6 6" xfId="16620" xr:uid="{00000000-0005-0000-0000-00004C400000}"/>
    <cellStyle name="Note 9 4 6 6 2" xfId="16621" xr:uid="{00000000-0005-0000-0000-00004D400000}"/>
    <cellStyle name="Note 9 4 6 7" xfId="16622" xr:uid="{00000000-0005-0000-0000-00004E400000}"/>
    <cellStyle name="Note 9 4 6 7 2" xfId="16623" xr:uid="{00000000-0005-0000-0000-00004F400000}"/>
    <cellStyle name="Note 9 4 6 8" xfId="16624" xr:uid="{00000000-0005-0000-0000-000050400000}"/>
    <cellStyle name="Note 9 4 6 8 2" xfId="16625" xr:uid="{00000000-0005-0000-0000-000051400000}"/>
    <cellStyle name="Note 9 4 6 9" xfId="16626" xr:uid="{00000000-0005-0000-0000-000052400000}"/>
    <cellStyle name="Note 9 4 6 9 2" xfId="16627" xr:uid="{00000000-0005-0000-0000-000053400000}"/>
    <cellStyle name="Note 9 4 7" xfId="16628" xr:uid="{00000000-0005-0000-0000-000054400000}"/>
    <cellStyle name="Note 9 4 7 2" xfId="16629" xr:uid="{00000000-0005-0000-0000-000055400000}"/>
    <cellStyle name="Note 9 4 8" xfId="16630" xr:uid="{00000000-0005-0000-0000-000056400000}"/>
    <cellStyle name="Note 9 4 8 2" xfId="16631" xr:uid="{00000000-0005-0000-0000-000057400000}"/>
    <cellStyle name="Note 9 4 9" xfId="16632" xr:uid="{00000000-0005-0000-0000-000058400000}"/>
    <cellStyle name="Note 9 4 9 2" xfId="16633" xr:uid="{00000000-0005-0000-0000-000059400000}"/>
    <cellStyle name="Note 9 5" xfId="16634" xr:uid="{00000000-0005-0000-0000-00005A400000}"/>
    <cellStyle name="Note 9 5 10" xfId="16635" xr:uid="{00000000-0005-0000-0000-00005B400000}"/>
    <cellStyle name="Note 9 5 10 2" xfId="16636" xr:uid="{00000000-0005-0000-0000-00005C400000}"/>
    <cellStyle name="Note 9 5 11" xfId="16637" xr:uid="{00000000-0005-0000-0000-00005D400000}"/>
    <cellStyle name="Note 9 5 11 2" xfId="16638" xr:uid="{00000000-0005-0000-0000-00005E400000}"/>
    <cellStyle name="Note 9 5 12" xfId="16639" xr:uid="{00000000-0005-0000-0000-00005F400000}"/>
    <cellStyle name="Note 9 5 12 2" xfId="16640" xr:uid="{00000000-0005-0000-0000-000060400000}"/>
    <cellStyle name="Note 9 5 13" xfId="16641" xr:uid="{00000000-0005-0000-0000-000061400000}"/>
    <cellStyle name="Note 9 5 13 2" xfId="16642" xr:uid="{00000000-0005-0000-0000-000062400000}"/>
    <cellStyle name="Note 9 5 14" xfId="16643" xr:uid="{00000000-0005-0000-0000-000063400000}"/>
    <cellStyle name="Note 9 5 14 2" xfId="16644" xr:uid="{00000000-0005-0000-0000-000064400000}"/>
    <cellStyle name="Note 9 5 15" xfId="16645" xr:uid="{00000000-0005-0000-0000-000065400000}"/>
    <cellStyle name="Note 9 5 15 2" xfId="16646" xr:uid="{00000000-0005-0000-0000-000066400000}"/>
    <cellStyle name="Note 9 5 16" xfId="16647" xr:uid="{00000000-0005-0000-0000-000067400000}"/>
    <cellStyle name="Note 9 5 16 2" xfId="16648" xr:uid="{00000000-0005-0000-0000-000068400000}"/>
    <cellStyle name="Note 9 5 17" xfId="16649" xr:uid="{00000000-0005-0000-0000-000069400000}"/>
    <cellStyle name="Note 9 5 17 2" xfId="16650" xr:uid="{00000000-0005-0000-0000-00006A400000}"/>
    <cellStyle name="Note 9 5 18" xfId="16651" xr:uid="{00000000-0005-0000-0000-00006B400000}"/>
    <cellStyle name="Note 9 5 18 2" xfId="16652" xr:uid="{00000000-0005-0000-0000-00006C400000}"/>
    <cellStyle name="Note 9 5 19" xfId="16653" xr:uid="{00000000-0005-0000-0000-00006D400000}"/>
    <cellStyle name="Note 9 5 19 2" xfId="16654" xr:uid="{00000000-0005-0000-0000-00006E400000}"/>
    <cellStyle name="Note 9 5 2" xfId="16655" xr:uid="{00000000-0005-0000-0000-00006F400000}"/>
    <cellStyle name="Note 9 5 2 10" xfId="16656" xr:uid="{00000000-0005-0000-0000-000070400000}"/>
    <cellStyle name="Note 9 5 2 10 2" xfId="16657" xr:uid="{00000000-0005-0000-0000-000071400000}"/>
    <cellStyle name="Note 9 5 2 11" xfId="16658" xr:uid="{00000000-0005-0000-0000-000072400000}"/>
    <cellStyle name="Note 9 5 2 11 2" xfId="16659" xr:uid="{00000000-0005-0000-0000-000073400000}"/>
    <cellStyle name="Note 9 5 2 12" xfId="16660" xr:uid="{00000000-0005-0000-0000-000074400000}"/>
    <cellStyle name="Note 9 5 2 12 2" xfId="16661" xr:uid="{00000000-0005-0000-0000-000075400000}"/>
    <cellStyle name="Note 9 5 2 13" xfId="16662" xr:uid="{00000000-0005-0000-0000-000076400000}"/>
    <cellStyle name="Note 9 5 2 13 2" xfId="16663" xr:uid="{00000000-0005-0000-0000-000077400000}"/>
    <cellStyle name="Note 9 5 2 14" xfId="16664" xr:uid="{00000000-0005-0000-0000-000078400000}"/>
    <cellStyle name="Note 9 5 2 14 2" xfId="16665" xr:uid="{00000000-0005-0000-0000-000079400000}"/>
    <cellStyle name="Note 9 5 2 15" xfId="16666" xr:uid="{00000000-0005-0000-0000-00007A400000}"/>
    <cellStyle name="Note 9 5 2 15 2" xfId="16667" xr:uid="{00000000-0005-0000-0000-00007B400000}"/>
    <cellStyle name="Note 9 5 2 16" xfId="16668" xr:uid="{00000000-0005-0000-0000-00007C400000}"/>
    <cellStyle name="Note 9 5 2 16 2" xfId="16669" xr:uid="{00000000-0005-0000-0000-00007D400000}"/>
    <cellStyle name="Note 9 5 2 17" xfId="16670" xr:uid="{00000000-0005-0000-0000-00007E400000}"/>
    <cellStyle name="Note 9 5 2 17 2" xfId="16671" xr:uid="{00000000-0005-0000-0000-00007F400000}"/>
    <cellStyle name="Note 9 5 2 18" xfId="16672" xr:uid="{00000000-0005-0000-0000-000080400000}"/>
    <cellStyle name="Note 9 5 2 18 2" xfId="16673" xr:uid="{00000000-0005-0000-0000-000081400000}"/>
    <cellStyle name="Note 9 5 2 19" xfId="16674" xr:uid="{00000000-0005-0000-0000-000082400000}"/>
    <cellStyle name="Note 9 5 2 2" xfId="16675" xr:uid="{00000000-0005-0000-0000-000083400000}"/>
    <cellStyle name="Note 9 5 2 2 2" xfId="16676" xr:uid="{00000000-0005-0000-0000-000084400000}"/>
    <cellStyle name="Note 9 5 2 3" xfId="16677" xr:uid="{00000000-0005-0000-0000-000085400000}"/>
    <cellStyle name="Note 9 5 2 3 2" xfId="16678" xr:uid="{00000000-0005-0000-0000-000086400000}"/>
    <cellStyle name="Note 9 5 2 4" xfId="16679" xr:uid="{00000000-0005-0000-0000-000087400000}"/>
    <cellStyle name="Note 9 5 2 4 2" xfId="16680" xr:uid="{00000000-0005-0000-0000-000088400000}"/>
    <cellStyle name="Note 9 5 2 5" xfId="16681" xr:uid="{00000000-0005-0000-0000-000089400000}"/>
    <cellStyle name="Note 9 5 2 5 2" xfId="16682" xr:uid="{00000000-0005-0000-0000-00008A400000}"/>
    <cellStyle name="Note 9 5 2 6" xfId="16683" xr:uid="{00000000-0005-0000-0000-00008B400000}"/>
    <cellStyle name="Note 9 5 2 6 2" xfId="16684" xr:uid="{00000000-0005-0000-0000-00008C400000}"/>
    <cellStyle name="Note 9 5 2 7" xfId="16685" xr:uid="{00000000-0005-0000-0000-00008D400000}"/>
    <cellStyle name="Note 9 5 2 7 2" xfId="16686" xr:uid="{00000000-0005-0000-0000-00008E400000}"/>
    <cellStyle name="Note 9 5 2 8" xfId="16687" xr:uid="{00000000-0005-0000-0000-00008F400000}"/>
    <cellStyle name="Note 9 5 2 8 2" xfId="16688" xr:uid="{00000000-0005-0000-0000-000090400000}"/>
    <cellStyle name="Note 9 5 2 9" xfId="16689" xr:uid="{00000000-0005-0000-0000-000091400000}"/>
    <cellStyle name="Note 9 5 2 9 2" xfId="16690" xr:uid="{00000000-0005-0000-0000-000092400000}"/>
    <cellStyle name="Note 9 5 20" xfId="16691" xr:uid="{00000000-0005-0000-0000-000093400000}"/>
    <cellStyle name="Note 9 5 3" xfId="16692" xr:uid="{00000000-0005-0000-0000-000094400000}"/>
    <cellStyle name="Note 9 5 3 10" xfId="16693" xr:uid="{00000000-0005-0000-0000-000095400000}"/>
    <cellStyle name="Note 9 5 3 10 2" xfId="16694" xr:uid="{00000000-0005-0000-0000-000096400000}"/>
    <cellStyle name="Note 9 5 3 11" xfId="16695" xr:uid="{00000000-0005-0000-0000-000097400000}"/>
    <cellStyle name="Note 9 5 3 11 2" xfId="16696" xr:uid="{00000000-0005-0000-0000-000098400000}"/>
    <cellStyle name="Note 9 5 3 12" xfId="16697" xr:uid="{00000000-0005-0000-0000-000099400000}"/>
    <cellStyle name="Note 9 5 3 12 2" xfId="16698" xr:uid="{00000000-0005-0000-0000-00009A400000}"/>
    <cellStyle name="Note 9 5 3 13" xfId="16699" xr:uid="{00000000-0005-0000-0000-00009B400000}"/>
    <cellStyle name="Note 9 5 3 13 2" xfId="16700" xr:uid="{00000000-0005-0000-0000-00009C400000}"/>
    <cellStyle name="Note 9 5 3 14" xfId="16701" xr:uid="{00000000-0005-0000-0000-00009D400000}"/>
    <cellStyle name="Note 9 5 3 14 2" xfId="16702" xr:uid="{00000000-0005-0000-0000-00009E400000}"/>
    <cellStyle name="Note 9 5 3 15" xfId="16703" xr:uid="{00000000-0005-0000-0000-00009F400000}"/>
    <cellStyle name="Note 9 5 3 15 2" xfId="16704" xr:uid="{00000000-0005-0000-0000-0000A0400000}"/>
    <cellStyle name="Note 9 5 3 16" xfId="16705" xr:uid="{00000000-0005-0000-0000-0000A1400000}"/>
    <cellStyle name="Note 9 5 3 16 2" xfId="16706" xr:uid="{00000000-0005-0000-0000-0000A2400000}"/>
    <cellStyle name="Note 9 5 3 17" xfId="16707" xr:uid="{00000000-0005-0000-0000-0000A3400000}"/>
    <cellStyle name="Note 9 5 3 17 2" xfId="16708" xr:uid="{00000000-0005-0000-0000-0000A4400000}"/>
    <cellStyle name="Note 9 5 3 18" xfId="16709" xr:uid="{00000000-0005-0000-0000-0000A5400000}"/>
    <cellStyle name="Note 9 5 3 2" xfId="16710" xr:uid="{00000000-0005-0000-0000-0000A6400000}"/>
    <cellStyle name="Note 9 5 3 2 2" xfId="16711" xr:uid="{00000000-0005-0000-0000-0000A7400000}"/>
    <cellStyle name="Note 9 5 3 3" xfId="16712" xr:uid="{00000000-0005-0000-0000-0000A8400000}"/>
    <cellStyle name="Note 9 5 3 3 2" xfId="16713" xr:uid="{00000000-0005-0000-0000-0000A9400000}"/>
    <cellStyle name="Note 9 5 3 4" xfId="16714" xr:uid="{00000000-0005-0000-0000-0000AA400000}"/>
    <cellStyle name="Note 9 5 3 4 2" xfId="16715" xr:uid="{00000000-0005-0000-0000-0000AB400000}"/>
    <cellStyle name="Note 9 5 3 5" xfId="16716" xr:uid="{00000000-0005-0000-0000-0000AC400000}"/>
    <cellStyle name="Note 9 5 3 5 2" xfId="16717" xr:uid="{00000000-0005-0000-0000-0000AD400000}"/>
    <cellStyle name="Note 9 5 3 6" xfId="16718" xr:uid="{00000000-0005-0000-0000-0000AE400000}"/>
    <cellStyle name="Note 9 5 3 6 2" xfId="16719" xr:uid="{00000000-0005-0000-0000-0000AF400000}"/>
    <cellStyle name="Note 9 5 3 7" xfId="16720" xr:uid="{00000000-0005-0000-0000-0000B0400000}"/>
    <cellStyle name="Note 9 5 3 7 2" xfId="16721" xr:uid="{00000000-0005-0000-0000-0000B1400000}"/>
    <cellStyle name="Note 9 5 3 8" xfId="16722" xr:uid="{00000000-0005-0000-0000-0000B2400000}"/>
    <cellStyle name="Note 9 5 3 8 2" xfId="16723" xr:uid="{00000000-0005-0000-0000-0000B3400000}"/>
    <cellStyle name="Note 9 5 3 9" xfId="16724" xr:uid="{00000000-0005-0000-0000-0000B4400000}"/>
    <cellStyle name="Note 9 5 3 9 2" xfId="16725" xr:uid="{00000000-0005-0000-0000-0000B5400000}"/>
    <cellStyle name="Note 9 5 4" xfId="16726" xr:uid="{00000000-0005-0000-0000-0000B6400000}"/>
    <cellStyle name="Note 9 5 4 10" xfId="16727" xr:uid="{00000000-0005-0000-0000-0000B7400000}"/>
    <cellStyle name="Note 9 5 4 10 2" xfId="16728" xr:uid="{00000000-0005-0000-0000-0000B8400000}"/>
    <cellStyle name="Note 9 5 4 11" xfId="16729" xr:uid="{00000000-0005-0000-0000-0000B9400000}"/>
    <cellStyle name="Note 9 5 4 11 2" xfId="16730" xr:uid="{00000000-0005-0000-0000-0000BA400000}"/>
    <cellStyle name="Note 9 5 4 12" xfId="16731" xr:uid="{00000000-0005-0000-0000-0000BB400000}"/>
    <cellStyle name="Note 9 5 4 12 2" xfId="16732" xr:uid="{00000000-0005-0000-0000-0000BC400000}"/>
    <cellStyle name="Note 9 5 4 13" xfId="16733" xr:uid="{00000000-0005-0000-0000-0000BD400000}"/>
    <cellStyle name="Note 9 5 4 13 2" xfId="16734" xr:uid="{00000000-0005-0000-0000-0000BE400000}"/>
    <cellStyle name="Note 9 5 4 14" xfId="16735" xr:uid="{00000000-0005-0000-0000-0000BF400000}"/>
    <cellStyle name="Note 9 5 4 14 2" xfId="16736" xr:uid="{00000000-0005-0000-0000-0000C0400000}"/>
    <cellStyle name="Note 9 5 4 15" xfId="16737" xr:uid="{00000000-0005-0000-0000-0000C1400000}"/>
    <cellStyle name="Note 9 5 4 15 2" xfId="16738" xr:uid="{00000000-0005-0000-0000-0000C2400000}"/>
    <cellStyle name="Note 9 5 4 16" xfId="16739" xr:uid="{00000000-0005-0000-0000-0000C3400000}"/>
    <cellStyle name="Note 9 5 4 2" xfId="16740" xr:uid="{00000000-0005-0000-0000-0000C4400000}"/>
    <cellStyle name="Note 9 5 4 2 2" xfId="16741" xr:uid="{00000000-0005-0000-0000-0000C5400000}"/>
    <cellStyle name="Note 9 5 4 3" xfId="16742" xr:uid="{00000000-0005-0000-0000-0000C6400000}"/>
    <cellStyle name="Note 9 5 4 3 2" xfId="16743" xr:uid="{00000000-0005-0000-0000-0000C7400000}"/>
    <cellStyle name="Note 9 5 4 4" xfId="16744" xr:uid="{00000000-0005-0000-0000-0000C8400000}"/>
    <cellStyle name="Note 9 5 4 4 2" xfId="16745" xr:uid="{00000000-0005-0000-0000-0000C9400000}"/>
    <cellStyle name="Note 9 5 4 5" xfId="16746" xr:uid="{00000000-0005-0000-0000-0000CA400000}"/>
    <cellStyle name="Note 9 5 4 5 2" xfId="16747" xr:uid="{00000000-0005-0000-0000-0000CB400000}"/>
    <cellStyle name="Note 9 5 4 6" xfId="16748" xr:uid="{00000000-0005-0000-0000-0000CC400000}"/>
    <cellStyle name="Note 9 5 4 6 2" xfId="16749" xr:uid="{00000000-0005-0000-0000-0000CD400000}"/>
    <cellStyle name="Note 9 5 4 7" xfId="16750" xr:uid="{00000000-0005-0000-0000-0000CE400000}"/>
    <cellStyle name="Note 9 5 4 7 2" xfId="16751" xr:uid="{00000000-0005-0000-0000-0000CF400000}"/>
    <cellStyle name="Note 9 5 4 8" xfId="16752" xr:uid="{00000000-0005-0000-0000-0000D0400000}"/>
    <cellStyle name="Note 9 5 4 8 2" xfId="16753" xr:uid="{00000000-0005-0000-0000-0000D1400000}"/>
    <cellStyle name="Note 9 5 4 9" xfId="16754" xr:uid="{00000000-0005-0000-0000-0000D2400000}"/>
    <cellStyle name="Note 9 5 4 9 2" xfId="16755" xr:uid="{00000000-0005-0000-0000-0000D3400000}"/>
    <cellStyle name="Note 9 5 5" xfId="16756" xr:uid="{00000000-0005-0000-0000-0000D4400000}"/>
    <cellStyle name="Note 9 5 5 10" xfId="16757" xr:uid="{00000000-0005-0000-0000-0000D5400000}"/>
    <cellStyle name="Note 9 5 5 10 2" xfId="16758" xr:uid="{00000000-0005-0000-0000-0000D6400000}"/>
    <cellStyle name="Note 9 5 5 11" xfId="16759" xr:uid="{00000000-0005-0000-0000-0000D7400000}"/>
    <cellStyle name="Note 9 5 5 11 2" xfId="16760" xr:uid="{00000000-0005-0000-0000-0000D8400000}"/>
    <cellStyle name="Note 9 5 5 12" xfId="16761" xr:uid="{00000000-0005-0000-0000-0000D9400000}"/>
    <cellStyle name="Note 9 5 5 12 2" xfId="16762" xr:uid="{00000000-0005-0000-0000-0000DA400000}"/>
    <cellStyle name="Note 9 5 5 13" xfId="16763" xr:uid="{00000000-0005-0000-0000-0000DB400000}"/>
    <cellStyle name="Note 9 5 5 13 2" xfId="16764" xr:uid="{00000000-0005-0000-0000-0000DC400000}"/>
    <cellStyle name="Note 9 5 5 14" xfId="16765" xr:uid="{00000000-0005-0000-0000-0000DD400000}"/>
    <cellStyle name="Note 9 5 5 14 2" xfId="16766" xr:uid="{00000000-0005-0000-0000-0000DE400000}"/>
    <cellStyle name="Note 9 5 5 15" xfId="16767" xr:uid="{00000000-0005-0000-0000-0000DF400000}"/>
    <cellStyle name="Note 9 5 5 15 2" xfId="16768" xr:uid="{00000000-0005-0000-0000-0000E0400000}"/>
    <cellStyle name="Note 9 5 5 16" xfId="16769" xr:uid="{00000000-0005-0000-0000-0000E1400000}"/>
    <cellStyle name="Note 9 5 5 2" xfId="16770" xr:uid="{00000000-0005-0000-0000-0000E2400000}"/>
    <cellStyle name="Note 9 5 5 2 2" xfId="16771" xr:uid="{00000000-0005-0000-0000-0000E3400000}"/>
    <cellStyle name="Note 9 5 5 3" xfId="16772" xr:uid="{00000000-0005-0000-0000-0000E4400000}"/>
    <cellStyle name="Note 9 5 5 3 2" xfId="16773" xr:uid="{00000000-0005-0000-0000-0000E5400000}"/>
    <cellStyle name="Note 9 5 5 4" xfId="16774" xr:uid="{00000000-0005-0000-0000-0000E6400000}"/>
    <cellStyle name="Note 9 5 5 4 2" xfId="16775" xr:uid="{00000000-0005-0000-0000-0000E7400000}"/>
    <cellStyle name="Note 9 5 5 5" xfId="16776" xr:uid="{00000000-0005-0000-0000-0000E8400000}"/>
    <cellStyle name="Note 9 5 5 5 2" xfId="16777" xr:uid="{00000000-0005-0000-0000-0000E9400000}"/>
    <cellStyle name="Note 9 5 5 6" xfId="16778" xr:uid="{00000000-0005-0000-0000-0000EA400000}"/>
    <cellStyle name="Note 9 5 5 6 2" xfId="16779" xr:uid="{00000000-0005-0000-0000-0000EB400000}"/>
    <cellStyle name="Note 9 5 5 7" xfId="16780" xr:uid="{00000000-0005-0000-0000-0000EC400000}"/>
    <cellStyle name="Note 9 5 5 7 2" xfId="16781" xr:uid="{00000000-0005-0000-0000-0000ED400000}"/>
    <cellStyle name="Note 9 5 5 8" xfId="16782" xr:uid="{00000000-0005-0000-0000-0000EE400000}"/>
    <cellStyle name="Note 9 5 5 8 2" xfId="16783" xr:uid="{00000000-0005-0000-0000-0000EF400000}"/>
    <cellStyle name="Note 9 5 5 9" xfId="16784" xr:uid="{00000000-0005-0000-0000-0000F0400000}"/>
    <cellStyle name="Note 9 5 5 9 2" xfId="16785" xr:uid="{00000000-0005-0000-0000-0000F1400000}"/>
    <cellStyle name="Note 9 5 6" xfId="16786" xr:uid="{00000000-0005-0000-0000-0000F2400000}"/>
    <cellStyle name="Note 9 5 6 10" xfId="16787" xr:uid="{00000000-0005-0000-0000-0000F3400000}"/>
    <cellStyle name="Note 9 5 6 10 2" xfId="16788" xr:uid="{00000000-0005-0000-0000-0000F4400000}"/>
    <cellStyle name="Note 9 5 6 11" xfId="16789" xr:uid="{00000000-0005-0000-0000-0000F5400000}"/>
    <cellStyle name="Note 9 5 6 11 2" xfId="16790" xr:uid="{00000000-0005-0000-0000-0000F6400000}"/>
    <cellStyle name="Note 9 5 6 12" xfId="16791" xr:uid="{00000000-0005-0000-0000-0000F7400000}"/>
    <cellStyle name="Note 9 5 6 12 2" xfId="16792" xr:uid="{00000000-0005-0000-0000-0000F8400000}"/>
    <cellStyle name="Note 9 5 6 13" xfId="16793" xr:uid="{00000000-0005-0000-0000-0000F9400000}"/>
    <cellStyle name="Note 9 5 6 13 2" xfId="16794" xr:uid="{00000000-0005-0000-0000-0000FA400000}"/>
    <cellStyle name="Note 9 5 6 14" xfId="16795" xr:uid="{00000000-0005-0000-0000-0000FB400000}"/>
    <cellStyle name="Note 9 5 6 14 2" xfId="16796" xr:uid="{00000000-0005-0000-0000-0000FC400000}"/>
    <cellStyle name="Note 9 5 6 15" xfId="16797" xr:uid="{00000000-0005-0000-0000-0000FD400000}"/>
    <cellStyle name="Note 9 5 6 2" xfId="16798" xr:uid="{00000000-0005-0000-0000-0000FE400000}"/>
    <cellStyle name="Note 9 5 6 2 2" xfId="16799" xr:uid="{00000000-0005-0000-0000-0000FF400000}"/>
    <cellStyle name="Note 9 5 6 3" xfId="16800" xr:uid="{00000000-0005-0000-0000-000000410000}"/>
    <cellStyle name="Note 9 5 6 3 2" xfId="16801" xr:uid="{00000000-0005-0000-0000-000001410000}"/>
    <cellStyle name="Note 9 5 6 4" xfId="16802" xr:uid="{00000000-0005-0000-0000-000002410000}"/>
    <cellStyle name="Note 9 5 6 4 2" xfId="16803" xr:uid="{00000000-0005-0000-0000-000003410000}"/>
    <cellStyle name="Note 9 5 6 5" xfId="16804" xr:uid="{00000000-0005-0000-0000-000004410000}"/>
    <cellStyle name="Note 9 5 6 5 2" xfId="16805" xr:uid="{00000000-0005-0000-0000-000005410000}"/>
    <cellStyle name="Note 9 5 6 6" xfId="16806" xr:uid="{00000000-0005-0000-0000-000006410000}"/>
    <cellStyle name="Note 9 5 6 6 2" xfId="16807" xr:uid="{00000000-0005-0000-0000-000007410000}"/>
    <cellStyle name="Note 9 5 6 7" xfId="16808" xr:uid="{00000000-0005-0000-0000-000008410000}"/>
    <cellStyle name="Note 9 5 6 7 2" xfId="16809" xr:uid="{00000000-0005-0000-0000-000009410000}"/>
    <cellStyle name="Note 9 5 6 8" xfId="16810" xr:uid="{00000000-0005-0000-0000-00000A410000}"/>
    <cellStyle name="Note 9 5 6 8 2" xfId="16811" xr:uid="{00000000-0005-0000-0000-00000B410000}"/>
    <cellStyle name="Note 9 5 6 9" xfId="16812" xr:uid="{00000000-0005-0000-0000-00000C410000}"/>
    <cellStyle name="Note 9 5 6 9 2" xfId="16813" xr:uid="{00000000-0005-0000-0000-00000D410000}"/>
    <cellStyle name="Note 9 5 7" xfId="16814" xr:uid="{00000000-0005-0000-0000-00000E410000}"/>
    <cellStyle name="Note 9 5 7 2" xfId="16815" xr:uid="{00000000-0005-0000-0000-00000F410000}"/>
    <cellStyle name="Note 9 5 8" xfId="16816" xr:uid="{00000000-0005-0000-0000-000010410000}"/>
    <cellStyle name="Note 9 5 8 2" xfId="16817" xr:uid="{00000000-0005-0000-0000-000011410000}"/>
    <cellStyle name="Note 9 5 9" xfId="16818" xr:uid="{00000000-0005-0000-0000-000012410000}"/>
    <cellStyle name="Note 9 5 9 2" xfId="16819" xr:uid="{00000000-0005-0000-0000-000013410000}"/>
    <cellStyle name="Note 9 6" xfId="16820" xr:uid="{00000000-0005-0000-0000-000014410000}"/>
    <cellStyle name="Note 9 6 10" xfId="16821" xr:uid="{00000000-0005-0000-0000-000015410000}"/>
    <cellStyle name="Note 9 6 10 2" xfId="16822" xr:uid="{00000000-0005-0000-0000-000016410000}"/>
    <cellStyle name="Note 9 6 11" xfId="16823" xr:uid="{00000000-0005-0000-0000-000017410000}"/>
    <cellStyle name="Note 9 6 11 2" xfId="16824" xr:uid="{00000000-0005-0000-0000-000018410000}"/>
    <cellStyle name="Note 9 6 12" xfId="16825" xr:uid="{00000000-0005-0000-0000-000019410000}"/>
    <cellStyle name="Note 9 6 12 2" xfId="16826" xr:uid="{00000000-0005-0000-0000-00001A410000}"/>
    <cellStyle name="Note 9 6 13" xfId="16827" xr:uid="{00000000-0005-0000-0000-00001B410000}"/>
    <cellStyle name="Note 9 6 13 2" xfId="16828" xr:uid="{00000000-0005-0000-0000-00001C410000}"/>
    <cellStyle name="Note 9 6 14" xfId="16829" xr:uid="{00000000-0005-0000-0000-00001D410000}"/>
    <cellStyle name="Note 9 6 14 2" xfId="16830" xr:uid="{00000000-0005-0000-0000-00001E410000}"/>
    <cellStyle name="Note 9 6 15" xfId="16831" xr:uid="{00000000-0005-0000-0000-00001F410000}"/>
    <cellStyle name="Note 9 6 15 2" xfId="16832" xr:uid="{00000000-0005-0000-0000-000020410000}"/>
    <cellStyle name="Note 9 6 16" xfId="16833" xr:uid="{00000000-0005-0000-0000-000021410000}"/>
    <cellStyle name="Note 9 6 16 2" xfId="16834" xr:uid="{00000000-0005-0000-0000-000022410000}"/>
    <cellStyle name="Note 9 6 17" xfId="16835" xr:uid="{00000000-0005-0000-0000-000023410000}"/>
    <cellStyle name="Note 9 6 17 2" xfId="16836" xr:uid="{00000000-0005-0000-0000-000024410000}"/>
    <cellStyle name="Note 9 6 18" xfId="16837" xr:uid="{00000000-0005-0000-0000-000025410000}"/>
    <cellStyle name="Note 9 6 18 2" xfId="16838" xr:uid="{00000000-0005-0000-0000-000026410000}"/>
    <cellStyle name="Note 9 6 19" xfId="16839" xr:uid="{00000000-0005-0000-0000-000027410000}"/>
    <cellStyle name="Note 9 6 2" xfId="16840" xr:uid="{00000000-0005-0000-0000-000028410000}"/>
    <cellStyle name="Note 9 6 2 10" xfId="16841" xr:uid="{00000000-0005-0000-0000-000029410000}"/>
    <cellStyle name="Note 9 6 2 10 2" xfId="16842" xr:uid="{00000000-0005-0000-0000-00002A410000}"/>
    <cellStyle name="Note 9 6 2 11" xfId="16843" xr:uid="{00000000-0005-0000-0000-00002B410000}"/>
    <cellStyle name="Note 9 6 2 11 2" xfId="16844" xr:uid="{00000000-0005-0000-0000-00002C410000}"/>
    <cellStyle name="Note 9 6 2 12" xfId="16845" xr:uid="{00000000-0005-0000-0000-00002D410000}"/>
    <cellStyle name="Note 9 6 2 12 2" xfId="16846" xr:uid="{00000000-0005-0000-0000-00002E410000}"/>
    <cellStyle name="Note 9 6 2 13" xfId="16847" xr:uid="{00000000-0005-0000-0000-00002F410000}"/>
    <cellStyle name="Note 9 6 2 13 2" xfId="16848" xr:uid="{00000000-0005-0000-0000-000030410000}"/>
    <cellStyle name="Note 9 6 2 14" xfId="16849" xr:uid="{00000000-0005-0000-0000-000031410000}"/>
    <cellStyle name="Note 9 6 2 14 2" xfId="16850" xr:uid="{00000000-0005-0000-0000-000032410000}"/>
    <cellStyle name="Note 9 6 2 15" xfId="16851" xr:uid="{00000000-0005-0000-0000-000033410000}"/>
    <cellStyle name="Note 9 6 2 15 2" xfId="16852" xr:uid="{00000000-0005-0000-0000-000034410000}"/>
    <cellStyle name="Note 9 6 2 16" xfId="16853" xr:uid="{00000000-0005-0000-0000-000035410000}"/>
    <cellStyle name="Note 9 6 2 16 2" xfId="16854" xr:uid="{00000000-0005-0000-0000-000036410000}"/>
    <cellStyle name="Note 9 6 2 17" xfId="16855" xr:uid="{00000000-0005-0000-0000-000037410000}"/>
    <cellStyle name="Note 9 6 2 17 2" xfId="16856" xr:uid="{00000000-0005-0000-0000-000038410000}"/>
    <cellStyle name="Note 9 6 2 18" xfId="16857" xr:uid="{00000000-0005-0000-0000-000039410000}"/>
    <cellStyle name="Note 9 6 2 2" xfId="16858" xr:uid="{00000000-0005-0000-0000-00003A410000}"/>
    <cellStyle name="Note 9 6 2 2 2" xfId="16859" xr:uid="{00000000-0005-0000-0000-00003B410000}"/>
    <cellStyle name="Note 9 6 2 3" xfId="16860" xr:uid="{00000000-0005-0000-0000-00003C410000}"/>
    <cellStyle name="Note 9 6 2 3 2" xfId="16861" xr:uid="{00000000-0005-0000-0000-00003D410000}"/>
    <cellStyle name="Note 9 6 2 4" xfId="16862" xr:uid="{00000000-0005-0000-0000-00003E410000}"/>
    <cellStyle name="Note 9 6 2 4 2" xfId="16863" xr:uid="{00000000-0005-0000-0000-00003F410000}"/>
    <cellStyle name="Note 9 6 2 5" xfId="16864" xr:uid="{00000000-0005-0000-0000-000040410000}"/>
    <cellStyle name="Note 9 6 2 5 2" xfId="16865" xr:uid="{00000000-0005-0000-0000-000041410000}"/>
    <cellStyle name="Note 9 6 2 6" xfId="16866" xr:uid="{00000000-0005-0000-0000-000042410000}"/>
    <cellStyle name="Note 9 6 2 6 2" xfId="16867" xr:uid="{00000000-0005-0000-0000-000043410000}"/>
    <cellStyle name="Note 9 6 2 7" xfId="16868" xr:uid="{00000000-0005-0000-0000-000044410000}"/>
    <cellStyle name="Note 9 6 2 7 2" xfId="16869" xr:uid="{00000000-0005-0000-0000-000045410000}"/>
    <cellStyle name="Note 9 6 2 8" xfId="16870" xr:uid="{00000000-0005-0000-0000-000046410000}"/>
    <cellStyle name="Note 9 6 2 8 2" xfId="16871" xr:uid="{00000000-0005-0000-0000-000047410000}"/>
    <cellStyle name="Note 9 6 2 9" xfId="16872" xr:uid="{00000000-0005-0000-0000-000048410000}"/>
    <cellStyle name="Note 9 6 2 9 2" xfId="16873" xr:uid="{00000000-0005-0000-0000-000049410000}"/>
    <cellStyle name="Note 9 6 3" xfId="16874" xr:uid="{00000000-0005-0000-0000-00004A410000}"/>
    <cellStyle name="Note 9 6 3 10" xfId="16875" xr:uid="{00000000-0005-0000-0000-00004B410000}"/>
    <cellStyle name="Note 9 6 3 10 2" xfId="16876" xr:uid="{00000000-0005-0000-0000-00004C410000}"/>
    <cellStyle name="Note 9 6 3 11" xfId="16877" xr:uid="{00000000-0005-0000-0000-00004D410000}"/>
    <cellStyle name="Note 9 6 3 11 2" xfId="16878" xr:uid="{00000000-0005-0000-0000-00004E410000}"/>
    <cellStyle name="Note 9 6 3 12" xfId="16879" xr:uid="{00000000-0005-0000-0000-00004F410000}"/>
    <cellStyle name="Note 9 6 3 12 2" xfId="16880" xr:uid="{00000000-0005-0000-0000-000050410000}"/>
    <cellStyle name="Note 9 6 3 13" xfId="16881" xr:uid="{00000000-0005-0000-0000-000051410000}"/>
    <cellStyle name="Note 9 6 3 13 2" xfId="16882" xr:uid="{00000000-0005-0000-0000-000052410000}"/>
    <cellStyle name="Note 9 6 3 14" xfId="16883" xr:uid="{00000000-0005-0000-0000-000053410000}"/>
    <cellStyle name="Note 9 6 3 14 2" xfId="16884" xr:uid="{00000000-0005-0000-0000-000054410000}"/>
    <cellStyle name="Note 9 6 3 15" xfId="16885" xr:uid="{00000000-0005-0000-0000-000055410000}"/>
    <cellStyle name="Note 9 6 3 15 2" xfId="16886" xr:uid="{00000000-0005-0000-0000-000056410000}"/>
    <cellStyle name="Note 9 6 3 16" xfId="16887" xr:uid="{00000000-0005-0000-0000-000057410000}"/>
    <cellStyle name="Note 9 6 3 2" xfId="16888" xr:uid="{00000000-0005-0000-0000-000058410000}"/>
    <cellStyle name="Note 9 6 3 2 2" xfId="16889" xr:uid="{00000000-0005-0000-0000-000059410000}"/>
    <cellStyle name="Note 9 6 3 3" xfId="16890" xr:uid="{00000000-0005-0000-0000-00005A410000}"/>
    <cellStyle name="Note 9 6 3 3 2" xfId="16891" xr:uid="{00000000-0005-0000-0000-00005B410000}"/>
    <cellStyle name="Note 9 6 3 4" xfId="16892" xr:uid="{00000000-0005-0000-0000-00005C410000}"/>
    <cellStyle name="Note 9 6 3 4 2" xfId="16893" xr:uid="{00000000-0005-0000-0000-00005D410000}"/>
    <cellStyle name="Note 9 6 3 5" xfId="16894" xr:uid="{00000000-0005-0000-0000-00005E410000}"/>
    <cellStyle name="Note 9 6 3 5 2" xfId="16895" xr:uid="{00000000-0005-0000-0000-00005F410000}"/>
    <cellStyle name="Note 9 6 3 6" xfId="16896" xr:uid="{00000000-0005-0000-0000-000060410000}"/>
    <cellStyle name="Note 9 6 3 6 2" xfId="16897" xr:uid="{00000000-0005-0000-0000-000061410000}"/>
    <cellStyle name="Note 9 6 3 7" xfId="16898" xr:uid="{00000000-0005-0000-0000-000062410000}"/>
    <cellStyle name="Note 9 6 3 7 2" xfId="16899" xr:uid="{00000000-0005-0000-0000-000063410000}"/>
    <cellStyle name="Note 9 6 3 8" xfId="16900" xr:uid="{00000000-0005-0000-0000-000064410000}"/>
    <cellStyle name="Note 9 6 3 8 2" xfId="16901" xr:uid="{00000000-0005-0000-0000-000065410000}"/>
    <cellStyle name="Note 9 6 3 9" xfId="16902" xr:uid="{00000000-0005-0000-0000-000066410000}"/>
    <cellStyle name="Note 9 6 3 9 2" xfId="16903" xr:uid="{00000000-0005-0000-0000-000067410000}"/>
    <cellStyle name="Note 9 6 4" xfId="16904" xr:uid="{00000000-0005-0000-0000-000068410000}"/>
    <cellStyle name="Note 9 6 4 10" xfId="16905" xr:uid="{00000000-0005-0000-0000-000069410000}"/>
    <cellStyle name="Note 9 6 4 10 2" xfId="16906" xr:uid="{00000000-0005-0000-0000-00006A410000}"/>
    <cellStyle name="Note 9 6 4 11" xfId="16907" xr:uid="{00000000-0005-0000-0000-00006B410000}"/>
    <cellStyle name="Note 9 6 4 11 2" xfId="16908" xr:uid="{00000000-0005-0000-0000-00006C410000}"/>
    <cellStyle name="Note 9 6 4 12" xfId="16909" xr:uid="{00000000-0005-0000-0000-00006D410000}"/>
    <cellStyle name="Note 9 6 4 12 2" xfId="16910" xr:uid="{00000000-0005-0000-0000-00006E410000}"/>
    <cellStyle name="Note 9 6 4 13" xfId="16911" xr:uid="{00000000-0005-0000-0000-00006F410000}"/>
    <cellStyle name="Note 9 6 4 13 2" xfId="16912" xr:uid="{00000000-0005-0000-0000-000070410000}"/>
    <cellStyle name="Note 9 6 4 14" xfId="16913" xr:uid="{00000000-0005-0000-0000-000071410000}"/>
    <cellStyle name="Note 9 6 4 14 2" xfId="16914" xr:uid="{00000000-0005-0000-0000-000072410000}"/>
    <cellStyle name="Note 9 6 4 15" xfId="16915" xr:uid="{00000000-0005-0000-0000-000073410000}"/>
    <cellStyle name="Note 9 6 4 15 2" xfId="16916" xr:uid="{00000000-0005-0000-0000-000074410000}"/>
    <cellStyle name="Note 9 6 4 16" xfId="16917" xr:uid="{00000000-0005-0000-0000-000075410000}"/>
    <cellStyle name="Note 9 6 4 2" xfId="16918" xr:uid="{00000000-0005-0000-0000-000076410000}"/>
    <cellStyle name="Note 9 6 4 2 2" xfId="16919" xr:uid="{00000000-0005-0000-0000-000077410000}"/>
    <cellStyle name="Note 9 6 4 3" xfId="16920" xr:uid="{00000000-0005-0000-0000-000078410000}"/>
    <cellStyle name="Note 9 6 4 3 2" xfId="16921" xr:uid="{00000000-0005-0000-0000-000079410000}"/>
    <cellStyle name="Note 9 6 4 4" xfId="16922" xr:uid="{00000000-0005-0000-0000-00007A410000}"/>
    <cellStyle name="Note 9 6 4 4 2" xfId="16923" xr:uid="{00000000-0005-0000-0000-00007B410000}"/>
    <cellStyle name="Note 9 6 4 5" xfId="16924" xr:uid="{00000000-0005-0000-0000-00007C410000}"/>
    <cellStyle name="Note 9 6 4 5 2" xfId="16925" xr:uid="{00000000-0005-0000-0000-00007D410000}"/>
    <cellStyle name="Note 9 6 4 6" xfId="16926" xr:uid="{00000000-0005-0000-0000-00007E410000}"/>
    <cellStyle name="Note 9 6 4 6 2" xfId="16927" xr:uid="{00000000-0005-0000-0000-00007F410000}"/>
    <cellStyle name="Note 9 6 4 7" xfId="16928" xr:uid="{00000000-0005-0000-0000-000080410000}"/>
    <cellStyle name="Note 9 6 4 7 2" xfId="16929" xr:uid="{00000000-0005-0000-0000-000081410000}"/>
    <cellStyle name="Note 9 6 4 8" xfId="16930" xr:uid="{00000000-0005-0000-0000-000082410000}"/>
    <cellStyle name="Note 9 6 4 8 2" xfId="16931" xr:uid="{00000000-0005-0000-0000-000083410000}"/>
    <cellStyle name="Note 9 6 4 9" xfId="16932" xr:uid="{00000000-0005-0000-0000-000084410000}"/>
    <cellStyle name="Note 9 6 4 9 2" xfId="16933" xr:uid="{00000000-0005-0000-0000-000085410000}"/>
    <cellStyle name="Note 9 6 5" xfId="16934" xr:uid="{00000000-0005-0000-0000-000086410000}"/>
    <cellStyle name="Note 9 6 5 10" xfId="16935" xr:uid="{00000000-0005-0000-0000-000087410000}"/>
    <cellStyle name="Note 9 6 5 10 2" xfId="16936" xr:uid="{00000000-0005-0000-0000-000088410000}"/>
    <cellStyle name="Note 9 6 5 11" xfId="16937" xr:uid="{00000000-0005-0000-0000-000089410000}"/>
    <cellStyle name="Note 9 6 5 11 2" xfId="16938" xr:uid="{00000000-0005-0000-0000-00008A410000}"/>
    <cellStyle name="Note 9 6 5 12" xfId="16939" xr:uid="{00000000-0005-0000-0000-00008B410000}"/>
    <cellStyle name="Note 9 6 5 12 2" xfId="16940" xr:uid="{00000000-0005-0000-0000-00008C410000}"/>
    <cellStyle name="Note 9 6 5 13" xfId="16941" xr:uid="{00000000-0005-0000-0000-00008D410000}"/>
    <cellStyle name="Note 9 6 5 13 2" xfId="16942" xr:uid="{00000000-0005-0000-0000-00008E410000}"/>
    <cellStyle name="Note 9 6 5 14" xfId="16943" xr:uid="{00000000-0005-0000-0000-00008F410000}"/>
    <cellStyle name="Note 9 6 5 14 2" xfId="16944" xr:uid="{00000000-0005-0000-0000-000090410000}"/>
    <cellStyle name="Note 9 6 5 15" xfId="16945" xr:uid="{00000000-0005-0000-0000-000091410000}"/>
    <cellStyle name="Note 9 6 5 2" xfId="16946" xr:uid="{00000000-0005-0000-0000-000092410000}"/>
    <cellStyle name="Note 9 6 5 2 2" xfId="16947" xr:uid="{00000000-0005-0000-0000-000093410000}"/>
    <cellStyle name="Note 9 6 5 3" xfId="16948" xr:uid="{00000000-0005-0000-0000-000094410000}"/>
    <cellStyle name="Note 9 6 5 3 2" xfId="16949" xr:uid="{00000000-0005-0000-0000-000095410000}"/>
    <cellStyle name="Note 9 6 5 4" xfId="16950" xr:uid="{00000000-0005-0000-0000-000096410000}"/>
    <cellStyle name="Note 9 6 5 4 2" xfId="16951" xr:uid="{00000000-0005-0000-0000-000097410000}"/>
    <cellStyle name="Note 9 6 5 5" xfId="16952" xr:uid="{00000000-0005-0000-0000-000098410000}"/>
    <cellStyle name="Note 9 6 5 5 2" xfId="16953" xr:uid="{00000000-0005-0000-0000-000099410000}"/>
    <cellStyle name="Note 9 6 5 6" xfId="16954" xr:uid="{00000000-0005-0000-0000-00009A410000}"/>
    <cellStyle name="Note 9 6 5 6 2" xfId="16955" xr:uid="{00000000-0005-0000-0000-00009B410000}"/>
    <cellStyle name="Note 9 6 5 7" xfId="16956" xr:uid="{00000000-0005-0000-0000-00009C410000}"/>
    <cellStyle name="Note 9 6 5 7 2" xfId="16957" xr:uid="{00000000-0005-0000-0000-00009D410000}"/>
    <cellStyle name="Note 9 6 5 8" xfId="16958" xr:uid="{00000000-0005-0000-0000-00009E410000}"/>
    <cellStyle name="Note 9 6 5 8 2" xfId="16959" xr:uid="{00000000-0005-0000-0000-00009F410000}"/>
    <cellStyle name="Note 9 6 5 9" xfId="16960" xr:uid="{00000000-0005-0000-0000-0000A0410000}"/>
    <cellStyle name="Note 9 6 5 9 2" xfId="16961" xr:uid="{00000000-0005-0000-0000-0000A1410000}"/>
    <cellStyle name="Note 9 6 6" xfId="16962" xr:uid="{00000000-0005-0000-0000-0000A2410000}"/>
    <cellStyle name="Note 9 6 6 2" xfId="16963" xr:uid="{00000000-0005-0000-0000-0000A3410000}"/>
    <cellStyle name="Note 9 6 7" xfId="16964" xr:uid="{00000000-0005-0000-0000-0000A4410000}"/>
    <cellStyle name="Note 9 6 7 2" xfId="16965" xr:uid="{00000000-0005-0000-0000-0000A5410000}"/>
    <cellStyle name="Note 9 6 8" xfId="16966" xr:uid="{00000000-0005-0000-0000-0000A6410000}"/>
    <cellStyle name="Note 9 6 8 2" xfId="16967" xr:uid="{00000000-0005-0000-0000-0000A7410000}"/>
    <cellStyle name="Note 9 6 9" xfId="16968" xr:uid="{00000000-0005-0000-0000-0000A8410000}"/>
    <cellStyle name="Note 9 6 9 2" xfId="16969" xr:uid="{00000000-0005-0000-0000-0000A9410000}"/>
    <cellStyle name="Note 9 7" xfId="16970" xr:uid="{00000000-0005-0000-0000-0000AA410000}"/>
    <cellStyle name="Note 9 7 10" xfId="16971" xr:uid="{00000000-0005-0000-0000-0000AB410000}"/>
    <cellStyle name="Note 9 7 10 2" xfId="16972" xr:uid="{00000000-0005-0000-0000-0000AC410000}"/>
    <cellStyle name="Note 9 7 11" xfId="16973" xr:uid="{00000000-0005-0000-0000-0000AD410000}"/>
    <cellStyle name="Note 9 7 11 2" xfId="16974" xr:uid="{00000000-0005-0000-0000-0000AE410000}"/>
    <cellStyle name="Note 9 7 12" xfId="16975" xr:uid="{00000000-0005-0000-0000-0000AF410000}"/>
    <cellStyle name="Note 9 7 12 2" xfId="16976" xr:uid="{00000000-0005-0000-0000-0000B0410000}"/>
    <cellStyle name="Note 9 7 13" xfId="16977" xr:uid="{00000000-0005-0000-0000-0000B1410000}"/>
    <cellStyle name="Note 9 7 13 2" xfId="16978" xr:uid="{00000000-0005-0000-0000-0000B2410000}"/>
    <cellStyle name="Note 9 7 14" xfId="16979" xr:uid="{00000000-0005-0000-0000-0000B3410000}"/>
    <cellStyle name="Note 9 7 14 2" xfId="16980" xr:uid="{00000000-0005-0000-0000-0000B4410000}"/>
    <cellStyle name="Note 9 7 15" xfId="16981" xr:uid="{00000000-0005-0000-0000-0000B5410000}"/>
    <cellStyle name="Note 9 7 15 2" xfId="16982" xr:uid="{00000000-0005-0000-0000-0000B6410000}"/>
    <cellStyle name="Note 9 7 16" xfId="16983" xr:uid="{00000000-0005-0000-0000-0000B7410000}"/>
    <cellStyle name="Note 9 7 16 2" xfId="16984" xr:uid="{00000000-0005-0000-0000-0000B8410000}"/>
    <cellStyle name="Note 9 7 17" xfId="16985" xr:uid="{00000000-0005-0000-0000-0000B9410000}"/>
    <cellStyle name="Note 9 7 17 2" xfId="16986" xr:uid="{00000000-0005-0000-0000-0000BA410000}"/>
    <cellStyle name="Note 9 7 18" xfId="16987" xr:uid="{00000000-0005-0000-0000-0000BB410000}"/>
    <cellStyle name="Note 9 7 18 2" xfId="16988" xr:uid="{00000000-0005-0000-0000-0000BC410000}"/>
    <cellStyle name="Note 9 7 19" xfId="16989" xr:uid="{00000000-0005-0000-0000-0000BD410000}"/>
    <cellStyle name="Note 9 7 2" xfId="16990" xr:uid="{00000000-0005-0000-0000-0000BE410000}"/>
    <cellStyle name="Note 9 7 2 10" xfId="16991" xr:uid="{00000000-0005-0000-0000-0000BF410000}"/>
    <cellStyle name="Note 9 7 2 10 2" xfId="16992" xr:uid="{00000000-0005-0000-0000-0000C0410000}"/>
    <cellStyle name="Note 9 7 2 11" xfId="16993" xr:uid="{00000000-0005-0000-0000-0000C1410000}"/>
    <cellStyle name="Note 9 7 2 11 2" xfId="16994" xr:uid="{00000000-0005-0000-0000-0000C2410000}"/>
    <cellStyle name="Note 9 7 2 12" xfId="16995" xr:uid="{00000000-0005-0000-0000-0000C3410000}"/>
    <cellStyle name="Note 9 7 2 12 2" xfId="16996" xr:uid="{00000000-0005-0000-0000-0000C4410000}"/>
    <cellStyle name="Note 9 7 2 13" xfId="16997" xr:uid="{00000000-0005-0000-0000-0000C5410000}"/>
    <cellStyle name="Note 9 7 2 13 2" xfId="16998" xr:uid="{00000000-0005-0000-0000-0000C6410000}"/>
    <cellStyle name="Note 9 7 2 14" xfId="16999" xr:uid="{00000000-0005-0000-0000-0000C7410000}"/>
    <cellStyle name="Note 9 7 2 14 2" xfId="17000" xr:uid="{00000000-0005-0000-0000-0000C8410000}"/>
    <cellStyle name="Note 9 7 2 15" xfId="17001" xr:uid="{00000000-0005-0000-0000-0000C9410000}"/>
    <cellStyle name="Note 9 7 2 15 2" xfId="17002" xr:uid="{00000000-0005-0000-0000-0000CA410000}"/>
    <cellStyle name="Note 9 7 2 16" xfId="17003" xr:uid="{00000000-0005-0000-0000-0000CB410000}"/>
    <cellStyle name="Note 9 7 2 16 2" xfId="17004" xr:uid="{00000000-0005-0000-0000-0000CC410000}"/>
    <cellStyle name="Note 9 7 2 17" xfId="17005" xr:uid="{00000000-0005-0000-0000-0000CD410000}"/>
    <cellStyle name="Note 9 7 2 17 2" xfId="17006" xr:uid="{00000000-0005-0000-0000-0000CE410000}"/>
    <cellStyle name="Note 9 7 2 18" xfId="17007" xr:uid="{00000000-0005-0000-0000-0000CF410000}"/>
    <cellStyle name="Note 9 7 2 2" xfId="17008" xr:uid="{00000000-0005-0000-0000-0000D0410000}"/>
    <cellStyle name="Note 9 7 2 2 2" xfId="17009" xr:uid="{00000000-0005-0000-0000-0000D1410000}"/>
    <cellStyle name="Note 9 7 2 3" xfId="17010" xr:uid="{00000000-0005-0000-0000-0000D2410000}"/>
    <cellStyle name="Note 9 7 2 3 2" xfId="17011" xr:uid="{00000000-0005-0000-0000-0000D3410000}"/>
    <cellStyle name="Note 9 7 2 4" xfId="17012" xr:uid="{00000000-0005-0000-0000-0000D4410000}"/>
    <cellStyle name="Note 9 7 2 4 2" xfId="17013" xr:uid="{00000000-0005-0000-0000-0000D5410000}"/>
    <cellStyle name="Note 9 7 2 5" xfId="17014" xr:uid="{00000000-0005-0000-0000-0000D6410000}"/>
    <cellStyle name="Note 9 7 2 5 2" xfId="17015" xr:uid="{00000000-0005-0000-0000-0000D7410000}"/>
    <cellStyle name="Note 9 7 2 6" xfId="17016" xr:uid="{00000000-0005-0000-0000-0000D8410000}"/>
    <cellStyle name="Note 9 7 2 6 2" xfId="17017" xr:uid="{00000000-0005-0000-0000-0000D9410000}"/>
    <cellStyle name="Note 9 7 2 7" xfId="17018" xr:uid="{00000000-0005-0000-0000-0000DA410000}"/>
    <cellStyle name="Note 9 7 2 7 2" xfId="17019" xr:uid="{00000000-0005-0000-0000-0000DB410000}"/>
    <cellStyle name="Note 9 7 2 8" xfId="17020" xr:uid="{00000000-0005-0000-0000-0000DC410000}"/>
    <cellStyle name="Note 9 7 2 8 2" xfId="17021" xr:uid="{00000000-0005-0000-0000-0000DD410000}"/>
    <cellStyle name="Note 9 7 2 9" xfId="17022" xr:uid="{00000000-0005-0000-0000-0000DE410000}"/>
    <cellStyle name="Note 9 7 2 9 2" xfId="17023" xr:uid="{00000000-0005-0000-0000-0000DF410000}"/>
    <cellStyle name="Note 9 7 3" xfId="17024" xr:uid="{00000000-0005-0000-0000-0000E0410000}"/>
    <cellStyle name="Note 9 7 3 10" xfId="17025" xr:uid="{00000000-0005-0000-0000-0000E1410000}"/>
    <cellStyle name="Note 9 7 3 10 2" xfId="17026" xr:uid="{00000000-0005-0000-0000-0000E2410000}"/>
    <cellStyle name="Note 9 7 3 11" xfId="17027" xr:uid="{00000000-0005-0000-0000-0000E3410000}"/>
    <cellStyle name="Note 9 7 3 11 2" xfId="17028" xr:uid="{00000000-0005-0000-0000-0000E4410000}"/>
    <cellStyle name="Note 9 7 3 12" xfId="17029" xr:uid="{00000000-0005-0000-0000-0000E5410000}"/>
    <cellStyle name="Note 9 7 3 12 2" xfId="17030" xr:uid="{00000000-0005-0000-0000-0000E6410000}"/>
    <cellStyle name="Note 9 7 3 13" xfId="17031" xr:uid="{00000000-0005-0000-0000-0000E7410000}"/>
    <cellStyle name="Note 9 7 3 13 2" xfId="17032" xr:uid="{00000000-0005-0000-0000-0000E8410000}"/>
    <cellStyle name="Note 9 7 3 14" xfId="17033" xr:uid="{00000000-0005-0000-0000-0000E9410000}"/>
    <cellStyle name="Note 9 7 3 14 2" xfId="17034" xr:uid="{00000000-0005-0000-0000-0000EA410000}"/>
    <cellStyle name="Note 9 7 3 15" xfId="17035" xr:uid="{00000000-0005-0000-0000-0000EB410000}"/>
    <cellStyle name="Note 9 7 3 15 2" xfId="17036" xr:uid="{00000000-0005-0000-0000-0000EC410000}"/>
    <cellStyle name="Note 9 7 3 16" xfId="17037" xr:uid="{00000000-0005-0000-0000-0000ED410000}"/>
    <cellStyle name="Note 9 7 3 2" xfId="17038" xr:uid="{00000000-0005-0000-0000-0000EE410000}"/>
    <cellStyle name="Note 9 7 3 2 2" xfId="17039" xr:uid="{00000000-0005-0000-0000-0000EF410000}"/>
    <cellStyle name="Note 9 7 3 3" xfId="17040" xr:uid="{00000000-0005-0000-0000-0000F0410000}"/>
    <cellStyle name="Note 9 7 3 3 2" xfId="17041" xr:uid="{00000000-0005-0000-0000-0000F1410000}"/>
    <cellStyle name="Note 9 7 3 4" xfId="17042" xr:uid="{00000000-0005-0000-0000-0000F2410000}"/>
    <cellStyle name="Note 9 7 3 4 2" xfId="17043" xr:uid="{00000000-0005-0000-0000-0000F3410000}"/>
    <cellStyle name="Note 9 7 3 5" xfId="17044" xr:uid="{00000000-0005-0000-0000-0000F4410000}"/>
    <cellStyle name="Note 9 7 3 5 2" xfId="17045" xr:uid="{00000000-0005-0000-0000-0000F5410000}"/>
    <cellStyle name="Note 9 7 3 6" xfId="17046" xr:uid="{00000000-0005-0000-0000-0000F6410000}"/>
    <cellStyle name="Note 9 7 3 6 2" xfId="17047" xr:uid="{00000000-0005-0000-0000-0000F7410000}"/>
    <cellStyle name="Note 9 7 3 7" xfId="17048" xr:uid="{00000000-0005-0000-0000-0000F8410000}"/>
    <cellStyle name="Note 9 7 3 7 2" xfId="17049" xr:uid="{00000000-0005-0000-0000-0000F9410000}"/>
    <cellStyle name="Note 9 7 3 8" xfId="17050" xr:uid="{00000000-0005-0000-0000-0000FA410000}"/>
    <cellStyle name="Note 9 7 3 8 2" xfId="17051" xr:uid="{00000000-0005-0000-0000-0000FB410000}"/>
    <cellStyle name="Note 9 7 3 9" xfId="17052" xr:uid="{00000000-0005-0000-0000-0000FC410000}"/>
    <cellStyle name="Note 9 7 3 9 2" xfId="17053" xr:uid="{00000000-0005-0000-0000-0000FD410000}"/>
    <cellStyle name="Note 9 7 4" xfId="17054" xr:uid="{00000000-0005-0000-0000-0000FE410000}"/>
    <cellStyle name="Note 9 7 4 10" xfId="17055" xr:uid="{00000000-0005-0000-0000-0000FF410000}"/>
    <cellStyle name="Note 9 7 4 10 2" xfId="17056" xr:uid="{00000000-0005-0000-0000-000000420000}"/>
    <cellStyle name="Note 9 7 4 11" xfId="17057" xr:uid="{00000000-0005-0000-0000-000001420000}"/>
    <cellStyle name="Note 9 7 4 11 2" xfId="17058" xr:uid="{00000000-0005-0000-0000-000002420000}"/>
    <cellStyle name="Note 9 7 4 12" xfId="17059" xr:uid="{00000000-0005-0000-0000-000003420000}"/>
    <cellStyle name="Note 9 7 4 12 2" xfId="17060" xr:uid="{00000000-0005-0000-0000-000004420000}"/>
    <cellStyle name="Note 9 7 4 13" xfId="17061" xr:uid="{00000000-0005-0000-0000-000005420000}"/>
    <cellStyle name="Note 9 7 4 13 2" xfId="17062" xr:uid="{00000000-0005-0000-0000-000006420000}"/>
    <cellStyle name="Note 9 7 4 14" xfId="17063" xr:uid="{00000000-0005-0000-0000-000007420000}"/>
    <cellStyle name="Note 9 7 4 14 2" xfId="17064" xr:uid="{00000000-0005-0000-0000-000008420000}"/>
    <cellStyle name="Note 9 7 4 15" xfId="17065" xr:uid="{00000000-0005-0000-0000-000009420000}"/>
    <cellStyle name="Note 9 7 4 15 2" xfId="17066" xr:uid="{00000000-0005-0000-0000-00000A420000}"/>
    <cellStyle name="Note 9 7 4 16" xfId="17067" xr:uid="{00000000-0005-0000-0000-00000B420000}"/>
    <cellStyle name="Note 9 7 4 2" xfId="17068" xr:uid="{00000000-0005-0000-0000-00000C420000}"/>
    <cellStyle name="Note 9 7 4 2 2" xfId="17069" xr:uid="{00000000-0005-0000-0000-00000D420000}"/>
    <cellStyle name="Note 9 7 4 3" xfId="17070" xr:uid="{00000000-0005-0000-0000-00000E420000}"/>
    <cellStyle name="Note 9 7 4 3 2" xfId="17071" xr:uid="{00000000-0005-0000-0000-00000F420000}"/>
    <cellStyle name="Note 9 7 4 4" xfId="17072" xr:uid="{00000000-0005-0000-0000-000010420000}"/>
    <cellStyle name="Note 9 7 4 4 2" xfId="17073" xr:uid="{00000000-0005-0000-0000-000011420000}"/>
    <cellStyle name="Note 9 7 4 5" xfId="17074" xr:uid="{00000000-0005-0000-0000-000012420000}"/>
    <cellStyle name="Note 9 7 4 5 2" xfId="17075" xr:uid="{00000000-0005-0000-0000-000013420000}"/>
    <cellStyle name="Note 9 7 4 6" xfId="17076" xr:uid="{00000000-0005-0000-0000-000014420000}"/>
    <cellStyle name="Note 9 7 4 6 2" xfId="17077" xr:uid="{00000000-0005-0000-0000-000015420000}"/>
    <cellStyle name="Note 9 7 4 7" xfId="17078" xr:uid="{00000000-0005-0000-0000-000016420000}"/>
    <cellStyle name="Note 9 7 4 7 2" xfId="17079" xr:uid="{00000000-0005-0000-0000-000017420000}"/>
    <cellStyle name="Note 9 7 4 8" xfId="17080" xr:uid="{00000000-0005-0000-0000-000018420000}"/>
    <cellStyle name="Note 9 7 4 8 2" xfId="17081" xr:uid="{00000000-0005-0000-0000-000019420000}"/>
    <cellStyle name="Note 9 7 4 9" xfId="17082" xr:uid="{00000000-0005-0000-0000-00001A420000}"/>
    <cellStyle name="Note 9 7 4 9 2" xfId="17083" xr:uid="{00000000-0005-0000-0000-00001B420000}"/>
    <cellStyle name="Note 9 7 5" xfId="17084" xr:uid="{00000000-0005-0000-0000-00001C420000}"/>
    <cellStyle name="Note 9 7 5 10" xfId="17085" xr:uid="{00000000-0005-0000-0000-00001D420000}"/>
    <cellStyle name="Note 9 7 5 10 2" xfId="17086" xr:uid="{00000000-0005-0000-0000-00001E420000}"/>
    <cellStyle name="Note 9 7 5 11" xfId="17087" xr:uid="{00000000-0005-0000-0000-00001F420000}"/>
    <cellStyle name="Note 9 7 5 11 2" xfId="17088" xr:uid="{00000000-0005-0000-0000-000020420000}"/>
    <cellStyle name="Note 9 7 5 12" xfId="17089" xr:uid="{00000000-0005-0000-0000-000021420000}"/>
    <cellStyle name="Note 9 7 5 12 2" xfId="17090" xr:uid="{00000000-0005-0000-0000-000022420000}"/>
    <cellStyle name="Note 9 7 5 13" xfId="17091" xr:uid="{00000000-0005-0000-0000-000023420000}"/>
    <cellStyle name="Note 9 7 5 13 2" xfId="17092" xr:uid="{00000000-0005-0000-0000-000024420000}"/>
    <cellStyle name="Note 9 7 5 14" xfId="17093" xr:uid="{00000000-0005-0000-0000-000025420000}"/>
    <cellStyle name="Note 9 7 5 14 2" xfId="17094" xr:uid="{00000000-0005-0000-0000-000026420000}"/>
    <cellStyle name="Note 9 7 5 15" xfId="17095" xr:uid="{00000000-0005-0000-0000-000027420000}"/>
    <cellStyle name="Note 9 7 5 2" xfId="17096" xr:uid="{00000000-0005-0000-0000-000028420000}"/>
    <cellStyle name="Note 9 7 5 2 2" xfId="17097" xr:uid="{00000000-0005-0000-0000-000029420000}"/>
    <cellStyle name="Note 9 7 5 3" xfId="17098" xr:uid="{00000000-0005-0000-0000-00002A420000}"/>
    <cellStyle name="Note 9 7 5 3 2" xfId="17099" xr:uid="{00000000-0005-0000-0000-00002B420000}"/>
    <cellStyle name="Note 9 7 5 4" xfId="17100" xr:uid="{00000000-0005-0000-0000-00002C420000}"/>
    <cellStyle name="Note 9 7 5 4 2" xfId="17101" xr:uid="{00000000-0005-0000-0000-00002D420000}"/>
    <cellStyle name="Note 9 7 5 5" xfId="17102" xr:uid="{00000000-0005-0000-0000-00002E420000}"/>
    <cellStyle name="Note 9 7 5 5 2" xfId="17103" xr:uid="{00000000-0005-0000-0000-00002F420000}"/>
    <cellStyle name="Note 9 7 5 6" xfId="17104" xr:uid="{00000000-0005-0000-0000-000030420000}"/>
    <cellStyle name="Note 9 7 5 6 2" xfId="17105" xr:uid="{00000000-0005-0000-0000-000031420000}"/>
    <cellStyle name="Note 9 7 5 7" xfId="17106" xr:uid="{00000000-0005-0000-0000-000032420000}"/>
    <cellStyle name="Note 9 7 5 7 2" xfId="17107" xr:uid="{00000000-0005-0000-0000-000033420000}"/>
    <cellStyle name="Note 9 7 5 8" xfId="17108" xr:uid="{00000000-0005-0000-0000-000034420000}"/>
    <cellStyle name="Note 9 7 5 8 2" xfId="17109" xr:uid="{00000000-0005-0000-0000-000035420000}"/>
    <cellStyle name="Note 9 7 5 9" xfId="17110" xr:uid="{00000000-0005-0000-0000-000036420000}"/>
    <cellStyle name="Note 9 7 5 9 2" xfId="17111" xr:uid="{00000000-0005-0000-0000-000037420000}"/>
    <cellStyle name="Note 9 7 6" xfId="17112" xr:uid="{00000000-0005-0000-0000-000038420000}"/>
    <cellStyle name="Note 9 7 6 2" xfId="17113" xr:uid="{00000000-0005-0000-0000-000039420000}"/>
    <cellStyle name="Note 9 7 7" xfId="17114" xr:uid="{00000000-0005-0000-0000-00003A420000}"/>
    <cellStyle name="Note 9 7 7 2" xfId="17115" xr:uid="{00000000-0005-0000-0000-00003B420000}"/>
    <cellStyle name="Note 9 7 8" xfId="17116" xr:uid="{00000000-0005-0000-0000-00003C420000}"/>
    <cellStyle name="Note 9 7 8 2" xfId="17117" xr:uid="{00000000-0005-0000-0000-00003D420000}"/>
    <cellStyle name="Note 9 7 9" xfId="17118" xr:uid="{00000000-0005-0000-0000-00003E420000}"/>
    <cellStyle name="Note 9 7 9 2" xfId="17119" xr:uid="{00000000-0005-0000-0000-00003F420000}"/>
    <cellStyle name="Note 9 8" xfId="17120" xr:uid="{00000000-0005-0000-0000-000040420000}"/>
    <cellStyle name="Note 9 8 10" xfId="17121" xr:uid="{00000000-0005-0000-0000-000041420000}"/>
    <cellStyle name="Note 9 8 10 2" xfId="17122" xr:uid="{00000000-0005-0000-0000-000042420000}"/>
    <cellStyle name="Note 9 8 11" xfId="17123" xr:uid="{00000000-0005-0000-0000-000043420000}"/>
    <cellStyle name="Note 9 8 11 2" xfId="17124" xr:uid="{00000000-0005-0000-0000-000044420000}"/>
    <cellStyle name="Note 9 8 12" xfId="17125" xr:uid="{00000000-0005-0000-0000-000045420000}"/>
    <cellStyle name="Note 9 8 12 2" xfId="17126" xr:uid="{00000000-0005-0000-0000-000046420000}"/>
    <cellStyle name="Note 9 8 13" xfId="17127" xr:uid="{00000000-0005-0000-0000-000047420000}"/>
    <cellStyle name="Note 9 8 13 2" xfId="17128" xr:uid="{00000000-0005-0000-0000-000048420000}"/>
    <cellStyle name="Note 9 8 14" xfId="17129" xr:uid="{00000000-0005-0000-0000-000049420000}"/>
    <cellStyle name="Note 9 8 14 2" xfId="17130" xr:uid="{00000000-0005-0000-0000-00004A420000}"/>
    <cellStyle name="Note 9 8 15" xfId="17131" xr:uid="{00000000-0005-0000-0000-00004B420000}"/>
    <cellStyle name="Note 9 8 15 2" xfId="17132" xr:uid="{00000000-0005-0000-0000-00004C420000}"/>
    <cellStyle name="Note 9 8 16" xfId="17133" xr:uid="{00000000-0005-0000-0000-00004D420000}"/>
    <cellStyle name="Note 9 8 16 2" xfId="17134" xr:uid="{00000000-0005-0000-0000-00004E420000}"/>
    <cellStyle name="Note 9 8 17" xfId="17135" xr:uid="{00000000-0005-0000-0000-00004F420000}"/>
    <cellStyle name="Note 9 8 17 2" xfId="17136" xr:uid="{00000000-0005-0000-0000-000050420000}"/>
    <cellStyle name="Note 9 8 18" xfId="17137" xr:uid="{00000000-0005-0000-0000-000051420000}"/>
    <cellStyle name="Note 9 8 2" xfId="17138" xr:uid="{00000000-0005-0000-0000-000052420000}"/>
    <cellStyle name="Note 9 8 2 10" xfId="17139" xr:uid="{00000000-0005-0000-0000-000053420000}"/>
    <cellStyle name="Note 9 8 2 10 2" xfId="17140" xr:uid="{00000000-0005-0000-0000-000054420000}"/>
    <cellStyle name="Note 9 8 2 11" xfId="17141" xr:uid="{00000000-0005-0000-0000-000055420000}"/>
    <cellStyle name="Note 9 8 2 11 2" xfId="17142" xr:uid="{00000000-0005-0000-0000-000056420000}"/>
    <cellStyle name="Note 9 8 2 12" xfId="17143" xr:uid="{00000000-0005-0000-0000-000057420000}"/>
    <cellStyle name="Note 9 8 2 12 2" xfId="17144" xr:uid="{00000000-0005-0000-0000-000058420000}"/>
    <cellStyle name="Note 9 8 2 13" xfId="17145" xr:uid="{00000000-0005-0000-0000-000059420000}"/>
    <cellStyle name="Note 9 8 2 13 2" xfId="17146" xr:uid="{00000000-0005-0000-0000-00005A420000}"/>
    <cellStyle name="Note 9 8 2 14" xfId="17147" xr:uid="{00000000-0005-0000-0000-00005B420000}"/>
    <cellStyle name="Note 9 8 2 14 2" xfId="17148" xr:uid="{00000000-0005-0000-0000-00005C420000}"/>
    <cellStyle name="Note 9 8 2 15" xfId="17149" xr:uid="{00000000-0005-0000-0000-00005D420000}"/>
    <cellStyle name="Note 9 8 2 15 2" xfId="17150" xr:uid="{00000000-0005-0000-0000-00005E420000}"/>
    <cellStyle name="Note 9 8 2 16" xfId="17151" xr:uid="{00000000-0005-0000-0000-00005F420000}"/>
    <cellStyle name="Note 9 8 2 16 2" xfId="17152" xr:uid="{00000000-0005-0000-0000-000060420000}"/>
    <cellStyle name="Note 9 8 2 17" xfId="17153" xr:uid="{00000000-0005-0000-0000-000061420000}"/>
    <cellStyle name="Note 9 8 2 17 2" xfId="17154" xr:uid="{00000000-0005-0000-0000-000062420000}"/>
    <cellStyle name="Note 9 8 2 18" xfId="17155" xr:uid="{00000000-0005-0000-0000-000063420000}"/>
    <cellStyle name="Note 9 8 2 2" xfId="17156" xr:uid="{00000000-0005-0000-0000-000064420000}"/>
    <cellStyle name="Note 9 8 2 2 2" xfId="17157" xr:uid="{00000000-0005-0000-0000-000065420000}"/>
    <cellStyle name="Note 9 8 2 3" xfId="17158" xr:uid="{00000000-0005-0000-0000-000066420000}"/>
    <cellStyle name="Note 9 8 2 3 2" xfId="17159" xr:uid="{00000000-0005-0000-0000-000067420000}"/>
    <cellStyle name="Note 9 8 2 4" xfId="17160" xr:uid="{00000000-0005-0000-0000-000068420000}"/>
    <cellStyle name="Note 9 8 2 4 2" xfId="17161" xr:uid="{00000000-0005-0000-0000-000069420000}"/>
    <cellStyle name="Note 9 8 2 5" xfId="17162" xr:uid="{00000000-0005-0000-0000-00006A420000}"/>
    <cellStyle name="Note 9 8 2 5 2" xfId="17163" xr:uid="{00000000-0005-0000-0000-00006B420000}"/>
    <cellStyle name="Note 9 8 2 6" xfId="17164" xr:uid="{00000000-0005-0000-0000-00006C420000}"/>
    <cellStyle name="Note 9 8 2 6 2" xfId="17165" xr:uid="{00000000-0005-0000-0000-00006D420000}"/>
    <cellStyle name="Note 9 8 2 7" xfId="17166" xr:uid="{00000000-0005-0000-0000-00006E420000}"/>
    <cellStyle name="Note 9 8 2 7 2" xfId="17167" xr:uid="{00000000-0005-0000-0000-00006F420000}"/>
    <cellStyle name="Note 9 8 2 8" xfId="17168" xr:uid="{00000000-0005-0000-0000-000070420000}"/>
    <cellStyle name="Note 9 8 2 8 2" xfId="17169" xr:uid="{00000000-0005-0000-0000-000071420000}"/>
    <cellStyle name="Note 9 8 2 9" xfId="17170" xr:uid="{00000000-0005-0000-0000-000072420000}"/>
    <cellStyle name="Note 9 8 2 9 2" xfId="17171" xr:uid="{00000000-0005-0000-0000-000073420000}"/>
    <cellStyle name="Note 9 8 3" xfId="17172" xr:uid="{00000000-0005-0000-0000-000074420000}"/>
    <cellStyle name="Note 9 8 3 10" xfId="17173" xr:uid="{00000000-0005-0000-0000-000075420000}"/>
    <cellStyle name="Note 9 8 3 10 2" xfId="17174" xr:uid="{00000000-0005-0000-0000-000076420000}"/>
    <cellStyle name="Note 9 8 3 11" xfId="17175" xr:uid="{00000000-0005-0000-0000-000077420000}"/>
    <cellStyle name="Note 9 8 3 11 2" xfId="17176" xr:uid="{00000000-0005-0000-0000-000078420000}"/>
    <cellStyle name="Note 9 8 3 12" xfId="17177" xr:uid="{00000000-0005-0000-0000-000079420000}"/>
    <cellStyle name="Note 9 8 3 12 2" xfId="17178" xr:uid="{00000000-0005-0000-0000-00007A420000}"/>
    <cellStyle name="Note 9 8 3 13" xfId="17179" xr:uid="{00000000-0005-0000-0000-00007B420000}"/>
    <cellStyle name="Note 9 8 3 13 2" xfId="17180" xr:uid="{00000000-0005-0000-0000-00007C420000}"/>
    <cellStyle name="Note 9 8 3 14" xfId="17181" xr:uid="{00000000-0005-0000-0000-00007D420000}"/>
    <cellStyle name="Note 9 8 3 14 2" xfId="17182" xr:uid="{00000000-0005-0000-0000-00007E420000}"/>
    <cellStyle name="Note 9 8 3 15" xfId="17183" xr:uid="{00000000-0005-0000-0000-00007F420000}"/>
    <cellStyle name="Note 9 8 3 15 2" xfId="17184" xr:uid="{00000000-0005-0000-0000-000080420000}"/>
    <cellStyle name="Note 9 8 3 16" xfId="17185" xr:uid="{00000000-0005-0000-0000-000081420000}"/>
    <cellStyle name="Note 9 8 3 2" xfId="17186" xr:uid="{00000000-0005-0000-0000-000082420000}"/>
    <cellStyle name="Note 9 8 3 2 2" xfId="17187" xr:uid="{00000000-0005-0000-0000-000083420000}"/>
    <cellStyle name="Note 9 8 3 3" xfId="17188" xr:uid="{00000000-0005-0000-0000-000084420000}"/>
    <cellStyle name="Note 9 8 3 3 2" xfId="17189" xr:uid="{00000000-0005-0000-0000-000085420000}"/>
    <cellStyle name="Note 9 8 3 4" xfId="17190" xr:uid="{00000000-0005-0000-0000-000086420000}"/>
    <cellStyle name="Note 9 8 3 4 2" xfId="17191" xr:uid="{00000000-0005-0000-0000-000087420000}"/>
    <cellStyle name="Note 9 8 3 5" xfId="17192" xr:uid="{00000000-0005-0000-0000-000088420000}"/>
    <cellStyle name="Note 9 8 3 5 2" xfId="17193" xr:uid="{00000000-0005-0000-0000-000089420000}"/>
    <cellStyle name="Note 9 8 3 6" xfId="17194" xr:uid="{00000000-0005-0000-0000-00008A420000}"/>
    <cellStyle name="Note 9 8 3 6 2" xfId="17195" xr:uid="{00000000-0005-0000-0000-00008B420000}"/>
    <cellStyle name="Note 9 8 3 7" xfId="17196" xr:uid="{00000000-0005-0000-0000-00008C420000}"/>
    <cellStyle name="Note 9 8 3 7 2" xfId="17197" xr:uid="{00000000-0005-0000-0000-00008D420000}"/>
    <cellStyle name="Note 9 8 3 8" xfId="17198" xr:uid="{00000000-0005-0000-0000-00008E420000}"/>
    <cellStyle name="Note 9 8 3 8 2" xfId="17199" xr:uid="{00000000-0005-0000-0000-00008F420000}"/>
    <cellStyle name="Note 9 8 3 9" xfId="17200" xr:uid="{00000000-0005-0000-0000-000090420000}"/>
    <cellStyle name="Note 9 8 3 9 2" xfId="17201" xr:uid="{00000000-0005-0000-0000-000091420000}"/>
    <cellStyle name="Note 9 8 4" xfId="17202" xr:uid="{00000000-0005-0000-0000-000092420000}"/>
    <cellStyle name="Note 9 8 4 10" xfId="17203" xr:uid="{00000000-0005-0000-0000-000093420000}"/>
    <cellStyle name="Note 9 8 4 10 2" xfId="17204" xr:uid="{00000000-0005-0000-0000-000094420000}"/>
    <cellStyle name="Note 9 8 4 11" xfId="17205" xr:uid="{00000000-0005-0000-0000-000095420000}"/>
    <cellStyle name="Note 9 8 4 11 2" xfId="17206" xr:uid="{00000000-0005-0000-0000-000096420000}"/>
    <cellStyle name="Note 9 8 4 12" xfId="17207" xr:uid="{00000000-0005-0000-0000-000097420000}"/>
    <cellStyle name="Note 9 8 4 12 2" xfId="17208" xr:uid="{00000000-0005-0000-0000-000098420000}"/>
    <cellStyle name="Note 9 8 4 13" xfId="17209" xr:uid="{00000000-0005-0000-0000-000099420000}"/>
    <cellStyle name="Note 9 8 4 13 2" xfId="17210" xr:uid="{00000000-0005-0000-0000-00009A420000}"/>
    <cellStyle name="Note 9 8 4 14" xfId="17211" xr:uid="{00000000-0005-0000-0000-00009B420000}"/>
    <cellStyle name="Note 9 8 4 14 2" xfId="17212" xr:uid="{00000000-0005-0000-0000-00009C420000}"/>
    <cellStyle name="Note 9 8 4 15" xfId="17213" xr:uid="{00000000-0005-0000-0000-00009D420000}"/>
    <cellStyle name="Note 9 8 4 15 2" xfId="17214" xr:uid="{00000000-0005-0000-0000-00009E420000}"/>
    <cellStyle name="Note 9 8 4 16" xfId="17215" xr:uid="{00000000-0005-0000-0000-00009F420000}"/>
    <cellStyle name="Note 9 8 4 2" xfId="17216" xr:uid="{00000000-0005-0000-0000-0000A0420000}"/>
    <cellStyle name="Note 9 8 4 2 2" xfId="17217" xr:uid="{00000000-0005-0000-0000-0000A1420000}"/>
    <cellStyle name="Note 9 8 4 3" xfId="17218" xr:uid="{00000000-0005-0000-0000-0000A2420000}"/>
    <cellStyle name="Note 9 8 4 3 2" xfId="17219" xr:uid="{00000000-0005-0000-0000-0000A3420000}"/>
    <cellStyle name="Note 9 8 4 4" xfId="17220" xr:uid="{00000000-0005-0000-0000-0000A4420000}"/>
    <cellStyle name="Note 9 8 4 4 2" xfId="17221" xr:uid="{00000000-0005-0000-0000-0000A5420000}"/>
    <cellStyle name="Note 9 8 4 5" xfId="17222" xr:uid="{00000000-0005-0000-0000-0000A6420000}"/>
    <cellStyle name="Note 9 8 4 5 2" xfId="17223" xr:uid="{00000000-0005-0000-0000-0000A7420000}"/>
    <cellStyle name="Note 9 8 4 6" xfId="17224" xr:uid="{00000000-0005-0000-0000-0000A8420000}"/>
    <cellStyle name="Note 9 8 4 6 2" xfId="17225" xr:uid="{00000000-0005-0000-0000-0000A9420000}"/>
    <cellStyle name="Note 9 8 4 7" xfId="17226" xr:uid="{00000000-0005-0000-0000-0000AA420000}"/>
    <cellStyle name="Note 9 8 4 7 2" xfId="17227" xr:uid="{00000000-0005-0000-0000-0000AB420000}"/>
    <cellStyle name="Note 9 8 4 8" xfId="17228" xr:uid="{00000000-0005-0000-0000-0000AC420000}"/>
    <cellStyle name="Note 9 8 4 8 2" xfId="17229" xr:uid="{00000000-0005-0000-0000-0000AD420000}"/>
    <cellStyle name="Note 9 8 4 9" xfId="17230" xr:uid="{00000000-0005-0000-0000-0000AE420000}"/>
    <cellStyle name="Note 9 8 4 9 2" xfId="17231" xr:uid="{00000000-0005-0000-0000-0000AF420000}"/>
    <cellStyle name="Note 9 8 5" xfId="17232" xr:uid="{00000000-0005-0000-0000-0000B0420000}"/>
    <cellStyle name="Note 9 8 5 10" xfId="17233" xr:uid="{00000000-0005-0000-0000-0000B1420000}"/>
    <cellStyle name="Note 9 8 5 10 2" xfId="17234" xr:uid="{00000000-0005-0000-0000-0000B2420000}"/>
    <cellStyle name="Note 9 8 5 11" xfId="17235" xr:uid="{00000000-0005-0000-0000-0000B3420000}"/>
    <cellStyle name="Note 9 8 5 11 2" xfId="17236" xr:uid="{00000000-0005-0000-0000-0000B4420000}"/>
    <cellStyle name="Note 9 8 5 12" xfId="17237" xr:uid="{00000000-0005-0000-0000-0000B5420000}"/>
    <cellStyle name="Note 9 8 5 12 2" xfId="17238" xr:uid="{00000000-0005-0000-0000-0000B6420000}"/>
    <cellStyle name="Note 9 8 5 13" xfId="17239" xr:uid="{00000000-0005-0000-0000-0000B7420000}"/>
    <cellStyle name="Note 9 8 5 13 2" xfId="17240" xr:uid="{00000000-0005-0000-0000-0000B8420000}"/>
    <cellStyle name="Note 9 8 5 14" xfId="17241" xr:uid="{00000000-0005-0000-0000-0000B9420000}"/>
    <cellStyle name="Note 9 8 5 2" xfId="17242" xr:uid="{00000000-0005-0000-0000-0000BA420000}"/>
    <cellStyle name="Note 9 8 5 2 2" xfId="17243" xr:uid="{00000000-0005-0000-0000-0000BB420000}"/>
    <cellStyle name="Note 9 8 5 3" xfId="17244" xr:uid="{00000000-0005-0000-0000-0000BC420000}"/>
    <cellStyle name="Note 9 8 5 3 2" xfId="17245" xr:uid="{00000000-0005-0000-0000-0000BD420000}"/>
    <cellStyle name="Note 9 8 5 4" xfId="17246" xr:uid="{00000000-0005-0000-0000-0000BE420000}"/>
    <cellStyle name="Note 9 8 5 4 2" xfId="17247" xr:uid="{00000000-0005-0000-0000-0000BF420000}"/>
    <cellStyle name="Note 9 8 5 5" xfId="17248" xr:uid="{00000000-0005-0000-0000-0000C0420000}"/>
    <cellStyle name="Note 9 8 5 5 2" xfId="17249" xr:uid="{00000000-0005-0000-0000-0000C1420000}"/>
    <cellStyle name="Note 9 8 5 6" xfId="17250" xr:uid="{00000000-0005-0000-0000-0000C2420000}"/>
    <cellStyle name="Note 9 8 5 6 2" xfId="17251" xr:uid="{00000000-0005-0000-0000-0000C3420000}"/>
    <cellStyle name="Note 9 8 5 7" xfId="17252" xr:uid="{00000000-0005-0000-0000-0000C4420000}"/>
    <cellStyle name="Note 9 8 5 7 2" xfId="17253" xr:uid="{00000000-0005-0000-0000-0000C5420000}"/>
    <cellStyle name="Note 9 8 5 8" xfId="17254" xr:uid="{00000000-0005-0000-0000-0000C6420000}"/>
    <cellStyle name="Note 9 8 5 8 2" xfId="17255" xr:uid="{00000000-0005-0000-0000-0000C7420000}"/>
    <cellStyle name="Note 9 8 5 9" xfId="17256" xr:uid="{00000000-0005-0000-0000-0000C8420000}"/>
    <cellStyle name="Note 9 8 5 9 2" xfId="17257" xr:uid="{00000000-0005-0000-0000-0000C9420000}"/>
    <cellStyle name="Note 9 8 6" xfId="17258" xr:uid="{00000000-0005-0000-0000-0000CA420000}"/>
    <cellStyle name="Note 9 8 6 2" xfId="17259" xr:uid="{00000000-0005-0000-0000-0000CB420000}"/>
    <cellStyle name="Note 9 8 7" xfId="17260" xr:uid="{00000000-0005-0000-0000-0000CC420000}"/>
    <cellStyle name="Note 9 8 7 2" xfId="17261" xr:uid="{00000000-0005-0000-0000-0000CD420000}"/>
    <cellStyle name="Note 9 8 8" xfId="17262" xr:uid="{00000000-0005-0000-0000-0000CE420000}"/>
    <cellStyle name="Note 9 8 8 2" xfId="17263" xr:uid="{00000000-0005-0000-0000-0000CF420000}"/>
    <cellStyle name="Note 9 8 9" xfId="17264" xr:uid="{00000000-0005-0000-0000-0000D0420000}"/>
    <cellStyle name="Note 9 8 9 2" xfId="17265" xr:uid="{00000000-0005-0000-0000-0000D1420000}"/>
    <cellStyle name="Note 9 9" xfId="17266" xr:uid="{00000000-0005-0000-0000-0000D2420000}"/>
    <cellStyle name="Note 9 9 10" xfId="17267" xr:uid="{00000000-0005-0000-0000-0000D3420000}"/>
    <cellStyle name="Note 9 9 10 2" xfId="17268" xr:uid="{00000000-0005-0000-0000-0000D4420000}"/>
    <cellStyle name="Note 9 9 11" xfId="17269" xr:uid="{00000000-0005-0000-0000-0000D5420000}"/>
    <cellStyle name="Note 9 9 11 2" xfId="17270" xr:uid="{00000000-0005-0000-0000-0000D6420000}"/>
    <cellStyle name="Note 9 9 12" xfId="17271" xr:uid="{00000000-0005-0000-0000-0000D7420000}"/>
    <cellStyle name="Note 9 9 12 2" xfId="17272" xr:uid="{00000000-0005-0000-0000-0000D8420000}"/>
    <cellStyle name="Note 9 9 13" xfId="17273" xr:uid="{00000000-0005-0000-0000-0000D9420000}"/>
    <cellStyle name="Note 9 9 13 2" xfId="17274" xr:uid="{00000000-0005-0000-0000-0000DA420000}"/>
    <cellStyle name="Note 9 9 14" xfId="17275" xr:uid="{00000000-0005-0000-0000-0000DB420000}"/>
    <cellStyle name="Note 9 9 14 2" xfId="17276" xr:uid="{00000000-0005-0000-0000-0000DC420000}"/>
    <cellStyle name="Note 9 9 15" xfId="17277" xr:uid="{00000000-0005-0000-0000-0000DD420000}"/>
    <cellStyle name="Note 9 9 15 2" xfId="17278" xr:uid="{00000000-0005-0000-0000-0000DE420000}"/>
    <cellStyle name="Note 9 9 16" xfId="17279" xr:uid="{00000000-0005-0000-0000-0000DF420000}"/>
    <cellStyle name="Note 9 9 16 2" xfId="17280" xr:uid="{00000000-0005-0000-0000-0000E0420000}"/>
    <cellStyle name="Note 9 9 17" xfId="17281" xr:uid="{00000000-0005-0000-0000-0000E1420000}"/>
    <cellStyle name="Note 9 9 17 2" xfId="17282" xr:uid="{00000000-0005-0000-0000-0000E2420000}"/>
    <cellStyle name="Note 9 9 18" xfId="17283" xr:uid="{00000000-0005-0000-0000-0000E3420000}"/>
    <cellStyle name="Note 9 9 2" xfId="17284" xr:uid="{00000000-0005-0000-0000-0000E4420000}"/>
    <cellStyle name="Note 9 9 2 10" xfId="17285" xr:uid="{00000000-0005-0000-0000-0000E5420000}"/>
    <cellStyle name="Note 9 9 2 10 2" xfId="17286" xr:uid="{00000000-0005-0000-0000-0000E6420000}"/>
    <cellStyle name="Note 9 9 2 11" xfId="17287" xr:uid="{00000000-0005-0000-0000-0000E7420000}"/>
    <cellStyle name="Note 9 9 2 11 2" xfId="17288" xr:uid="{00000000-0005-0000-0000-0000E8420000}"/>
    <cellStyle name="Note 9 9 2 12" xfId="17289" xr:uid="{00000000-0005-0000-0000-0000E9420000}"/>
    <cellStyle name="Note 9 9 2 12 2" xfId="17290" xr:uid="{00000000-0005-0000-0000-0000EA420000}"/>
    <cellStyle name="Note 9 9 2 13" xfId="17291" xr:uid="{00000000-0005-0000-0000-0000EB420000}"/>
    <cellStyle name="Note 9 9 2 13 2" xfId="17292" xr:uid="{00000000-0005-0000-0000-0000EC420000}"/>
    <cellStyle name="Note 9 9 2 14" xfId="17293" xr:uid="{00000000-0005-0000-0000-0000ED420000}"/>
    <cellStyle name="Note 9 9 2 14 2" xfId="17294" xr:uid="{00000000-0005-0000-0000-0000EE420000}"/>
    <cellStyle name="Note 9 9 2 15" xfId="17295" xr:uid="{00000000-0005-0000-0000-0000EF420000}"/>
    <cellStyle name="Note 9 9 2 15 2" xfId="17296" xr:uid="{00000000-0005-0000-0000-0000F0420000}"/>
    <cellStyle name="Note 9 9 2 16" xfId="17297" xr:uid="{00000000-0005-0000-0000-0000F1420000}"/>
    <cellStyle name="Note 9 9 2 16 2" xfId="17298" xr:uid="{00000000-0005-0000-0000-0000F2420000}"/>
    <cellStyle name="Note 9 9 2 17" xfId="17299" xr:uid="{00000000-0005-0000-0000-0000F3420000}"/>
    <cellStyle name="Note 9 9 2 17 2" xfId="17300" xr:uid="{00000000-0005-0000-0000-0000F4420000}"/>
    <cellStyle name="Note 9 9 2 18" xfId="17301" xr:uid="{00000000-0005-0000-0000-0000F5420000}"/>
    <cellStyle name="Note 9 9 2 2" xfId="17302" xr:uid="{00000000-0005-0000-0000-0000F6420000}"/>
    <cellStyle name="Note 9 9 2 2 2" xfId="17303" xr:uid="{00000000-0005-0000-0000-0000F7420000}"/>
    <cellStyle name="Note 9 9 2 3" xfId="17304" xr:uid="{00000000-0005-0000-0000-0000F8420000}"/>
    <cellStyle name="Note 9 9 2 3 2" xfId="17305" xr:uid="{00000000-0005-0000-0000-0000F9420000}"/>
    <cellStyle name="Note 9 9 2 4" xfId="17306" xr:uid="{00000000-0005-0000-0000-0000FA420000}"/>
    <cellStyle name="Note 9 9 2 4 2" xfId="17307" xr:uid="{00000000-0005-0000-0000-0000FB420000}"/>
    <cellStyle name="Note 9 9 2 5" xfId="17308" xr:uid="{00000000-0005-0000-0000-0000FC420000}"/>
    <cellStyle name="Note 9 9 2 5 2" xfId="17309" xr:uid="{00000000-0005-0000-0000-0000FD420000}"/>
    <cellStyle name="Note 9 9 2 6" xfId="17310" xr:uid="{00000000-0005-0000-0000-0000FE420000}"/>
    <cellStyle name="Note 9 9 2 6 2" xfId="17311" xr:uid="{00000000-0005-0000-0000-0000FF420000}"/>
    <cellStyle name="Note 9 9 2 7" xfId="17312" xr:uid="{00000000-0005-0000-0000-000000430000}"/>
    <cellStyle name="Note 9 9 2 7 2" xfId="17313" xr:uid="{00000000-0005-0000-0000-000001430000}"/>
    <cellStyle name="Note 9 9 2 8" xfId="17314" xr:uid="{00000000-0005-0000-0000-000002430000}"/>
    <cellStyle name="Note 9 9 2 8 2" xfId="17315" xr:uid="{00000000-0005-0000-0000-000003430000}"/>
    <cellStyle name="Note 9 9 2 9" xfId="17316" xr:uid="{00000000-0005-0000-0000-000004430000}"/>
    <cellStyle name="Note 9 9 2 9 2" xfId="17317" xr:uid="{00000000-0005-0000-0000-000005430000}"/>
    <cellStyle name="Note 9 9 3" xfId="17318" xr:uid="{00000000-0005-0000-0000-000006430000}"/>
    <cellStyle name="Note 9 9 3 10" xfId="17319" xr:uid="{00000000-0005-0000-0000-000007430000}"/>
    <cellStyle name="Note 9 9 3 10 2" xfId="17320" xr:uid="{00000000-0005-0000-0000-000008430000}"/>
    <cellStyle name="Note 9 9 3 11" xfId="17321" xr:uid="{00000000-0005-0000-0000-000009430000}"/>
    <cellStyle name="Note 9 9 3 11 2" xfId="17322" xr:uid="{00000000-0005-0000-0000-00000A430000}"/>
    <cellStyle name="Note 9 9 3 12" xfId="17323" xr:uid="{00000000-0005-0000-0000-00000B430000}"/>
    <cellStyle name="Note 9 9 3 12 2" xfId="17324" xr:uid="{00000000-0005-0000-0000-00000C430000}"/>
    <cellStyle name="Note 9 9 3 13" xfId="17325" xr:uid="{00000000-0005-0000-0000-00000D430000}"/>
    <cellStyle name="Note 9 9 3 13 2" xfId="17326" xr:uid="{00000000-0005-0000-0000-00000E430000}"/>
    <cellStyle name="Note 9 9 3 14" xfId="17327" xr:uid="{00000000-0005-0000-0000-00000F430000}"/>
    <cellStyle name="Note 9 9 3 14 2" xfId="17328" xr:uid="{00000000-0005-0000-0000-000010430000}"/>
    <cellStyle name="Note 9 9 3 15" xfId="17329" xr:uid="{00000000-0005-0000-0000-000011430000}"/>
    <cellStyle name="Note 9 9 3 15 2" xfId="17330" xr:uid="{00000000-0005-0000-0000-000012430000}"/>
    <cellStyle name="Note 9 9 3 16" xfId="17331" xr:uid="{00000000-0005-0000-0000-000013430000}"/>
    <cellStyle name="Note 9 9 3 2" xfId="17332" xr:uid="{00000000-0005-0000-0000-000014430000}"/>
    <cellStyle name="Note 9 9 3 2 2" xfId="17333" xr:uid="{00000000-0005-0000-0000-000015430000}"/>
    <cellStyle name="Note 9 9 3 3" xfId="17334" xr:uid="{00000000-0005-0000-0000-000016430000}"/>
    <cellStyle name="Note 9 9 3 3 2" xfId="17335" xr:uid="{00000000-0005-0000-0000-000017430000}"/>
    <cellStyle name="Note 9 9 3 4" xfId="17336" xr:uid="{00000000-0005-0000-0000-000018430000}"/>
    <cellStyle name="Note 9 9 3 4 2" xfId="17337" xr:uid="{00000000-0005-0000-0000-000019430000}"/>
    <cellStyle name="Note 9 9 3 5" xfId="17338" xr:uid="{00000000-0005-0000-0000-00001A430000}"/>
    <cellStyle name="Note 9 9 3 5 2" xfId="17339" xr:uid="{00000000-0005-0000-0000-00001B430000}"/>
    <cellStyle name="Note 9 9 3 6" xfId="17340" xr:uid="{00000000-0005-0000-0000-00001C430000}"/>
    <cellStyle name="Note 9 9 3 6 2" xfId="17341" xr:uid="{00000000-0005-0000-0000-00001D430000}"/>
    <cellStyle name="Note 9 9 3 7" xfId="17342" xr:uid="{00000000-0005-0000-0000-00001E430000}"/>
    <cellStyle name="Note 9 9 3 7 2" xfId="17343" xr:uid="{00000000-0005-0000-0000-00001F430000}"/>
    <cellStyle name="Note 9 9 3 8" xfId="17344" xr:uid="{00000000-0005-0000-0000-000020430000}"/>
    <cellStyle name="Note 9 9 3 8 2" xfId="17345" xr:uid="{00000000-0005-0000-0000-000021430000}"/>
    <cellStyle name="Note 9 9 3 9" xfId="17346" xr:uid="{00000000-0005-0000-0000-000022430000}"/>
    <cellStyle name="Note 9 9 3 9 2" xfId="17347" xr:uid="{00000000-0005-0000-0000-000023430000}"/>
    <cellStyle name="Note 9 9 4" xfId="17348" xr:uid="{00000000-0005-0000-0000-000024430000}"/>
    <cellStyle name="Note 9 9 4 10" xfId="17349" xr:uid="{00000000-0005-0000-0000-000025430000}"/>
    <cellStyle name="Note 9 9 4 10 2" xfId="17350" xr:uid="{00000000-0005-0000-0000-000026430000}"/>
    <cellStyle name="Note 9 9 4 11" xfId="17351" xr:uid="{00000000-0005-0000-0000-000027430000}"/>
    <cellStyle name="Note 9 9 4 11 2" xfId="17352" xr:uid="{00000000-0005-0000-0000-000028430000}"/>
    <cellStyle name="Note 9 9 4 12" xfId="17353" xr:uid="{00000000-0005-0000-0000-000029430000}"/>
    <cellStyle name="Note 9 9 4 12 2" xfId="17354" xr:uid="{00000000-0005-0000-0000-00002A430000}"/>
    <cellStyle name="Note 9 9 4 13" xfId="17355" xr:uid="{00000000-0005-0000-0000-00002B430000}"/>
    <cellStyle name="Note 9 9 4 13 2" xfId="17356" xr:uid="{00000000-0005-0000-0000-00002C430000}"/>
    <cellStyle name="Note 9 9 4 14" xfId="17357" xr:uid="{00000000-0005-0000-0000-00002D430000}"/>
    <cellStyle name="Note 9 9 4 14 2" xfId="17358" xr:uid="{00000000-0005-0000-0000-00002E430000}"/>
    <cellStyle name="Note 9 9 4 15" xfId="17359" xr:uid="{00000000-0005-0000-0000-00002F430000}"/>
    <cellStyle name="Note 9 9 4 15 2" xfId="17360" xr:uid="{00000000-0005-0000-0000-000030430000}"/>
    <cellStyle name="Note 9 9 4 16" xfId="17361" xr:uid="{00000000-0005-0000-0000-000031430000}"/>
    <cellStyle name="Note 9 9 4 2" xfId="17362" xr:uid="{00000000-0005-0000-0000-000032430000}"/>
    <cellStyle name="Note 9 9 4 2 2" xfId="17363" xr:uid="{00000000-0005-0000-0000-000033430000}"/>
    <cellStyle name="Note 9 9 4 3" xfId="17364" xr:uid="{00000000-0005-0000-0000-000034430000}"/>
    <cellStyle name="Note 9 9 4 3 2" xfId="17365" xr:uid="{00000000-0005-0000-0000-000035430000}"/>
    <cellStyle name="Note 9 9 4 4" xfId="17366" xr:uid="{00000000-0005-0000-0000-000036430000}"/>
    <cellStyle name="Note 9 9 4 4 2" xfId="17367" xr:uid="{00000000-0005-0000-0000-000037430000}"/>
    <cellStyle name="Note 9 9 4 5" xfId="17368" xr:uid="{00000000-0005-0000-0000-000038430000}"/>
    <cellStyle name="Note 9 9 4 5 2" xfId="17369" xr:uid="{00000000-0005-0000-0000-000039430000}"/>
    <cellStyle name="Note 9 9 4 6" xfId="17370" xr:uid="{00000000-0005-0000-0000-00003A430000}"/>
    <cellStyle name="Note 9 9 4 6 2" xfId="17371" xr:uid="{00000000-0005-0000-0000-00003B430000}"/>
    <cellStyle name="Note 9 9 4 7" xfId="17372" xr:uid="{00000000-0005-0000-0000-00003C430000}"/>
    <cellStyle name="Note 9 9 4 7 2" xfId="17373" xr:uid="{00000000-0005-0000-0000-00003D430000}"/>
    <cellStyle name="Note 9 9 4 8" xfId="17374" xr:uid="{00000000-0005-0000-0000-00003E430000}"/>
    <cellStyle name="Note 9 9 4 8 2" xfId="17375" xr:uid="{00000000-0005-0000-0000-00003F430000}"/>
    <cellStyle name="Note 9 9 4 9" xfId="17376" xr:uid="{00000000-0005-0000-0000-000040430000}"/>
    <cellStyle name="Note 9 9 4 9 2" xfId="17377" xr:uid="{00000000-0005-0000-0000-000041430000}"/>
    <cellStyle name="Note 9 9 5" xfId="17378" xr:uid="{00000000-0005-0000-0000-000042430000}"/>
    <cellStyle name="Note 9 9 5 10" xfId="17379" xr:uid="{00000000-0005-0000-0000-000043430000}"/>
    <cellStyle name="Note 9 9 5 10 2" xfId="17380" xr:uid="{00000000-0005-0000-0000-000044430000}"/>
    <cellStyle name="Note 9 9 5 11" xfId="17381" xr:uid="{00000000-0005-0000-0000-000045430000}"/>
    <cellStyle name="Note 9 9 5 11 2" xfId="17382" xr:uid="{00000000-0005-0000-0000-000046430000}"/>
    <cellStyle name="Note 9 9 5 12" xfId="17383" xr:uid="{00000000-0005-0000-0000-000047430000}"/>
    <cellStyle name="Note 9 9 5 12 2" xfId="17384" xr:uid="{00000000-0005-0000-0000-000048430000}"/>
    <cellStyle name="Note 9 9 5 13" xfId="17385" xr:uid="{00000000-0005-0000-0000-000049430000}"/>
    <cellStyle name="Note 9 9 5 13 2" xfId="17386" xr:uid="{00000000-0005-0000-0000-00004A430000}"/>
    <cellStyle name="Note 9 9 5 14" xfId="17387" xr:uid="{00000000-0005-0000-0000-00004B430000}"/>
    <cellStyle name="Note 9 9 5 2" xfId="17388" xr:uid="{00000000-0005-0000-0000-00004C430000}"/>
    <cellStyle name="Note 9 9 5 2 2" xfId="17389" xr:uid="{00000000-0005-0000-0000-00004D430000}"/>
    <cellStyle name="Note 9 9 5 3" xfId="17390" xr:uid="{00000000-0005-0000-0000-00004E430000}"/>
    <cellStyle name="Note 9 9 5 3 2" xfId="17391" xr:uid="{00000000-0005-0000-0000-00004F430000}"/>
    <cellStyle name="Note 9 9 5 4" xfId="17392" xr:uid="{00000000-0005-0000-0000-000050430000}"/>
    <cellStyle name="Note 9 9 5 4 2" xfId="17393" xr:uid="{00000000-0005-0000-0000-000051430000}"/>
    <cellStyle name="Note 9 9 5 5" xfId="17394" xr:uid="{00000000-0005-0000-0000-000052430000}"/>
    <cellStyle name="Note 9 9 5 5 2" xfId="17395" xr:uid="{00000000-0005-0000-0000-000053430000}"/>
    <cellStyle name="Note 9 9 5 6" xfId="17396" xr:uid="{00000000-0005-0000-0000-000054430000}"/>
    <cellStyle name="Note 9 9 5 6 2" xfId="17397" xr:uid="{00000000-0005-0000-0000-000055430000}"/>
    <cellStyle name="Note 9 9 5 7" xfId="17398" xr:uid="{00000000-0005-0000-0000-000056430000}"/>
    <cellStyle name="Note 9 9 5 7 2" xfId="17399" xr:uid="{00000000-0005-0000-0000-000057430000}"/>
    <cellStyle name="Note 9 9 5 8" xfId="17400" xr:uid="{00000000-0005-0000-0000-000058430000}"/>
    <cellStyle name="Note 9 9 5 8 2" xfId="17401" xr:uid="{00000000-0005-0000-0000-000059430000}"/>
    <cellStyle name="Note 9 9 5 9" xfId="17402" xr:uid="{00000000-0005-0000-0000-00005A430000}"/>
    <cellStyle name="Note 9 9 5 9 2" xfId="17403" xr:uid="{00000000-0005-0000-0000-00005B430000}"/>
    <cellStyle name="Note 9 9 6" xfId="17404" xr:uid="{00000000-0005-0000-0000-00005C430000}"/>
    <cellStyle name="Note 9 9 6 2" xfId="17405" xr:uid="{00000000-0005-0000-0000-00005D430000}"/>
    <cellStyle name="Note 9 9 7" xfId="17406" xr:uid="{00000000-0005-0000-0000-00005E430000}"/>
    <cellStyle name="Note 9 9 7 2" xfId="17407" xr:uid="{00000000-0005-0000-0000-00005F430000}"/>
    <cellStyle name="Note 9 9 8" xfId="17408" xr:uid="{00000000-0005-0000-0000-000060430000}"/>
    <cellStyle name="Note 9 9 8 2" xfId="17409" xr:uid="{00000000-0005-0000-0000-000061430000}"/>
    <cellStyle name="Note 9 9 9" xfId="17410" xr:uid="{00000000-0005-0000-0000-000062430000}"/>
    <cellStyle name="Note 9 9 9 2" xfId="17411" xr:uid="{00000000-0005-0000-0000-000063430000}"/>
    <cellStyle name="Output 10" xfId="17412" xr:uid="{00000000-0005-0000-0000-000064430000}"/>
    <cellStyle name="Output 2" xfId="689" xr:uid="{00000000-0005-0000-0000-000065430000}"/>
    <cellStyle name="Output 2 2" xfId="690" xr:uid="{00000000-0005-0000-0000-000066430000}"/>
    <cellStyle name="Output 2 2 2" xfId="691" xr:uid="{00000000-0005-0000-0000-000067430000}"/>
    <cellStyle name="Output 2 2 2 2" xfId="692" xr:uid="{00000000-0005-0000-0000-000068430000}"/>
    <cellStyle name="Output 2 2 2 2 2" xfId="693" xr:uid="{00000000-0005-0000-0000-000069430000}"/>
    <cellStyle name="Output 2 2 2 3" xfId="694" xr:uid="{00000000-0005-0000-0000-00006A430000}"/>
    <cellStyle name="Output 2 2 2 4" xfId="695" xr:uid="{00000000-0005-0000-0000-00006B430000}"/>
    <cellStyle name="Output 2 2 3" xfId="696" xr:uid="{00000000-0005-0000-0000-00006C430000}"/>
    <cellStyle name="Output 2 2 3 2" xfId="697" xr:uid="{00000000-0005-0000-0000-00006D430000}"/>
    <cellStyle name="Output 2 2 4" xfId="698" xr:uid="{00000000-0005-0000-0000-00006E430000}"/>
    <cellStyle name="Output 2 2 5" xfId="699" xr:uid="{00000000-0005-0000-0000-00006F430000}"/>
    <cellStyle name="Output 2 3" xfId="700" xr:uid="{00000000-0005-0000-0000-000070430000}"/>
    <cellStyle name="Output 2 3 2" xfId="701" xr:uid="{00000000-0005-0000-0000-000071430000}"/>
    <cellStyle name="Output 2 3 2 2" xfId="702" xr:uid="{00000000-0005-0000-0000-000072430000}"/>
    <cellStyle name="Output 2 3 3" xfId="703" xr:uid="{00000000-0005-0000-0000-000073430000}"/>
    <cellStyle name="Output 2 3 4" xfId="704" xr:uid="{00000000-0005-0000-0000-000074430000}"/>
    <cellStyle name="Output 2 4" xfId="705" xr:uid="{00000000-0005-0000-0000-000075430000}"/>
    <cellStyle name="Output 2 5" xfId="706" xr:uid="{00000000-0005-0000-0000-000076430000}"/>
    <cellStyle name="Output 2 5 2" xfId="707" xr:uid="{00000000-0005-0000-0000-000077430000}"/>
    <cellStyle name="Output 2 6" xfId="708" xr:uid="{00000000-0005-0000-0000-000078430000}"/>
    <cellStyle name="Output 2 7" xfId="709" xr:uid="{00000000-0005-0000-0000-000079430000}"/>
    <cellStyle name="Output 2 8" xfId="17413" xr:uid="{00000000-0005-0000-0000-00007A430000}"/>
    <cellStyle name="Output 3" xfId="710" xr:uid="{00000000-0005-0000-0000-00007B430000}"/>
    <cellStyle name="Output 3 2" xfId="711" xr:uid="{00000000-0005-0000-0000-00007C430000}"/>
    <cellStyle name="Output 3 2 2" xfId="712" xr:uid="{00000000-0005-0000-0000-00007D430000}"/>
    <cellStyle name="Output 3 2 2 2" xfId="713" xr:uid="{00000000-0005-0000-0000-00007E430000}"/>
    <cellStyle name="Output 3 2 3" xfId="714" xr:uid="{00000000-0005-0000-0000-00007F430000}"/>
    <cellStyle name="Output 3 2 4" xfId="715" xr:uid="{00000000-0005-0000-0000-000080430000}"/>
    <cellStyle name="Output 3 3" xfId="716" xr:uid="{00000000-0005-0000-0000-000081430000}"/>
    <cellStyle name="Output 3 3 2" xfId="717" xr:uid="{00000000-0005-0000-0000-000082430000}"/>
    <cellStyle name="Output 3 4" xfId="718" xr:uid="{00000000-0005-0000-0000-000083430000}"/>
    <cellStyle name="Output 3 5" xfId="719" xr:uid="{00000000-0005-0000-0000-000084430000}"/>
    <cellStyle name="Output 3 6" xfId="17414" xr:uid="{00000000-0005-0000-0000-000085430000}"/>
    <cellStyle name="Output 4" xfId="720" xr:uid="{00000000-0005-0000-0000-000086430000}"/>
    <cellStyle name="Output 4 2" xfId="721" xr:uid="{00000000-0005-0000-0000-000087430000}"/>
    <cellStyle name="Output 4 2 2" xfId="722" xr:uid="{00000000-0005-0000-0000-000088430000}"/>
    <cellStyle name="Output 4 3" xfId="723" xr:uid="{00000000-0005-0000-0000-000089430000}"/>
    <cellStyle name="Output 4 4" xfId="724" xr:uid="{00000000-0005-0000-0000-00008A430000}"/>
    <cellStyle name="Output 4 5" xfId="17415" xr:uid="{00000000-0005-0000-0000-00008B430000}"/>
    <cellStyle name="Output 5" xfId="725" xr:uid="{00000000-0005-0000-0000-00008C430000}"/>
    <cellStyle name="Output 5 2" xfId="726" xr:uid="{00000000-0005-0000-0000-00008D430000}"/>
    <cellStyle name="Output 5 3" xfId="17416" xr:uid="{00000000-0005-0000-0000-00008E430000}"/>
    <cellStyle name="Output 6" xfId="17417" xr:uid="{00000000-0005-0000-0000-00008F430000}"/>
    <cellStyle name="Output 7" xfId="17418" xr:uid="{00000000-0005-0000-0000-000090430000}"/>
    <cellStyle name="Output 8" xfId="17419" xr:uid="{00000000-0005-0000-0000-000091430000}"/>
    <cellStyle name="Output 8 10" xfId="17420" xr:uid="{00000000-0005-0000-0000-000092430000}"/>
    <cellStyle name="Output 8 10 10" xfId="17421" xr:uid="{00000000-0005-0000-0000-000093430000}"/>
    <cellStyle name="Output 8 10 10 2" xfId="17422" xr:uid="{00000000-0005-0000-0000-000094430000}"/>
    <cellStyle name="Output 8 10 11" xfId="17423" xr:uid="{00000000-0005-0000-0000-000095430000}"/>
    <cellStyle name="Output 8 10 11 2" xfId="17424" xr:uid="{00000000-0005-0000-0000-000096430000}"/>
    <cellStyle name="Output 8 10 12" xfId="17425" xr:uid="{00000000-0005-0000-0000-000097430000}"/>
    <cellStyle name="Output 8 10 12 2" xfId="17426" xr:uid="{00000000-0005-0000-0000-000098430000}"/>
    <cellStyle name="Output 8 10 13" xfId="17427" xr:uid="{00000000-0005-0000-0000-000099430000}"/>
    <cellStyle name="Output 8 10 13 2" xfId="17428" xr:uid="{00000000-0005-0000-0000-00009A430000}"/>
    <cellStyle name="Output 8 10 14" xfId="17429" xr:uid="{00000000-0005-0000-0000-00009B430000}"/>
    <cellStyle name="Output 8 10 14 2" xfId="17430" xr:uid="{00000000-0005-0000-0000-00009C430000}"/>
    <cellStyle name="Output 8 10 15" xfId="17431" xr:uid="{00000000-0005-0000-0000-00009D430000}"/>
    <cellStyle name="Output 8 10 15 2" xfId="17432" xr:uid="{00000000-0005-0000-0000-00009E430000}"/>
    <cellStyle name="Output 8 10 16" xfId="17433" xr:uid="{00000000-0005-0000-0000-00009F430000}"/>
    <cellStyle name="Output 8 10 16 2" xfId="17434" xr:uid="{00000000-0005-0000-0000-0000A0430000}"/>
    <cellStyle name="Output 8 10 17" xfId="17435" xr:uid="{00000000-0005-0000-0000-0000A1430000}"/>
    <cellStyle name="Output 8 10 17 2" xfId="17436" xr:uid="{00000000-0005-0000-0000-0000A2430000}"/>
    <cellStyle name="Output 8 10 18" xfId="17437" xr:uid="{00000000-0005-0000-0000-0000A3430000}"/>
    <cellStyle name="Output 8 10 2" xfId="17438" xr:uid="{00000000-0005-0000-0000-0000A4430000}"/>
    <cellStyle name="Output 8 10 2 2" xfId="17439" xr:uid="{00000000-0005-0000-0000-0000A5430000}"/>
    <cellStyle name="Output 8 10 3" xfId="17440" xr:uid="{00000000-0005-0000-0000-0000A6430000}"/>
    <cellStyle name="Output 8 10 3 2" xfId="17441" xr:uid="{00000000-0005-0000-0000-0000A7430000}"/>
    <cellStyle name="Output 8 10 4" xfId="17442" xr:uid="{00000000-0005-0000-0000-0000A8430000}"/>
    <cellStyle name="Output 8 10 4 2" xfId="17443" xr:uid="{00000000-0005-0000-0000-0000A9430000}"/>
    <cellStyle name="Output 8 10 5" xfId="17444" xr:uid="{00000000-0005-0000-0000-0000AA430000}"/>
    <cellStyle name="Output 8 10 5 2" xfId="17445" xr:uid="{00000000-0005-0000-0000-0000AB430000}"/>
    <cellStyle name="Output 8 10 6" xfId="17446" xr:uid="{00000000-0005-0000-0000-0000AC430000}"/>
    <cellStyle name="Output 8 10 6 2" xfId="17447" xr:uid="{00000000-0005-0000-0000-0000AD430000}"/>
    <cellStyle name="Output 8 10 7" xfId="17448" xr:uid="{00000000-0005-0000-0000-0000AE430000}"/>
    <cellStyle name="Output 8 10 7 2" xfId="17449" xr:uid="{00000000-0005-0000-0000-0000AF430000}"/>
    <cellStyle name="Output 8 10 8" xfId="17450" xr:uid="{00000000-0005-0000-0000-0000B0430000}"/>
    <cellStyle name="Output 8 10 8 2" xfId="17451" xr:uid="{00000000-0005-0000-0000-0000B1430000}"/>
    <cellStyle name="Output 8 10 9" xfId="17452" xr:uid="{00000000-0005-0000-0000-0000B2430000}"/>
    <cellStyle name="Output 8 10 9 2" xfId="17453" xr:uid="{00000000-0005-0000-0000-0000B3430000}"/>
    <cellStyle name="Output 8 11" xfId="17454" xr:uid="{00000000-0005-0000-0000-0000B4430000}"/>
    <cellStyle name="Output 8 11 10" xfId="17455" xr:uid="{00000000-0005-0000-0000-0000B5430000}"/>
    <cellStyle name="Output 8 11 10 2" xfId="17456" xr:uid="{00000000-0005-0000-0000-0000B6430000}"/>
    <cellStyle name="Output 8 11 11" xfId="17457" xr:uid="{00000000-0005-0000-0000-0000B7430000}"/>
    <cellStyle name="Output 8 11 11 2" xfId="17458" xr:uid="{00000000-0005-0000-0000-0000B8430000}"/>
    <cellStyle name="Output 8 11 12" xfId="17459" xr:uid="{00000000-0005-0000-0000-0000B9430000}"/>
    <cellStyle name="Output 8 11 12 2" xfId="17460" xr:uid="{00000000-0005-0000-0000-0000BA430000}"/>
    <cellStyle name="Output 8 11 13" xfId="17461" xr:uid="{00000000-0005-0000-0000-0000BB430000}"/>
    <cellStyle name="Output 8 11 13 2" xfId="17462" xr:uid="{00000000-0005-0000-0000-0000BC430000}"/>
    <cellStyle name="Output 8 11 14" xfId="17463" xr:uid="{00000000-0005-0000-0000-0000BD430000}"/>
    <cellStyle name="Output 8 11 14 2" xfId="17464" xr:uid="{00000000-0005-0000-0000-0000BE430000}"/>
    <cellStyle name="Output 8 11 15" xfId="17465" xr:uid="{00000000-0005-0000-0000-0000BF430000}"/>
    <cellStyle name="Output 8 11 15 2" xfId="17466" xr:uid="{00000000-0005-0000-0000-0000C0430000}"/>
    <cellStyle name="Output 8 11 16" xfId="17467" xr:uid="{00000000-0005-0000-0000-0000C1430000}"/>
    <cellStyle name="Output 8 11 16 2" xfId="17468" xr:uid="{00000000-0005-0000-0000-0000C2430000}"/>
    <cellStyle name="Output 8 11 17" xfId="17469" xr:uid="{00000000-0005-0000-0000-0000C3430000}"/>
    <cellStyle name="Output 8 11 17 2" xfId="17470" xr:uid="{00000000-0005-0000-0000-0000C4430000}"/>
    <cellStyle name="Output 8 11 18" xfId="17471" xr:uid="{00000000-0005-0000-0000-0000C5430000}"/>
    <cellStyle name="Output 8 11 2" xfId="17472" xr:uid="{00000000-0005-0000-0000-0000C6430000}"/>
    <cellStyle name="Output 8 11 2 2" xfId="17473" xr:uid="{00000000-0005-0000-0000-0000C7430000}"/>
    <cellStyle name="Output 8 11 3" xfId="17474" xr:uid="{00000000-0005-0000-0000-0000C8430000}"/>
    <cellStyle name="Output 8 11 3 2" xfId="17475" xr:uid="{00000000-0005-0000-0000-0000C9430000}"/>
    <cellStyle name="Output 8 11 4" xfId="17476" xr:uid="{00000000-0005-0000-0000-0000CA430000}"/>
    <cellStyle name="Output 8 11 4 2" xfId="17477" xr:uid="{00000000-0005-0000-0000-0000CB430000}"/>
    <cellStyle name="Output 8 11 5" xfId="17478" xr:uid="{00000000-0005-0000-0000-0000CC430000}"/>
    <cellStyle name="Output 8 11 5 2" xfId="17479" xr:uid="{00000000-0005-0000-0000-0000CD430000}"/>
    <cellStyle name="Output 8 11 6" xfId="17480" xr:uid="{00000000-0005-0000-0000-0000CE430000}"/>
    <cellStyle name="Output 8 11 6 2" xfId="17481" xr:uid="{00000000-0005-0000-0000-0000CF430000}"/>
    <cellStyle name="Output 8 11 7" xfId="17482" xr:uid="{00000000-0005-0000-0000-0000D0430000}"/>
    <cellStyle name="Output 8 11 7 2" xfId="17483" xr:uid="{00000000-0005-0000-0000-0000D1430000}"/>
    <cellStyle name="Output 8 11 8" xfId="17484" xr:uid="{00000000-0005-0000-0000-0000D2430000}"/>
    <cellStyle name="Output 8 11 8 2" xfId="17485" xr:uid="{00000000-0005-0000-0000-0000D3430000}"/>
    <cellStyle name="Output 8 11 9" xfId="17486" xr:uid="{00000000-0005-0000-0000-0000D4430000}"/>
    <cellStyle name="Output 8 11 9 2" xfId="17487" xr:uid="{00000000-0005-0000-0000-0000D5430000}"/>
    <cellStyle name="Output 8 12" xfId="17488" xr:uid="{00000000-0005-0000-0000-0000D6430000}"/>
    <cellStyle name="Output 8 12 10" xfId="17489" xr:uid="{00000000-0005-0000-0000-0000D7430000}"/>
    <cellStyle name="Output 8 12 10 2" xfId="17490" xr:uid="{00000000-0005-0000-0000-0000D8430000}"/>
    <cellStyle name="Output 8 12 11" xfId="17491" xr:uid="{00000000-0005-0000-0000-0000D9430000}"/>
    <cellStyle name="Output 8 12 11 2" xfId="17492" xr:uid="{00000000-0005-0000-0000-0000DA430000}"/>
    <cellStyle name="Output 8 12 12" xfId="17493" xr:uid="{00000000-0005-0000-0000-0000DB430000}"/>
    <cellStyle name="Output 8 12 12 2" xfId="17494" xr:uid="{00000000-0005-0000-0000-0000DC430000}"/>
    <cellStyle name="Output 8 12 13" xfId="17495" xr:uid="{00000000-0005-0000-0000-0000DD430000}"/>
    <cellStyle name="Output 8 12 13 2" xfId="17496" xr:uid="{00000000-0005-0000-0000-0000DE430000}"/>
    <cellStyle name="Output 8 12 14" xfId="17497" xr:uid="{00000000-0005-0000-0000-0000DF430000}"/>
    <cellStyle name="Output 8 12 14 2" xfId="17498" xr:uid="{00000000-0005-0000-0000-0000E0430000}"/>
    <cellStyle name="Output 8 12 15" xfId="17499" xr:uid="{00000000-0005-0000-0000-0000E1430000}"/>
    <cellStyle name="Output 8 12 15 2" xfId="17500" xr:uid="{00000000-0005-0000-0000-0000E2430000}"/>
    <cellStyle name="Output 8 12 16" xfId="17501" xr:uid="{00000000-0005-0000-0000-0000E3430000}"/>
    <cellStyle name="Output 8 12 2" xfId="17502" xr:uid="{00000000-0005-0000-0000-0000E4430000}"/>
    <cellStyle name="Output 8 12 2 2" xfId="17503" xr:uid="{00000000-0005-0000-0000-0000E5430000}"/>
    <cellStyle name="Output 8 12 3" xfId="17504" xr:uid="{00000000-0005-0000-0000-0000E6430000}"/>
    <cellStyle name="Output 8 12 3 2" xfId="17505" xr:uid="{00000000-0005-0000-0000-0000E7430000}"/>
    <cellStyle name="Output 8 12 4" xfId="17506" xr:uid="{00000000-0005-0000-0000-0000E8430000}"/>
    <cellStyle name="Output 8 12 4 2" xfId="17507" xr:uid="{00000000-0005-0000-0000-0000E9430000}"/>
    <cellStyle name="Output 8 12 5" xfId="17508" xr:uid="{00000000-0005-0000-0000-0000EA430000}"/>
    <cellStyle name="Output 8 12 5 2" xfId="17509" xr:uid="{00000000-0005-0000-0000-0000EB430000}"/>
    <cellStyle name="Output 8 12 6" xfId="17510" xr:uid="{00000000-0005-0000-0000-0000EC430000}"/>
    <cellStyle name="Output 8 12 6 2" xfId="17511" xr:uid="{00000000-0005-0000-0000-0000ED430000}"/>
    <cellStyle name="Output 8 12 7" xfId="17512" xr:uid="{00000000-0005-0000-0000-0000EE430000}"/>
    <cellStyle name="Output 8 12 7 2" xfId="17513" xr:uid="{00000000-0005-0000-0000-0000EF430000}"/>
    <cellStyle name="Output 8 12 8" xfId="17514" xr:uid="{00000000-0005-0000-0000-0000F0430000}"/>
    <cellStyle name="Output 8 12 8 2" xfId="17515" xr:uid="{00000000-0005-0000-0000-0000F1430000}"/>
    <cellStyle name="Output 8 12 9" xfId="17516" xr:uid="{00000000-0005-0000-0000-0000F2430000}"/>
    <cellStyle name="Output 8 12 9 2" xfId="17517" xr:uid="{00000000-0005-0000-0000-0000F3430000}"/>
    <cellStyle name="Output 8 13" xfId="17518" xr:uid="{00000000-0005-0000-0000-0000F4430000}"/>
    <cellStyle name="Output 8 13 10" xfId="17519" xr:uid="{00000000-0005-0000-0000-0000F5430000}"/>
    <cellStyle name="Output 8 13 10 2" xfId="17520" xr:uid="{00000000-0005-0000-0000-0000F6430000}"/>
    <cellStyle name="Output 8 13 11" xfId="17521" xr:uid="{00000000-0005-0000-0000-0000F7430000}"/>
    <cellStyle name="Output 8 13 11 2" xfId="17522" xr:uid="{00000000-0005-0000-0000-0000F8430000}"/>
    <cellStyle name="Output 8 13 12" xfId="17523" xr:uid="{00000000-0005-0000-0000-0000F9430000}"/>
    <cellStyle name="Output 8 13 12 2" xfId="17524" xr:uid="{00000000-0005-0000-0000-0000FA430000}"/>
    <cellStyle name="Output 8 13 13" xfId="17525" xr:uid="{00000000-0005-0000-0000-0000FB430000}"/>
    <cellStyle name="Output 8 13 13 2" xfId="17526" xr:uid="{00000000-0005-0000-0000-0000FC430000}"/>
    <cellStyle name="Output 8 13 14" xfId="17527" xr:uid="{00000000-0005-0000-0000-0000FD430000}"/>
    <cellStyle name="Output 8 13 14 2" xfId="17528" xr:uid="{00000000-0005-0000-0000-0000FE430000}"/>
    <cellStyle name="Output 8 13 15" xfId="17529" xr:uid="{00000000-0005-0000-0000-0000FF430000}"/>
    <cellStyle name="Output 8 13 15 2" xfId="17530" xr:uid="{00000000-0005-0000-0000-000000440000}"/>
    <cellStyle name="Output 8 13 16" xfId="17531" xr:uid="{00000000-0005-0000-0000-000001440000}"/>
    <cellStyle name="Output 8 13 2" xfId="17532" xr:uid="{00000000-0005-0000-0000-000002440000}"/>
    <cellStyle name="Output 8 13 2 2" xfId="17533" xr:uid="{00000000-0005-0000-0000-000003440000}"/>
    <cellStyle name="Output 8 13 3" xfId="17534" xr:uid="{00000000-0005-0000-0000-000004440000}"/>
    <cellStyle name="Output 8 13 3 2" xfId="17535" xr:uid="{00000000-0005-0000-0000-000005440000}"/>
    <cellStyle name="Output 8 13 4" xfId="17536" xr:uid="{00000000-0005-0000-0000-000006440000}"/>
    <cellStyle name="Output 8 13 4 2" xfId="17537" xr:uid="{00000000-0005-0000-0000-000007440000}"/>
    <cellStyle name="Output 8 13 5" xfId="17538" xr:uid="{00000000-0005-0000-0000-000008440000}"/>
    <cellStyle name="Output 8 13 5 2" xfId="17539" xr:uid="{00000000-0005-0000-0000-000009440000}"/>
    <cellStyle name="Output 8 13 6" xfId="17540" xr:uid="{00000000-0005-0000-0000-00000A440000}"/>
    <cellStyle name="Output 8 13 6 2" xfId="17541" xr:uid="{00000000-0005-0000-0000-00000B440000}"/>
    <cellStyle name="Output 8 13 7" xfId="17542" xr:uid="{00000000-0005-0000-0000-00000C440000}"/>
    <cellStyle name="Output 8 13 7 2" xfId="17543" xr:uid="{00000000-0005-0000-0000-00000D440000}"/>
    <cellStyle name="Output 8 13 8" xfId="17544" xr:uid="{00000000-0005-0000-0000-00000E440000}"/>
    <cellStyle name="Output 8 13 8 2" xfId="17545" xr:uid="{00000000-0005-0000-0000-00000F440000}"/>
    <cellStyle name="Output 8 13 9" xfId="17546" xr:uid="{00000000-0005-0000-0000-000010440000}"/>
    <cellStyle name="Output 8 13 9 2" xfId="17547" xr:uid="{00000000-0005-0000-0000-000011440000}"/>
    <cellStyle name="Output 8 14" xfId="17548" xr:uid="{00000000-0005-0000-0000-000012440000}"/>
    <cellStyle name="Output 8 14 10" xfId="17549" xr:uid="{00000000-0005-0000-0000-000013440000}"/>
    <cellStyle name="Output 8 14 10 2" xfId="17550" xr:uid="{00000000-0005-0000-0000-000014440000}"/>
    <cellStyle name="Output 8 14 11" xfId="17551" xr:uid="{00000000-0005-0000-0000-000015440000}"/>
    <cellStyle name="Output 8 14 11 2" xfId="17552" xr:uid="{00000000-0005-0000-0000-000016440000}"/>
    <cellStyle name="Output 8 14 12" xfId="17553" xr:uid="{00000000-0005-0000-0000-000017440000}"/>
    <cellStyle name="Output 8 14 12 2" xfId="17554" xr:uid="{00000000-0005-0000-0000-000018440000}"/>
    <cellStyle name="Output 8 14 13" xfId="17555" xr:uid="{00000000-0005-0000-0000-000019440000}"/>
    <cellStyle name="Output 8 14 13 2" xfId="17556" xr:uid="{00000000-0005-0000-0000-00001A440000}"/>
    <cellStyle name="Output 8 14 14" xfId="17557" xr:uid="{00000000-0005-0000-0000-00001B440000}"/>
    <cellStyle name="Output 8 14 14 2" xfId="17558" xr:uid="{00000000-0005-0000-0000-00001C440000}"/>
    <cellStyle name="Output 8 14 15" xfId="17559" xr:uid="{00000000-0005-0000-0000-00001D440000}"/>
    <cellStyle name="Output 8 14 2" xfId="17560" xr:uid="{00000000-0005-0000-0000-00001E440000}"/>
    <cellStyle name="Output 8 14 2 2" xfId="17561" xr:uid="{00000000-0005-0000-0000-00001F440000}"/>
    <cellStyle name="Output 8 14 3" xfId="17562" xr:uid="{00000000-0005-0000-0000-000020440000}"/>
    <cellStyle name="Output 8 14 3 2" xfId="17563" xr:uid="{00000000-0005-0000-0000-000021440000}"/>
    <cellStyle name="Output 8 14 4" xfId="17564" xr:uid="{00000000-0005-0000-0000-000022440000}"/>
    <cellStyle name="Output 8 14 4 2" xfId="17565" xr:uid="{00000000-0005-0000-0000-000023440000}"/>
    <cellStyle name="Output 8 14 5" xfId="17566" xr:uid="{00000000-0005-0000-0000-000024440000}"/>
    <cellStyle name="Output 8 14 5 2" xfId="17567" xr:uid="{00000000-0005-0000-0000-000025440000}"/>
    <cellStyle name="Output 8 14 6" xfId="17568" xr:uid="{00000000-0005-0000-0000-000026440000}"/>
    <cellStyle name="Output 8 14 6 2" xfId="17569" xr:uid="{00000000-0005-0000-0000-000027440000}"/>
    <cellStyle name="Output 8 14 7" xfId="17570" xr:uid="{00000000-0005-0000-0000-000028440000}"/>
    <cellStyle name="Output 8 14 7 2" xfId="17571" xr:uid="{00000000-0005-0000-0000-000029440000}"/>
    <cellStyle name="Output 8 14 8" xfId="17572" xr:uid="{00000000-0005-0000-0000-00002A440000}"/>
    <cellStyle name="Output 8 14 8 2" xfId="17573" xr:uid="{00000000-0005-0000-0000-00002B440000}"/>
    <cellStyle name="Output 8 14 9" xfId="17574" xr:uid="{00000000-0005-0000-0000-00002C440000}"/>
    <cellStyle name="Output 8 14 9 2" xfId="17575" xr:uid="{00000000-0005-0000-0000-00002D440000}"/>
    <cellStyle name="Output 8 15" xfId="17576" xr:uid="{00000000-0005-0000-0000-00002E440000}"/>
    <cellStyle name="Output 8 15 2" xfId="17577" xr:uid="{00000000-0005-0000-0000-00002F440000}"/>
    <cellStyle name="Output 8 16" xfId="17578" xr:uid="{00000000-0005-0000-0000-000030440000}"/>
    <cellStyle name="Output 8 16 2" xfId="17579" xr:uid="{00000000-0005-0000-0000-000031440000}"/>
    <cellStyle name="Output 8 17" xfId="17580" xr:uid="{00000000-0005-0000-0000-000032440000}"/>
    <cellStyle name="Output 8 17 2" xfId="17581" xr:uid="{00000000-0005-0000-0000-000033440000}"/>
    <cellStyle name="Output 8 18" xfId="17582" xr:uid="{00000000-0005-0000-0000-000034440000}"/>
    <cellStyle name="Output 8 18 2" xfId="17583" xr:uid="{00000000-0005-0000-0000-000035440000}"/>
    <cellStyle name="Output 8 19" xfId="17584" xr:uid="{00000000-0005-0000-0000-000036440000}"/>
    <cellStyle name="Output 8 19 2" xfId="17585" xr:uid="{00000000-0005-0000-0000-000037440000}"/>
    <cellStyle name="Output 8 2" xfId="17586" xr:uid="{00000000-0005-0000-0000-000038440000}"/>
    <cellStyle name="Output 8 2 10" xfId="17587" xr:uid="{00000000-0005-0000-0000-000039440000}"/>
    <cellStyle name="Output 8 2 10 10" xfId="17588" xr:uid="{00000000-0005-0000-0000-00003A440000}"/>
    <cellStyle name="Output 8 2 10 10 2" xfId="17589" xr:uid="{00000000-0005-0000-0000-00003B440000}"/>
    <cellStyle name="Output 8 2 10 11" xfId="17590" xr:uid="{00000000-0005-0000-0000-00003C440000}"/>
    <cellStyle name="Output 8 2 10 11 2" xfId="17591" xr:uid="{00000000-0005-0000-0000-00003D440000}"/>
    <cellStyle name="Output 8 2 10 12" xfId="17592" xr:uid="{00000000-0005-0000-0000-00003E440000}"/>
    <cellStyle name="Output 8 2 10 12 2" xfId="17593" xr:uid="{00000000-0005-0000-0000-00003F440000}"/>
    <cellStyle name="Output 8 2 10 13" xfId="17594" xr:uid="{00000000-0005-0000-0000-000040440000}"/>
    <cellStyle name="Output 8 2 10 13 2" xfId="17595" xr:uid="{00000000-0005-0000-0000-000041440000}"/>
    <cellStyle name="Output 8 2 10 14" xfId="17596" xr:uid="{00000000-0005-0000-0000-000042440000}"/>
    <cellStyle name="Output 8 2 10 14 2" xfId="17597" xr:uid="{00000000-0005-0000-0000-000043440000}"/>
    <cellStyle name="Output 8 2 10 15" xfId="17598" xr:uid="{00000000-0005-0000-0000-000044440000}"/>
    <cellStyle name="Output 8 2 10 15 2" xfId="17599" xr:uid="{00000000-0005-0000-0000-000045440000}"/>
    <cellStyle name="Output 8 2 10 16" xfId="17600" xr:uid="{00000000-0005-0000-0000-000046440000}"/>
    <cellStyle name="Output 8 2 10 16 2" xfId="17601" xr:uid="{00000000-0005-0000-0000-000047440000}"/>
    <cellStyle name="Output 8 2 10 17" xfId="17602" xr:uid="{00000000-0005-0000-0000-000048440000}"/>
    <cellStyle name="Output 8 2 10 17 2" xfId="17603" xr:uid="{00000000-0005-0000-0000-000049440000}"/>
    <cellStyle name="Output 8 2 10 18" xfId="17604" xr:uid="{00000000-0005-0000-0000-00004A440000}"/>
    <cellStyle name="Output 8 2 10 2" xfId="17605" xr:uid="{00000000-0005-0000-0000-00004B440000}"/>
    <cellStyle name="Output 8 2 10 2 2" xfId="17606" xr:uid="{00000000-0005-0000-0000-00004C440000}"/>
    <cellStyle name="Output 8 2 10 3" xfId="17607" xr:uid="{00000000-0005-0000-0000-00004D440000}"/>
    <cellStyle name="Output 8 2 10 3 2" xfId="17608" xr:uid="{00000000-0005-0000-0000-00004E440000}"/>
    <cellStyle name="Output 8 2 10 4" xfId="17609" xr:uid="{00000000-0005-0000-0000-00004F440000}"/>
    <cellStyle name="Output 8 2 10 4 2" xfId="17610" xr:uid="{00000000-0005-0000-0000-000050440000}"/>
    <cellStyle name="Output 8 2 10 5" xfId="17611" xr:uid="{00000000-0005-0000-0000-000051440000}"/>
    <cellStyle name="Output 8 2 10 5 2" xfId="17612" xr:uid="{00000000-0005-0000-0000-000052440000}"/>
    <cellStyle name="Output 8 2 10 6" xfId="17613" xr:uid="{00000000-0005-0000-0000-000053440000}"/>
    <cellStyle name="Output 8 2 10 6 2" xfId="17614" xr:uid="{00000000-0005-0000-0000-000054440000}"/>
    <cellStyle name="Output 8 2 10 7" xfId="17615" xr:uid="{00000000-0005-0000-0000-000055440000}"/>
    <cellStyle name="Output 8 2 10 7 2" xfId="17616" xr:uid="{00000000-0005-0000-0000-000056440000}"/>
    <cellStyle name="Output 8 2 10 8" xfId="17617" xr:uid="{00000000-0005-0000-0000-000057440000}"/>
    <cellStyle name="Output 8 2 10 8 2" xfId="17618" xr:uid="{00000000-0005-0000-0000-000058440000}"/>
    <cellStyle name="Output 8 2 10 9" xfId="17619" xr:uid="{00000000-0005-0000-0000-000059440000}"/>
    <cellStyle name="Output 8 2 10 9 2" xfId="17620" xr:uid="{00000000-0005-0000-0000-00005A440000}"/>
    <cellStyle name="Output 8 2 11" xfId="17621" xr:uid="{00000000-0005-0000-0000-00005B440000}"/>
    <cellStyle name="Output 8 2 11 10" xfId="17622" xr:uid="{00000000-0005-0000-0000-00005C440000}"/>
    <cellStyle name="Output 8 2 11 10 2" xfId="17623" xr:uid="{00000000-0005-0000-0000-00005D440000}"/>
    <cellStyle name="Output 8 2 11 11" xfId="17624" xr:uid="{00000000-0005-0000-0000-00005E440000}"/>
    <cellStyle name="Output 8 2 11 11 2" xfId="17625" xr:uid="{00000000-0005-0000-0000-00005F440000}"/>
    <cellStyle name="Output 8 2 11 12" xfId="17626" xr:uid="{00000000-0005-0000-0000-000060440000}"/>
    <cellStyle name="Output 8 2 11 12 2" xfId="17627" xr:uid="{00000000-0005-0000-0000-000061440000}"/>
    <cellStyle name="Output 8 2 11 13" xfId="17628" xr:uid="{00000000-0005-0000-0000-000062440000}"/>
    <cellStyle name="Output 8 2 11 13 2" xfId="17629" xr:uid="{00000000-0005-0000-0000-000063440000}"/>
    <cellStyle name="Output 8 2 11 14" xfId="17630" xr:uid="{00000000-0005-0000-0000-000064440000}"/>
    <cellStyle name="Output 8 2 11 14 2" xfId="17631" xr:uid="{00000000-0005-0000-0000-000065440000}"/>
    <cellStyle name="Output 8 2 11 15" xfId="17632" xr:uid="{00000000-0005-0000-0000-000066440000}"/>
    <cellStyle name="Output 8 2 11 15 2" xfId="17633" xr:uid="{00000000-0005-0000-0000-000067440000}"/>
    <cellStyle name="Output 8 2 11 16" xfId="17634" xr:uid="{00000000-0005-0000-0000-000068440000}"/>
    <cellStyle name="Output 8 2 11 2" xfId="17635" xr:uid="{00000000-0005-0000-0000-000069440000}"/>
    <cellStyle name="Output 8 2 11 2 2" xfId="17636" xr:uid="{00000000-0005-0000-0000-00006A440000}"/>
    <cellStyle name="Output 8 2 11 3" xfId="17637" xr:uid="{00000000-0005-0000-0000-00006B440000}"/>
    <cellStyle name="Output 8 2 11 3 2" xfId="17638" xr:uid="{00000000-0005-0000-0000-00006C440000}"/>
    <cellStyle name="Output 8 2 11 4" xfId="17639" xr:uid="{00000000-0005-0000-0000-00006D440000}"/>
    <cellStyle name="Output 8 2 11 4 2" xfId="17640" xr:uid="{00000000-0005-0000-0000-00006E440000}"/>
    <cellStyle name="Output 8 2 11 5" xfId="17641" xr:uid="{00000000-0005-0000-0000-00006F440000}"/>
    <cellStyle name="Output 8 2 11 5 2" xfId="17642" xr:uid="{00000000-0005-0000-0000-000070440000}"/>
    <cellStyle name="Output 8 2 11 6" xfId="17643" xr:uid="{00000000-0005-0000-0000-000071440000}"/>
    <cellStyle name="Output 8 2 11 6 2" xfId="17644" xr:uid="{00000000-0005-0000-0000-000072440000}"/>
    <cellStyle name="Output 8 2 11 7" xfId="17645" xr:uid="{00000000-0005-0000-0000-000073440000}"/>
    <cellStyle name="Output 8 2 11 7 2" xfId="17646" xr:uid="{00000000-0005-0000-0000-000074440000}"/>
    <cellStyle name="Output 8 2 11 8" xfId="17647" xr:uid="{00000000-0005-0000-0000-000075440000}"/>
    <cellStyle name="Output 8 2 11 8 2" xfId="17648" xr:uid="{00000000-0005-0000-0000-000076440000}"/>
    <cellStyle name="Output 8 2 11 9" xfId="17649" xr:uid="{00000000-0005-0000-0000-000077440000}"/>
    <cellStyle name="Output 8 2 11 9 2" xfId="17650" xr:uid="{00000000-0005-0000-0000-000078440000}"/>
    <cellStyle name="Output 8 2 12" xfId="17651" xr:uid="{00000000-0005-0000-0000-000079440000}"/>
    <cellStyle name="Output 8 2 12 10" xfId="17652" xr:uid="{00000000-0005-0000-0000-00007A440000}"/>
    <cellStyle name="Output 8 2 12 10 2" xfId="17653" xr:uid="{00000000-0005-0000-0000-00007B440000}"/>
    <cellStyle name="Output 8 2 12 11" xfId="17654" xr:uid="{00000000-0005-0000-0000-00007C440000}"/>
    <cellStyle name="Output 8 2 12 11 2" xfId="17655" xr:uid="{00000000-0005-0000-0000-00007D440000}"/>
    <cellStyle name="Output 8 2 12 12" xfId="17656" xr:uid="{00000000-0005-0000-0000-00007E440000}"/>
    <cellStyle name="Output 8 2 12 12 2" xfId="17657" xr:uid="{00000000-0005-0000-0000-00007F440000}"/>
    <cellStyle name="Output 8 2 12 13" xfId="17658" xr:uid="{00000000-0005-0000-0000-000080440000}"/>
    <cellStyle name="Output 8 2 12 13 2" xfId="17659" xr:uid="{00000000-0005-0000-0000-000081440000}"/>
    <cellStyle name="Output 8 2 12 14" xfId="17660" xr:uid="{00000000-0005-0000-0000-000082440000}"/>
    <cellStyle name="Output 8 2 12 14 2" xfId="17661" xr:uid="{00000000-0005-0000-0000-000083440000}"/>
    <cellStyle name="Output 8 2 12 15" xfId="17662" xr:uid="{00000000-0005-0000-0000-000084440000}"/>
    <cellStyle name="Output 8 2 12 15 2" xfId="17663" xr:uid="{00000000-0005-0000-0000-000085440000}"/>
    <cellStyle name="Output 8 2 12 16" xfId="17664" xr:uid="{00000000-0005-0000-0000-000086440000}"/>
    <cellStyle name="Output 8 2 12 2" xfId="17665" xr:uid="{00000000-0005-0000-0000-000087440000}"/>
    <cellStyle name="Output 8 2 12 2 2" xfId="17666" xr:uid="{00000000-0005-0000-0000-000088440000}"/>
    <cellStyle name="Output 8 2 12 3" xfId="17667" xr:uid="{00000000-0005-0000-0000-000089440000}"/>
    <cellStyle name="Output 8 2 12 3 2" xfId="17668" xr:uid="{00000000-0005-0000-0000-00008A440000}"/>
    <cellStyle name="Output 8 2 12 4" xfId="17669" xr:uid="{00000000-0005-0000-0000-00008B440000}"/>
    <cellStyle name="Output 8 2 12 4 2" xfId="17670" xr:uid="{00000000-0005-0000-0000-00008C440000}"/>
    <cellStyle name="Output 8 2 12 5" xfId="17671" xr:uid="{00000000-0005-0000-0000-00008D440000}"/>
    <cellStyle name="Output 8 2 12 5 2" xfId="17672" xr:uid="{00000000-0005-0000-0000-00008E440000}"/>
    <cellStyle name="Output 8 2 12 6" xfId="17673" xr:uid="{00000000-0005-0000-0000-00008F440000}"/>
    <cellStyle name="Output 8 2 12 6 2" xfId="17674" xr:uid="{00000000-0005-0000-0000-000090440000}"/>
    <cellStyle name="Output 8 2 12 7" xfId="17675" xr:uid="{00000000-0005-0000-0000-000091440000}"/>
    <cellStyle name="Output 8 2 12 7 2" xfId="17676" xr:uid="{00000000-0005-0000-0000-000092440000}"/>
    <cellStyle name="Output 8 2 12 8" xfId="17677" xr:uid="{00000000-0005-0000-0000-000093440000}"/>
    <cellStyle name="Output 8 2 12 8 2" xfId="17678" xr:uid="{00000000-0005-0000-0000-000094440000}"/>
    <cellStyle name="Output 8 2 12 9" xfId="17679" xr:uid="{00000000-0005-0000-0000-000095440000}"/>
    <cellStyle name="Output 8 2 12 9 2" xfId="17680" xr:uid="{00000000-0005-0000-0000-000096440000}"/>
    <cellStyle name="Output 8 2 13" xfId="17681" xr:uid="{00000000-0005-0000-0000-000097440000}"/>
    <cellStyle name="Output 8 2 13 10" xfId="17682" xr:uid="{00000000-0005-0000-0000-000098440000}"/>
    <cellStyle name="Output 8 2 13 10 2" xfId="17683" xr:uid="{00000000-0005-0000-0000-000099440000}"/>
    <cellStyle name="Output 8 2 13 11" xfId="17684" xr:uid="{00000000-0005-0000-0000-00009A440000}"/>
    <cellStyle name="Output 8 2 13 11 2" xfId="17685" xr:uid="{00000000-0005-0000-0000-00009B440000}"/>
    <cellStyle name="Output 8 2 13 12" xfId="17686" xr:uid="{00000000-0005-0000-0000-00009C440000}"/>
    <cellStyle name="Output 8 2 13 12 2" xfId="17687" xr:uid="{00000000-0005-0000-0000-00009D440000}"/>
    <cellStyle name="Output 8 2 13 13" xfId="17688" xr:uid="{00000000-0005-0000-0000-00009E440000}"/>
    <cellStyle name="Output 8 2 13 13 2" xfId="17689" xr:uid="{00000000-0005-0000-0000-00009F440000}"/>
    <cellStyle name="Output 8 2 13 14" xfId="17690" xr:uid="{00000000-0005-0000-0000-0000A0440000}"/>
    <cellStyle name="Output 8 2 13 14 2" xfId="17691" xr:uid="{00000000-0005-0000-0000-0000A1440000}"/>
    <cellStyle name="Output 8 2 13 15" xfId="17692" xr:uid="{00000000-0005-0000-0000-0000A2440000}"/>
    <cellStyle name="Output 8 2 13 2" xfId="17693" xr:uid="{00000000-0005-0000-0000-0000A3440000}"/>
    <cellStyle name="Output 8 2 13 2 2" xfId="17694" xr:uid="{00000000-0005-0000-0000-0000A4440000}"/>
    <cellStyle name="Output 8 2 13 3" xfId="17695" xr:uid="{00000000-0005-0000-0000-0000A5440000}"/>
    <cellStyle name="Output 8 2 13 3 2" xfId="17696" xr:uid="{00000000-0005-0000-0000-0000A6440000}"/>
    <cellStyle name="Output 8 2 13 4" xfId="17697" xr:uid="{00000000-0005-0000-0000-0000A7440000}"/>
    <cellStyle name="Output 8 2 13 4 2" xfId="17698" xr:uid="{00000000-0005-0000-0000-0000A8440000}"/>
    <cellStyle name="Output 8 2 13 5" xfId="17699" xr:uid="{00000000-0005-0000-0000-0000A9440000}"/>
    <cellStyle name="Output 8 2 13 5 2" xfId="17700" xr:uid="{00000000-0005-0000-0000-0000AA440000}"/>
    <cellStyle name="Output 8 2 13 6" xfId="17701" xr:uid="{00000000-0005-0000-0000-0000AB440000}"/>
    <cellStyle name="Output 8 2 13 6 2" xfId="17702" xr:uid="{00000000-0005-0000-0000-0000AC440000}"/>
    <cellStyle name="Output 8 2 13 7" xfId="17703" xr:uid="{00000000-0005-0000-0000-0000AD440000}"/>
    <cellStyle name="Output 8 2 13 7 2" xfId="17704" xr:uid="{00000000-0005-0000-0000-0000AE440000}"/>
    <cellStyle name="Output 8 2 13 8" xfId="17705" xr:uid="{00000000-0005-0000-0000-0000AF440000}"/>
    <cellStyle name="Output 8 2 13 8 2" xfId="17706" xr:uid="{00000000-0005-0000-0000-0000B0440000}"/>
    <cellStyle name="Output 8 2 13 9" xfId="17707" xr:uid="{00000000-0005-0000-0000-0000B1440000}"/>
    <cellStyle name="Output 8 2 13 9 2" xfId="17708" xr:uid="{00000000-0005-0000-0000-0000B2440000}"/>
    <cellStyle name="Output 8 2 14" xfId="17709" xr:uid="{00000000-0005-0000-0000-0000B3440000}"/>
    <cellStyle name="Output 8 2 14 2" xfId="17710" xr:uid="{00000000-0005-0000-0000-0000B4440000}"/>
    <cellStyle name="Output 8 2 15" xfId="17711" xr:uid="{00000000-0005-0000-0000-0000B5440000}"/>
    <cellStyle name="Output 8 2 15 2" xfId="17712" xr:uid="{00000000-0005-0000-0000-0000B6440000}"/>
    <cellStyle name="Output 8 2 16" xfId="17713" xr:uid="{00000000-0005-0000-0000-0000B7440000}"/>
    <cellStyle name="Output 8 2 16 2" xfId="17714" xr:uid="{00000000-0005-0000-0000-0000B8440000}"/>
    <cellStyle name="Output 8 2 17" xfId="17715" xr:uid="{00000000-0005-0000-0000-0000B9440000}"/>
    <cellStyle name="Output 8 2 17 2" xfId="17716" xr:uid="{00000000-0005-0000-0000-0000BA440000}"/>
    <cellStyle name="Output 8 2 18" xfId="17717" xr:uid="{00000000-0005-0000-0000-0000BB440000}"/>
    <cellStyle name="Output 8 2 18 2" xfId="17718" xr:uid="{00000000-0005-0000-0000-0000BC440000}"/>
    <cellStyle name="Output 8 2 19" xfId="17719" xr:uid="{00000000-0005-0000-0000-0000BD440000}"/>
    <cellStyle name="Output 8 2 19 2" xfId="17720" xr:uid="{00000000-0005-0000-0000-0000BE440000}"/>
    <cellStyle name="Output 8 2 2" xfId="17721" xr:uid="{00000000-0005-0000-0000-0000BF440000}"/>
    <cellStyle name="Output 8 2 2 10" xfId="17722" xr:uid="{00000000-0005-0000-0000-0000C0440000}"/>
    <cellStyle name="Output 8 2 2 10 2" xfId="17723" xr:uid="{00000000-0005-0000-0000-0000C1440000}"/>
    <cellStyle name="Output 8 2 2 11" xfId="17724" xr:uid="{00000000-0005-0000-0000-0000C2440000}"/>
    <cellStyle name="Output 8 2 2 11 2" xfId="17725" xr:uid="{00000000-0005-0000-0000-0000C3440000}"/>
    <cellStyle name="Output 8 2 2 12" xfId="17726" xr:uid="{00000000-0005-0000-0000-0000C4440000}"/>
    <cellStyle name="Output 8 2 2 12 2" xfId="17727" xr:uid="{00000000-0005-0000-0000-0000C5440000}"/>
    <cellStyle name="Output 8 2 2 13" xfId="17728" xr:uid="{00000000-0005-0000-0000-0000C6440000}"/>
    <cellStyle name="Output 8 2 2 13 2" xfId="17729" xr:uid="{00000000-0005-0000-0000-0000C7440000}"/>
    <cellStyle name="Output 8 2 2 14" xfId="17730" xr:uid="{00000000-0005-0000-0000-0000C8440000}"/>
    <cellStyle name="Output 8 2 2 14 2" xfId="17731" xr:uid="{00000000-0005-0000-0000-0000C9440000}"/>
    <cellStyle name="Output 8 2 2 15" xfId="17732" xr:uid="{00000000-0005-0000-0000-0000CA440000}"/>
    <cellStyle name="Output 8 2 2 15 2" xfId="17733" xr:uid="{00000000-0005-0000-0000-0000CB440000}"/>
    <cellStyle name="Output 8 2 2 16" xfId="17734" xr:uid="{00000000-0005-0000-0000-0000CC440000}"/>
    <cellStyle name="Output 8 2 2 16 2" xfId="17735" xr:uid="{00000000-0005-0000-0000-0000CD440000}"/>
    <cellStyle name="Output 8 2 2 17" xfId="17736" xr:uid="{00000000-0005-0000-0000-0000CE440000}"/>
    <cellStyle name="Output 8 2 2 17 2" xfId="17737" xr:uid="{00000000-0005-0000-0000-0000CF440000}"/>
    <cellStyle name="Output 8 2 2 18" xfId="17738" xr:uid="{00000000-0005-0000-0000-0000D0440000}"/>
    <cellStyle name="Output 8 2 2 18 2" xfId="17739" xr:uid="{00000000-0005-0000-0000-0000D1440000}"/>
    <cellStyle name="Output 8 2 2 19" xfId="17740" xr:uid="{00000000-0005-0000-0000-0000D2440000}"/>
    <cellStyle name="Output 8 2 2 19 2" xfId="17741" xr:uid="{00000000-0005-0000-0000-0000D3440000}"/>
    <cellStyle name="Output 8 2 2 2" xfId="17742" xr:uid="{00000000-0005-0000-0000-0000D4440000}"/>
    <cellStyle name="Output 8 2 2 2 10" xfId="17743" xr:uid="{00000000-0005-0000-0000-0000D5440000}"/>
    <cellStyle name="Output 8 2 2 2 10 2" xfId="17744" xr:uid="{00000000-0005-0000-0000-0000D6440000}"/>
    <cellStyle name="Output 8 2 2 2 11" xfId="17745" xr:uid="{00000000-0005-0000-0000-0000D7440000}"/>
    <cellStyle name="Output 8 2 2 2 11 2" xfId="17746" xr:uid="{00000000-0005-0000-0000-0000D8440000}"/>
    <cellStyle name="Output 8 2 2 2 12" xfId="17747" xr:uid="{00000000-0005-0000-0000-0000D9440000}"/>
    <cellStyle name="Output 8 2 2 2 12 2" xfId="17748" xr:uid="{00000000-0005-0000-0000-0000DA440000}"/>
    <cellStyle name="Output 8 2 2 2 13" xfId="17749" xr:uid="{00000000-0005-0000-0000-0000DB440000}"/>
    <cellStyle name="Output 8 2 2 2 13 2" xfId="17750" xr:uid="{00000000-0005-0000-0000-0000DC440000}"/>
    <cellStyle name="Output 8 2 2 2 14" xfId="17751" xr:uid="{00000000-0005-0000-0000-0000DD440000}"/>
    <cellStyle name="Output 8 2 2 2 14 2" xfId="17752" xr:uid="{00000000-0005-0000-0000-0000DE440000}"/>
    <cellStyle name="Output 8 2 2 2 15" xfId="17753" xr:uid="{00000000-0005-0000-0000-0000DF440000}"/>
    <cellStyle name="Output 8 2 2 2 15 2" xfId="17754" xr:uid="{00000000-0005-0000-0000-0000E0440000}"/>
    <cellStyle name="Output 8 2 2 2 16" xfId="17755" xr:uid="{00000000-0005-0000-0000-0000E1440000}"/>
    <cellStyle name="Output 8 2 2 2 16 2" xfId="17756" xr:uid="{00000000-0005-0000-0000-0000E2440000}"/>
    <cellStyle name="Output 8 2 2 2 17" xfId="17757" xr:uid="{00000000-0005-0000-0000-0000E3440000}"/>
    <cellStyle name="Output 8 2 2 2 17 2" xfId="17758" xr:uid="{00000000-0005-0000-0000-0000E4440000}"/>
    <cellStyle name="Output 8 2 2 2 18" xfId="17759" xr:uid="{00000000-0005-0000-0000-0000E5440000}"/>
    <cellStyle name="Output 8 2 2 2 18 2" xfId="17760" xr:uid="{00000000-0005-0000-0000-0000E6440000}"/>
    <cellStyle name="Output 8 2 2 2 19" xfId="17761" xr:uid="{00000000-0005-0000-0000-0000E7440000}"/>
    <cellStyle name="Output 8 2 2 2 2" xfId="17762" xr:uid="{00000000-0005-0000-0000-0000E8440000}"/>
    <cellStyle name="Output 8 2 2 2 2 2" xfId="17763" xr:uid="{00000000-0005-0000-0000-0000E9440000}"/>
    <cellStyle name="Output 8 2 2 2 3" xfId="17764" xr:uid="{00000000-0005-0000-0000-0000EA440000}"/>
    <cellStyle name="Output 8 2 2 2 3 2" xfId="17765" xr:uid="{00000000-0005-0000-0000-0000EB440000}"/>
    <cellStyle name="Output 8 2 2 2 4" xfId="17766" xr:uid="{00000000-0005-0000-0000-0000EC440000}"/>
    <cellStyle name="Output 8 2 2 2 4 2" xfId="17767" xr:uid="{00000000-0005-0000-0000-0000ED440000}"/>
    <cellStyle name="Output 8 2 2 2 5" xfId="17768" xr:uid="{00000000-0005-0000-0000-0000EE440000}"/>
    <cellStyle name="Output 8 2 2 2 5 2" xfId="17769" xr:uid="{00000000-0005-0000-0000-0000EF440000}"/>
    <cellStyle name="Output 8 2 2 2 6" xfId="17770" xr:uid="{00000000-0005-0000-0000-0000F0440000}"/>
    <cellStyle name="Output 8 2 2 2 6 2" xfId="17771" xr:uid="{00000000-0005-0000-0000-0000F1440000}"/>
    <cellStyle name="Output 8 2 2 2 7" xfId="17772" xr:uid="{00000000-0005-0000-0000-0000F2440000}"/>
    <cellStyle name="Output 8 2 2 2 7 2" xfId="17773" xr:uid="{00000000-0005-0000-0000-0000F3440000}"/>
    <cellStyle name="Output 8 2 2 2 8" xfId="17774" xr:uid="{00000000-0005-0000-0000-0000F4440000}"/>
    <cellStyle name="Output 8 2 2 2 8 2" xfId="17775" xr:uid="{00000000-0005-0000-0000-0000F5440000}"/>
    <cellStyle name="Output 8 2 2 2 9" xfId="17776" xr:uid="{00000000-0005-0000-0000-0000F6440000}"/>
    <cellStyle name="Output 8 2 2 2 9 2" xfId="17777" xr:uid="{00000000-0005-0000-0000-0000F7440000}"/>
    <cellStyle name="Output 8 2 2 20" xfId="17778" xr:uid="{00000000-0005-0000-0000-0000F8440000}"/>
    <cellStyle name="Output 8 2 2 3" xfId="17779" xr:uid="{00000000-0005-0000-0000-0000F9440000}"/>
    <cellStyle name="Output 8 2 2 3 10" xfId="17780" xr:uid="{00000000-0005-0000-0000-0000FA440000}"/>
    <cellStyle name="Output 8 2 2 3 10 2" xfId="17781" xr:uid="{00000000-0005-0000-0000-0000FB440000}"/>
    <cellStyle name="Output 8 2 2 3 11" xfId="17782" xr:uid="{00000000-0005-0000-0000-0000FC440000}"/>
    <cellStyle name="Output 8 2 2 3 11 2" xfId="17783" xr:uid="{00000000-0005-0000-0000-0000FD440000}"/>
    <cellStyle name="Output 8 2 2 3 12" xfId="17784" xr:uid="{00000000-0005-0000-0000-0000FE440000}"/>
    <cellStyle name="Output 8 2 2 3 12 2" xfId="17785" xr:uid="{00000000-0005-0000-0000-0000FF440000}"/>
    <cellStyle name="Output 8 2 2 3 13" xfId="17786" xr:uid="{00000000-0005-0000-0000-000000450000}"/>
    <cellStyle name="Output 8 2 2 3 13 2" xfId="17787" xr:uid="{00000000-0005-0000-0000-000001450000}"/>
    <cellStyle name="Output 8 2 2 3 14" xfId="17788" xr:uid="{00000000-0005-0000-0000-000002450000}"/>
    <cellStyle name="Output 8 2 2 3 14 2" xfId="17789" xr:uid="{00000000-0005-0000-0000-000003450000}"/>
    <cellStyle name="Output 8 2 2 3 15" xfId="17790" xr:uid="{00000000-0005-0000-0000-000004450000}"/>
    <cellStyle name="Output 8 2 2 3 15 2" xfId="17791" xr:uid="{00000000-0005-0000-0000-000005450000}"/>
    <cellStyle name="Output 8 2 2 3 16" xfId="17792" xr:uid="{00000000-0005-0000-0000-000006450000}"/>
    <cellStyle name="Output 8 2 2 3 16 2" xfId="17793" xr:uid="{00000000-0005-0000-0000-000007450000}"/>
    <cellStyle name="Output 8 2 2 3 17" xfId="17794" xr:uid="{00000000-0005-0000-0000-000008450000}"/>
    <cellStyle name="Output 8 2 2 3 17 2" xfId="17795" xr:uid="{00000000-0005-0000-0000-000009450000}"/>
    <cellStyle name="Output 8 2 2 3 18" xfId="17796" xr:uid="{00000000-0005-0000-0000-00000A450000}"/>
    <cellStyle name="Output 8 2 2 3 18 2" xfId="17797" xr:uid="{00000000-0005-0000-0000-00000B450000}"/>
    <cellStyle name="Output 8 2 2 3 19" xfId="17798" xr:uid="{00000000-0005-0000-0000-00000C450000}"/>
    <cellStyle name="Output 8 2 2 3 2" xfId="17799" xr:uid="{00000000-0005-0000-0000-00000D450000}"/>
    <cellStyle name="Output 8 2 2 3 2 2" xfId="17800" xr:uid="{00000000-0005-0000-0000-00000E450000}"/>
    <cellStyle name="Output 8 2 2 3 3" xfId="17801" xr:uid="{00000000-0005-0000-0000-00000F450000}"/>
    <cellStyle name="Output 8 2 2 3 3 2" xfId="17802" xr:uid="{00000000-0005-0000-0000-000010450000}"/>
    <cellStyle name="Output 8 2 2 3 4" xfId="17803" xr:uid="{00000000-0005-0000-0000-000011450000}"/>
    <cellStyle name="Output 8 2 2 3 4 2" xfId="17804" xr:uid="{00000000-0005-0000-0000-000012450000}"/>
    <cellStyle name="Output 8 2 2 3 5" xfId="17805" xr:uid="{00000000-0005-0000-0000-000013450000}"/>
    <cellStyle name="Output 8 2 2 3 5 2" xfId="17806" xr:uid="{00000000-0005-0000-0000-000014450000}"/>
    <cellStyle name="Output 8 2 2 3 6" xfId="17807" xr:uid="{00000000-0005-0000-0000-000015450000}"/>
    <cellStyle name="Output 8 2 2 3 6 2" xfId="17808" xr:uid="{00000000-0005-0000-0000-000016450000}"/>
    <cellStyle name="Output 8 2 2 3 7" xfId="17809" xr:uid="{00000000-0005-0000-0000-000017450000}"/>
    <cellStyle name="Output 8 2 2 3 7 2" xfId="17810" xr:uid="{00000000-0005-0000-0000-000018450000}"/>
    <cellStyle name="Output 8 2 2 3 8" xfId="17811" xr:uid="{00000000-0005-0000-0000-000019450000}"/>
    <cellStyle name="Output 8 2 2 3 8 2" xfId="17812" xr:uid="{00000000-0005-0000-0000-00001A450000}"/>
    <cellStyle name="Output 8 2 2 3 9" xfId="17813" xr:uid="{00000000-0005-0000-0000-00001B450000}"/>
    <cellStyle name="Output 8 2 2 3 9 2" xfId="17814" xr:uid="{00000000-0005-0000-0000-00001C450000}"/>
    <cellStyle name="Output 8 2 2 4" xfId="17815" xr:uid="{00000000-0005-0000-0000-00001D450000}"/>
    <cellStyle name="Output 8 2 2 4 10" xfId="17816" xr:uid="{00000000-0005-0000-0000-00001E450000}"/>
    <cellStyle name="Output 8 2 2 4 10 2" xfId="17817" xr:uid="{00000000-0005-0000-0000-00001F450000}"/>
    <cellStyle name="Output 8 2 2 4 11" xfId="17818" xr:uid="{00000000-0005-0000-0000-000020450000}"/>
    <cellStyle name="Output 8 2 2 4 11 2" xfId="17819" xr:uid="{00000000-0005-0000-0000-000021450000}"/>
    <cellStyle name="Output 8 2 2 4 12" xfId="17820" xr:uid="{00000000-0005-0000-0000-000022450000}"/>
    <cellStyle name="Output 8 2 2 4 12 2" xfId="17821" xr:uid="{00000000-0005-0000-0000-000023450000}"/>
    <cellStyle name="Output 8 2 2 4 13" xfId="17822" xr:uid="{00000000-0005-0000-0000-000024450000}"/>
    <cellStyle name="Output 8 2 2 4 13 2" xfId="17823" xr:uid="{00000000-0005-0000-0000-000025450000}"/>
    <cellStyle name="Output 8 2 2 4 14" xfId="17824" xr:uid="{00000000-0005-0000-0000-000026450000}"/>
    <cellStyle name="Output 8 2 2 4 14 2" xfId="17825" xr:uid="{00000000-0005-0000-0000-000027450000}"/>
    <cellStyle name="Output 8 2 2 4 15" xfId="17826" xr:uid="{00000000-0005-0000-0000-000028450000}"/>
    <cellStyle name="Output 8 2 2 4 15 2" xfId="17827" xr:uid="{00000000-0005-0000-0000-000029450000}"/>
    <cellStyle name="Output 8 2 2 4 16" xfId="17828" xr:uid="{00000000-0005-0000-0000-00002A450000}"/>
    <cellStyle name="Output 8 2 2 4 2" xfId="17829" xr:uid="{00000000-0005-0000-0000-00002B450000}"/>
    <cellStyle name="Output 8 2 2 4 2 2" xfId="17830" xr:uid="{00000000-0005-0000-0000-00002C450000}"/>
    <cellStyle name="Output 8 2 2 4 3" xfId="17831" xr:uid="{00000000-0005-0000-0000-00002D450000}"/>
    <cellStyle name="Output 8 2 2 4 3 2" xfId="17832" xr:uid="{00000000-0005-0000-0000-00002E450000}"/>
    <cellStyle name="Output 8 2 2 4 4" xfId="17833" xr:uid="{00000000-0005-0000-0000-00002F450000}"/>
    <cellStyle name="Output 8 2 2 4 4 2" xfId="17834" xr:uid="{00000000-0005-0000-0000-000030450000}"/>
    <cellStyle name="Output 8 2 2 4 5" xfId="17835" xr:uid="{00000000-0005-0000-0000-000031450000}"/>
    <cellStyle name="Output 8 2 2 4 5 2" xfId="17836" xr:uid="{00000000-0005-0000-0000-000032450000}"/>
    <cellStyle name="Output 8 2 2 4 6" xfId="17837" xr:uid="{00000000-0005-0000-0000-000033450000}"/>
    <cellStyle name="Output 8 2 2 4 6 2" xfId="17838" xr:uid="{00000000-0005-0000-0000-000034450000}"/>
    <cellStyle name="Output 8 2 2 4 7" xfId="17839" xr:uid="{00000000-0005-0000-0000-000035450000}"/>
    <cellStyle name="Output 8 2 2 4 7 2" xfId="17840" xr:uid="{00000000-0005-0000-0000-000036450000}"/>
    <cellStyle name="Output 8 2 2 4 8" xfId="17841" xr:uid="{00000000-0005-0000-0000-000037450000}"/>
    <cellStyle name="Output 8 2 2 4 8 2" xfId="17842" xr:uid="{00000000-0005-0000-0000-000038450000}"/>
    <cellStyle name="Output 8 2 2 4 9" xfId="17843" xr:uid="{00000000-0005-0000-0000-000039450000}"/>
    <cellStyle name="Output 8 2 2 4 9 2" xfId="17844" xr:uid="{00000000-0005-0000-0000-00003A450000}"/>
    <cellStyle name="Output 8 2 2 5" xfId="17845" xr:uid="{00000000-0005-0000-0000-00003B450000}"/>
    <cellStyle name="Output 8 2 2 5 10" xfId="17846" xr:uid="{00000000-0005-0000-0000-00003C450000}"/>
    <cellStyle name="Output 8 2 2 5 10 2" xfId="17847" xr:uid="{00000000-0005-0000-0000-00003D450000}"/>
    <cellStyle name="Output 8 2 2 5 11" xfId="17848" xr:uid="{00000000-0005-0000-0000-00003E450000}"/>
    <cellStyle name="Output 8 2 2 5 11 2" xfId="17849" xr:uid="{00000000-0005-0000-0000-00003F450000}"/>
    <cellStyle name="Output 8 2 2 5 12" xfId="17850" xr:uid="{00000000-0005-0000-0000-000040450000}"/>
    <cellStyle name="Output 8 2 2 5 12 2" xfId="17851" xr:uid="{00000000-0005-0000-0000-000041450000}"/>
    <cellStyle name="Output 8 2 2 5 13" xfId="17852" xr:uid="{00000000-0005-0000-0000-000042450000}"/>
    <cellStyle name="Output 8 2 2 5 13 2" xfId="17853" xr:uid="{00000000-0005-0000-0000-000043450000}"/>
    <cellStyle name="Output 8 2 2 5 14" xfId="17854" xr:uid="{00000000-0005-0000-0000-000044450000}"/>
    <cellStyle name="Output 8 2 2 5 14 2" xfId="17855" xr:uid="{00000000-0005-0000-0000-000045450000}"/>
    <cellStyle name="Output 8 2 2 5 15" xfId="17856" xr:uid="{00000000-0005-0000-0000-000046450000}"/>
    <cellStyle name="Output 8 2 2 5 15 2" xfId="17857" xr:uid="{00000000-0005-0000-0000-000047450000}"/>
    <cellStyle name="Output 8 2 2 5 16" xfId="17858" xr:uid="{00000000-0005-0000-0000-000048450000}"/>
    <cellStyle name="Output 8 2 2 5 2" xfId="17859" xr:uid="{00000000-0005-0000-0000-000049450000}"/>
    <cellStyle name="Output 8 2 2 5 2 2" xfId="17860" xr:uid="{00000000-0005-0000-0000-00004A450000}"/>
    <cellStyle name="Output 8 2 2 5 3" xfId="17861" xr:uid="{00000000-0005-0000-0000-00004B450000}"/>
    <cellStyle name="Output 8 2 2 5 3 2" xfId="17862" xr:uid="{00000000-0005-0000-0000-00004C450000}"/>
    <cellStyle name="Output 8 2 2 5 4" xfId="17863" xr:uid="{00000000-0005-0000-0000-00004D450000}"/>
    <cellStyle name="Output 8 2 2 5 4 2" xfId="17864" xr:uid="{00000000-0005-0000-0000-00004E450000}"/>
    <cellStyle name="Output 8 2 2 5 5" xfId="17865" xr:uid="{00000000-0005-0000-0000-00004F450000}"/>
    <cellStyle name="Output 8 2 2 5 5 2" xfId="17866" xr:uid="{00000000-0005-0000-0000-000050450000}"/>
    <cellStyle name="Output 8 2 2 5 6" xfId="17867" xr:uid="{00000000-0005-0000-0000-000051450000}"/>
    <cellStyle name="Output 8 2 2 5 6 2" xfId="17868" xr:uid="{00000000-0005-0000-0000-000052450000}"/>
    <cellStyle name="Output 8 2 2 5 7" xfId="17869" xr:uid="{00000000-0005-0000-0000-000053450000}"/>
    <cellStyle name="Output 8 2 2 5 7 2" xfId="17870" xr:uid="{00000000-0005-0000-0000-000054450000}"/>
    <cellStyle name="Output 8 2 2 5 8" xfId="17871" xr:uid="{00000000-0005-0000-0000-000055450000}"/>
    <cellStyle name="Output 8 2 2 5 8 2" xfId="17872" xr:uid="{00000000-0005-0000-0000-000056450000}"/>
    <cellStyle name="Output 8 2 2 5 9" xfId="17873" xr:uid="{00000000-0005-0000-0000-000057450000}"/>
    <cellStyle name="Output 8 2 2 5 9 2" xfId="17874" xr:uid="{00000000-0005-0000-0000-000058450000}"/>
    <cellStyle name="Output 8 2 2 6" xfId="17875" xr:uid="{00000000-0005-0000-0000-000059450000}"/>
    <cellStyle name="Output 8 2 2 6 10" xfId="17876" xr:uid="{00000000-0005-0000-0000-00005A450000}"/>
    <cellStyle name="Output 8 2 2 6 10 2" xfId="17877" xr:uid="{00000000-0005-0000-0000-00005B450000}"/>
    <cellStyle name="Output 8 2 2 6 11" xfId="17878" xr:uid="{00000000-0005-0000-0000-00005C450000}"/>
    <cellStyle name="Output 8 2 2 6 11 2" xfId="17879" xr:uid="{00000000-0005-0000-0000-00005D450000}"/>
    <cellStyle name="Output 8 2 2 6 12" xfId="17880" xr:uid="{00000000-0005-0000-0000-00005E450000}"/>
    <cellStyle name="Output 8 2 2 6 12 2" xfId="17881" xr:uid="{00000000-0005-0000-0000-00005F450000}"/>
    <cellStyle name="Output 8 2 2 6 13" xfId="17882" xr:uid="{00000000-0005-0000-0000-000060450000}"/>
    <cellStyle name="Output 8 2 2 6 13 2" xfId="17883" xr:uid="{00000000-0005-0000-0000-000061450000}"/>
    <cellStyle name="Output 8 2 2 6 14" xfId="17884" xr:uid="{00000000-0005-0000-0000-000062450000}"/>
    <cellStyle name="Output 8 2 2 6 14 2" xfId="17885" xr:uid="{00000000-0005-0000-0000-000063450000}"/>
    <cellStyle name="Output 8 2 2 6 15" xfId="17886" xr:uid="{00000000-0005-0000-0000-000064450000}"/>
    <cellStyle name="Output 8 2 2 6 2" xfId="17887" xr:uid="{00000000-0005-0000-0000-000065450000}"/>
    <cellStyle name="Output 8 2 2 6 2 2" xfId="17888" xr:uid="{00000000-0005-0000-0000-000066450000}"/>
    <cellStyle name="Output 8 2 2 6 3" xfId="17889" xr:uid="{00000000-0005-0000-0000-000067450000}"/>
    <cellStyle name="Output 8 2 2 6 3 2" xfId="17890" xr:uid="{00000000-0005-0000-0000-000068450000}"/>
    <cellStyle name="Output 8 2 2 6 4" xfId="17891" xr:uid="{00000000-0005-0000-0000-000069450000}"/>
    <cellStyle name="Output 8 2 2 6 4 2" xfId="17892" xr:uid="{00000000-0005-0000-0000-00006A450000}"/>
    <cellStyle name="Output 8 2 2 6 5" xfId="17893" xr:uid="{00000000-0005-0000-0000-00006B450000}"/>
    <cellStyle name="Output 8 2 2 6 5 2" xfId="17894" xr:uid="{00000000-0005-0000-0000-00006C450000}"/>
    <cellStyle name="Output 8 2 2 6 6" xfId="17895" xr:uid="{00000000-0005-0000-0000-00006D450000}"/>
    <cellStyle name="Output 8 2 2 6 6 2" xfId="17896" xr:uid="{00000000-0005-0000-0000-00006E450000}"/>
    <cellStyle name="Output 8 2 2 6 7" xfId="17897" xr:uid="{00000000-0005-0000-0000-00006F450000}"/>
    <cellStyle name="Output 8 2 2 6 7 2" xfId="17898" xr:uid="{00000000-0005-0000-0000-000070450000}"/>
    <cellStyle name="Output 8 2 2 6 8" xfId="17899" xr:uid="{00000000-0005-0000-0000-000071450000}"/>
    <cellStyle name="Output 8 2 2 6 8 2" xfId="17900" xr:uid="{00000000-0005-0000-0000-000072450000}"/>
    <cellStyle name="Output 8 2 2 6 9" xfId="17901" xr:uid="{00000000-0005-0000-0000-000073450000}"/>
    <cellStyle name="Output 8 2 2 6 9 2" xfId="17902" xr:uid="{00000000-0005-0000-0000-000074450000}"/>
    <cellStyle name="Output 8 2 2 7" xfId="17903" xr:uid="{00000000-0005-0000-0000-000075450000}"/>
    <cellStyle name="Output 8 2 2 7 2" xfId="17904" xr:uid="{00000000-0005-0000-0000-000076450000}"/>
    <cellStyle name="Output 8 2 2 8" xfId="17905" xr:uid="{00000000-0005-0000-0000-000077450000}"/>
    <cellStyle name="Output 8 2 2 8 2" xfId="17906" xr:uid="{00000000-0005-0000-0000-000078450000}"/>
    <cellStyle name="Output 8 2 2 9" xfId="17907" xr:uid="{00000000-0005-0000-0000-000079450000}"/>
    <cellStyle name="Output 8 2 2 9 2" xfId="17908" xr:uid="{00000000-0005-0000-0000-00007A450000}"/>
    <cellStyle name="Output 8 2 20" xfId="17909" xr:uid="{00000000-0005-0000-0000-00007B450000}"/>
    <cellStyle name="Output 8 2 20 2" xfId="17910" xr:uid="{00000000-0005-0000-0000-00007C450000}"/>
    <cellStyle name="Output 8 2 21" xfId="17911" xr:uid="{00000000-0005-0000-0000-00007D450000}"/>
    <cellStyle name="Output 8 2 21 2" xfId="17912" xr:uid="{00000000-0005-0000-0000-00007E450000}"/>
    <cellStyle name="Output 8 2 22" xfId="17913" xr:uid="{00000000-0005-0000-0000-00007F450000}"/>
    <cellStyle name="Output 8 2 22 2" xfId="17914" xr:uid="{00000000-0005-0000-0000-000080450000}"/>
    <cellStyle name="Output 8 2 23" xfId="17915" xr:uid="{00000000-0005-0000-0000-000081450000}"/>
    <cellStyle name="Output 8 2 23 2" xfId="17916" xr:uid="{00000000-0005-0000-0000-000082450000}"/>
    <cellStyle name="Output 8 2 24" xfId="17917" xr:uid="{00000000-0005-0000-0000-000083450000}"/>
    <cellStyle name="Output 8 2 24 2" xfId="17918" xr:uid="{00000000-0005-0000-0000-000084450000}"/>
    <cellStyle name="Output 8 2 25" xfId="17919" xr:uid="{00000000-0005-0000-0000-000085450000}"/>
    <cellStyle name="Output 8 2 25 2" xfId="17920" xr:uid="{00000000-0005-0000-0000-000086450000}"/>
    <cellStyle name="Output 8 2 26" xfId="17921" xr:uid="{00000000-0005-0000-0000-000087450000}"/>
    <cellStyle name="Output 8 2 26 2" xfId="17922" xr:uid="{00000000-0005-0000-0000-000088450000}"/>
    <cellStyle name="Output 8 2 27" xfId="17923" xr:uid="{00000000-0005-0000-0000-000089450000}"/>
    <cellStyle name="Output 8 2 3" xfId="17924" xr:uid="{00000000-0005-0000-0000-00008A450000}"/>
    <cellStyle name="Output 8 2 3 10" xfId="17925" xr:uid="{00000000-0005-0000-0000-00008B450000}"/>
    <cellStyle name="Output 8 2 3 10 2" xfId="17926" xr:uid="{00000000-0005-0000-0000-00008C450000}"/>
    <cellStyle name="Output 8 2 3 11" xfId="17927" xr:uid="{00000000-0005-0000-0000-00008D450000}"/>
    <cellStyle name="Output 8 2 3 11 2" xfId="17928" xr:uid="{00000000-0005-0000-0000-00008E450000}"/>
    <cellStyle name="Output 8 2 3 12" xfId="17929" xr:uid="{00000000-0005-0000-0000-00008F450000}"/>
    <cellStyle name="Output 8 2 3 12 2" xfId="17930" xr:uid="{00000000-0005-0000-0000-000090450000}"/>
    <cellStyle name="Output 8 2 3 13" xfId="17931" xr:uid="{00000000-0005-0000-0000-000091450000}"/>
    <cellStyle name="Output 8 2 3 13 2" xfId="17932" xr:uid="{00000000-0005-0000-0000-000092450000}"/>
    <cellStyle name="Output 8 2 3 14" xfId="17933" xr:uid="{00000000-0005-0000-0000-000093450000}"/>
    <cellStyle name="Output 8 2 3 14 2" xfId="17934" xr:uid="{00000000-0005-0000-0000-000094450000}"/>
    <cellStyle name="Output 8 2 3 15" xfId="17935" xr:uid="{00000000-0005-0000-0000-000095450000}"/>
    <cellStyle name="Output 8 2 3 15 2" xfId="17936" xr:uid="{00000000-0005-0000-0000-000096450000}"/>
    <cellStyle name="Output 8 2 3 16" xfId="17937" xr:uid="{00000000-0005-0000-0000-000097450000}"/>
    <cellStyle name="Output 8 2 3 16 2" xfId="17938" xr:uid="{00000000-0005-0000-0000-000098450000}"/>
    <cellStyle name="Output 8 2 3 17" xfId="17939" xr:uid="{00000000-0005-0000-0000-000099450000}"/>
    <cellStyle name="Output 8 2 3 17 2" xfId="17940" xr:uid="{00000000-0005-0000-0000-00009A450000}"/>
    <cellStyle name="Output 8 2 3 18" xfId="17941" xr:uid="{00000000-0005-0000-0000-00009B450000}"/>
    <cellStyle name="Output 8 2 3 18 2" xfId="17942" xr:uid="{00000000-0005-0000-0000-00009C450000}"/>
    <cellStyle name="Output 8 2 3 19" xfId="17943" xr:uid="{00000000-0005-0000-0000-00009D450000}"/>
    <cellStyle name="Output 8 2 3 19 2" xfId="17944" xr:uid="{00000000-0005-0000-0000-00009E450000}"/>
    <cellStyle name="Output 8 2 3 2" xfId="17945" xr:uid="{00000000-0005-0000-0000-00009F450000}"/>
    <cellStyle name="Output 8 2 3 2 10" xfId="17946" xr:uid="{00000000-0005-0000-0000-0000A0450000}"/>
    <cellStyle name="Output 8 2 3 2 10 2" xfId="17947" xr:uid="{00000000-0005-0000-0000-0000A1450000}"/>
    <cellStyle name="Output 8 2 3 2 11" xfId="17948" xr:uid="{00000000-0005-0000-0000-0000A2450000}"/>
    <cellStyle name="Output 8 2 3 2 11 2" xfId="17949" xr:uid="{00000000-0005-0000-0000-0000A3450000}"/>
    <cellStyle name="Output 8 2 3 2 12" xfId="17950" xr:uid="{00000000-0005-0000-0000-0000A4450000}"/>
    <cellStyle name="Output 8 2 3 2 12 2" xfId="17951" xr:uid="{00000000-0005-0000-0000-0000A5450000}"/>
    <cellStyle name="Output 8 2 3 2 13" xfId="17952" xr:uid="{00000000-0005-0000-0000-0000A6450000}"/>
    <cellStyle name="Output 8 2 3 2 13 2" xfId="17953" xr:uid="{00000000-0005-0000-0000-0000A7450000}"/>
    <cellStyle name="Output 8 2 3 2 14" xfId="17954" xr:uid="{00000000-0005-0000-0000-0000A8450000}"/>
    <cellStyle name="Output 8 2 3 2 14 2" xfId="17955" xr:uid="{00000000-0005-0000-0000-0000A9450000}"/>
    <cellStyle name="Output 8 2 3 2 15" xfId="17956" xr:uid="{00000000-0005-0000-0000-0000AA450000}"/>
    <cellStyle name="Output 8 2 3 2 15 2" xfId="17957" xr:uid="{00000000-0005-0000-0000-0000AB450000}"/>
    <cellStyle name="Output 8 2 3 2 16" xfId="17958" xr:uid="{00000000-0005-0000-0000-0000AC450000}"/>
    <cellStyle name="Output 8 2 3 2 16 2" xfId="17959" xr:uid="{00000000-0005-0000-0000-0000AD450000}"/>
    <cellStyle name="Output 8 2 3 2 17" xfId="17960" xr:uid="{00000000-0005-0000-0000-0000AE450000}"/>
    <cellStyle name="Output 8 2 3 2 17 2" xfId="17961" xr:uid="{00000000-0005-0000-0000-0000AF450000}"/>
    <cellStyle name="Output 8 2 3 2 18" xfId="17962" xr:uid="{00000000-0005-0000-0000-0000B0450000}"/>
    <cellStyle name="Output 8 2 3 2 18 2" xfId="17963" xr:uid="{00000000-0005-0000-0000-0000B1450000}"/>
    <cellStyle name="Output 8 2 3 2 19" xfId="17964" xr:uid="{00000000-0005-0000-0000-0000B2450000}"/>
    <cellStyle name="Output 8 2 3 2 2" xfId="17965" xr:uid="{00000000-0005-0000-0000-0000B3450000}"/>
    <cellStyle name="Output 8 2 3 2 2 2" xfId="17966" xr:uid="{00000000-0005-0000-0000-0000B4450000}"/>
    <cellStyle name="Output 8 2 3 2 3" xfId="17967" xr:uid="{00000000-0005-0000-0000-0000B5450000}"/>
    <cellStyle name="Output 8 2 3 2 3 2" xfId="17968" xr:uid="{00000000-0005-0000-0000-0000B6450000}"/>
    <cellStyle name="Output 8 2 3 2 4" xfId="17969" xr:uid="{00000000-0005-0000-0000-0000B7450000}"/>
    <cellStyle name="Output 8 2 3 2 4 2" xfId="17970" xr:uid="{00000000-0005-0000-0000-0000B8450000}"/>
    <cellStyle name="Output 8 2 3 2 5" xfId="17971" xr:uid="{00000000-0005-0000-0000-0000B9450000}"/>
    <cellStyle name="Output 8 2 3 2 5 2" xfId="17972" xr:uid="{00000000-0005-0000-0000-0000BA450000}"/>
    <cellStyle name="Output 8 2 3 2 6" xfId="17973" xr:uid="{00000000-0005-0000-0000-0000BB450000}"/>
    <cellStyle name="Output 8 2 3 2 6 2" xfId="17974" xr:uid="{00000000-0005-0000-0000-0000BC450000}"/>
    <cellStyle name="Output 8 2 3 2 7" xfId="17975" xr:uid="{00000000-0005-0000-0000-0000BD450000}"/>
    <cellStyle name="Output 8 2 3 2 7 2" xfId="17976" xr:uid="{00000000-0005-0000-0000-0000BE450000}"/>
    <cellStyle name="Output 8 2 3 2 8" xfId="17977" xr:uid="{00000000-0005-0000-0000-0000BF450000}"/>
    <cellStyle name="Output 8 2 3 2 8 2" xfId="17978" xr:uid="{00000000-0005-0000-0000-0000C0450000}"/>
    <cellStyle name="Output 8 2 3 2 9" xfId="17979" xr:uid="{00000000-0005-0000-0000-0000C1450000}"/>
    <cellStyle name="Output 8 2 3 2 9 2" xfId="17980" xr:uid="{00000000-0005-0000-0000-0000C2450000}"/>
    <cellStyle name="Output 8 2 3 20" xfId="17981" xr:uid="{00000000-0005-0000-0000-0000C3450000}"/>
    <cellStyle name="Output 8 2 3 3" xfId="17982" xr:uid="{00000000-0005-0000-0000-0000C4450000}"/>
    <cellStyle name="Output 8 2 3 3 10" xfId="17983" xr:uid="{00000000-0005-0000-0000-0000C5450000}"/>
    <cellStyle name="Output 8 2 3 3 10 2" xfId="17984" xr:uid="{00000000-0005-0000-0000-0000C6450000}"/>
    <cellStyle name="Output 8 2 3 3 11" xfId="17985" xr:uid="{00000000-0005-0000-0000-0000C7450000}"/>
    <cellStyle name="Output 8 2 3 3 11 2" xfId="17986" xr:uid="{00000000-0005-0000-0000-0000C8450000}"/>
    <cellStyle name="Output 8 2 3 3 12" xfId="17987" xr:uid="{00000000-0005-0000-0000-0000C9450000}"/>
    <cellStyle name="Output 8 2 3 3 12 2" xfId="17988" xr:uid="{00000000-0005-0000-0000-0000CA450000}"/>
    <cellStyle name="Output 8 2 3 3 13" xfId="17989" xr:uid="{00000000-0005-0000-0000-0000CB450000}"/>
    <cellStyle name="Output 8 2 3 3 13 2" xfId="17990" xr:uid="{00000000-0005-0000-0000-0000CC450000}"/>
    <cellStyle name="Output 8 2 3 3 14" xfId="17991" xr:uid="{00000000-0005-0000-0000-0000CD450000}"/>
    <cellStyle name="Output 8 2 3 3 14 2" xfId="17992" xr:uid="{00000000-0005-0000-0000-0000CE450000}"/>
    <cellStyle name="Output 8 2 3 3 15" xfId="17993" xr:uid="{00000000-0005-0000-0000-0000CF450000}"/>
    <cellStyle name="Output 8 2 3 3 15 2" xfId="17994" xr:uid="{00000000-0005-0000-0000-0000D0450000}"/>
    <cellStyle name="Output 8 2 3 3 16" xfId="17995" xr:uid="{00000000-0005-0000-0000-0000D1450000}"/>
    <cellStyle name="Output 8 2 3 3 16 2" xfId="17996" xr:uid="{00000000-0005-0000-0000-0000D2450000}"/>
    <cellStyle name="Output 8 2 3 3 17" xfId="17997" xr:uid="{00000000-0005-0000-0000-0000D3450000}"/>
    <cellStyle name="Output 8 2 3 3 17 2" xfId="17998" xr:uid="{00000000-0005-0000-0000-0000D4450000}"/>
    <cellStyle name="Output 8 2 3 3 18" xfId="17999" xr:uid="{00000000-0005-0000-0000-0000D5450000}"/>
    <cellStyle name="Output 8 2 3 3 18 2" xfId="18000" xr:uid="{00000000-0005-0000-0000-0000D6450000}"/>
    <cellStyle name="Output 8 2 3 3 19" xfId="18001" xr:uid="{00000000-0005-0000-0000-0000D7450000}"/>
    <cellStyle name="Output 8 2 3 3 2" xfId="18002" xr:uid="{00000000-0005-0000-0000-0000D8450000}"/>
    <cellStyle name="Output 8 2 3 3 2 2" xfId="18003" xr:uid="{00000000-0005-0000-0000-0000D9450000}"/>
    <cellStyle name="Output 8 2 3 3 3" xfId="18004" xr:uid="{00000000-0005-0000-0000-0000DA450000}"/>
    <cellStyle name="Output 8 2 3 3 3 2" xfId="18005" xr:uid="{00000000-0005-0000-0000-0000DB450000}"/>
    <cellStyle name="Output 8 2 3 3 4" xfId="18006" xr:uid="{00000000-0005-0000-0000-0000DC450000}"/>
    <cellStyle name="Output 8 2 3 3 4 2" xfId="18007" xr:uid="{00000000-0005-0000-0000-0000DD450000}"/>
    <cellStyle name="Output 8 2 3 3 5" xfId="18008" xr:uid="{00000000-0005-0000-0000-0000DE450000}"/>
    <cellStyle name="Output 8 2 3 3 5 2" xfId="18009" xr:uid="{00000000-0005-0000-0000-0000DF450000}"/>
    <cellStyle name="Output 8 2 3 3 6" xfId="18010" xr:uid="{00000000-0005-0000-0000-0000E0450000}"/>
    <cellStyle name="Output 8 2 3 3 6 2" xfId="18011" xr:uid="{00000000-0005-0000-0000-0000E1450000}"/>
    <cellStyle name="Output 8 2 3 3 7" xfId="18012" xr:uid="{00000000-0005-0000-0000-0000E2450000}"/>
    <cellStyle name="Output 8 2 3 3 7 2" xfId="18013" xr:uid="{00000000-0005-0000-0000-0000E3450000}"/>
    <cellStyle name="Output 8 2 3 3 8" xfId="18014" xr:uid="{00000000-0005-0000-0000-0000E4450000}"/>
    <cellStyle name="Output 8 2 3 3 8 2" xfId="18015" xr:uid="{00000000-0005-0000-0000-0000E5450000}"/>
    <cellStyle name="Output 8 2 3 3 9" xfId="18016" xr:uid="{00000000-0005-0000-0000-0000E6450000}"/>
    <cellStyle name="Output 8 2 3 3 9 2" xfId="18017" xr:uid="{00000000-0005-0000-0000-0000E7450000}"/>
    <cellStyle name="Output 8 2 3 4" xfId="18018" xr:uid="{00000000-0005-0000-0000-0000E8450000}"/>
    <cellStyle name="Output 8 2 3 4 10" xfId="18019" xr:uid="{00000000-0005-0000-0000-0000E9450000}"/>
    <cellStyle name="Output 8 2 3 4 10 2" xfId="18020" xr:uid="{00000000-0005-0000-0000-0000EA450000}"/>
    <cellStyle name="Output 8 2 3 4 11" xfId="18021" xr:uid="{00000000-0005-0000-0000-0000EB450000}"/>
    <cellStyle name="Output 8 2 3 4 11 2" xfId="18022" xr:uid="{00000000-0005-0000-0000-0000EC450000}"/>
    <cellStyle name="Output 8 2 3 4 12" xfId="18023" xr:uid="{00000000-0005-0000-0000-0000ED450000}"/>
    <cellStyle name="Output 8 2 3 4 12 2" xfId="18024" xr:uid="{00000000-0005-0000-0000-0000EE450000}"/>
    <cellStyle name="Output 8 2 3 4 13" xfId="18025" xr:uid="{00000000-0005-0000-0000-0000EF450000}"/>
    <cellStyle name="Output 8 2 3 4 13 2" xfId="18026" xr:uid="{00000000-0005-0000-0000-0000F0450000}"/>
    <cellStyle name="Output 8 2 3 4 14" xfId="18027" xr:uid="{00000000-0005-0000-0000-0000F1450000}"/>
    <cellStyle name="Output 8 2 3 4 14 2" xfId="18028" xr:uid="{00000000-0005-0000-0000-0000F2450000}"/>
    <cellStyle name="Output 8 2 3 4 15" xfId="18029" xr:uid="{00000000-0005-0000-0000-0000F3450000}"/>
    <cellStyle name="Output 8 2 3 4 15 2" xfId="18030" xr:uid="{00000000-0005-0000-0000-0000F4450000}"/>
    <cellStyle name="Output 8 2 3 4 16" xfId="18031" xr:uid="{00000000-0005-0000-0000-0000F5450000}"/>
    <cellStyle name="Output 8 2 3 4 2" xfId="18032" xr:uid="{00000000-0005-0000-0000-0000F6450000}"/>
    <cellStyle name="Output 8 2 3 4 2 2" xfId="18033" xr:uid="{00000000-0005-0000-0000-0000F7450000}"/>
    <cellStyle name="Output 8 2 3 4 3" xfId="18034" xr:uid="{00000000-0005-0000-0000-0000F8450000}"/>
    <cellStyle name="Output 8 2 3 4 3 2" xfId="18035" xr:uid="{00000000-0005-0000-0000-0000F9450000}"/>
    <cellStyle name="Output 8 2 3 4 4" xfId="18036" xr:uid="{00000000-0005-0000-0000-0000FA450000}"/>
    <cellStyle name="Output 8 2 3 4 4 2" xfId="18037" xr:uid="{00000000-0005-0000-0000-0000FB450000}"/>
    <cellStyle name="Output 8 2 3 4 5" xfId="18038" xr:uid="{00000000-0005-0000-0000-0000FC450000}"/>
    <cellStyle name="Output 8 2 3 4 5 2" xfId="18039" xr:uid="{00000000-0005-0000-0000-0000FD450000}"/>
    <cellStyle name="Output 8 2 3 4 6" xfId="18040" xr:uid="{00000000-0005-0000-0000-0000FE450000}"/>
    <cellStyle name="Output 8 2 3 4 6 2" xfId="18041" xr:uid="{00000000-0005-0000-0000-0000FF450000}"/>
    <cellStyle name="Output 8 2 3 4 7" xfId="18042" xr:uid="{00000000-0005-0000-0000-000000460000}"/>
    <cellStyle name="Output 8 2 3 4 7 2" xfId="18043" xr:uid="{00000000-0005-0000-0000-000001460000}"/>
    <cellStyle name="Output 8 2 3 4 8" xfId="18044" xr:uid="{00000000-0005-0000-0000-000002460000}"/>
    <cellStyle name="Output 8 2 3 4 8 2" xfId="18045" xr:uid="{00000000-0005-0000-0000-000003460000}"/>
    <cellStyle name="Output 8 2 3 4 9" xfId="18046" xr:uid="{00000000-0005-0000-0000-000004460000}"/>
    <cellStyle name="Output 8 2 3 4 9 2" xfId="18047" xr:uid="{00000000-0005-0000-0000-000005460000}"/>
    <cellStyle name="Output 8 2 3 5" xfId="18048" xr:uid="{00000000-0005-0000-0000-000006460000}"/>
    <cellStyle name="Output 8 2 3 5 10" xfId="18049" xr:uid="{00000000-0005-0000-0000-000007460000}"/>
    <cellStyle name="Output 8 2 3 5 10 2" xfId="18050" xr:uid="{00000000-0005-0000-0000-000008460000}"/>
    <cellStyle name="Output 8 2 3 5 11" xfId="18051" xr:uid="{00000000-0005-0000-0000-000009460000}"/>
    <cellStyle name="Output 8 2 3 5 11 2" xfId="18052" xr:uid="{00000000-0005-0000-0000-00000A460000}"/>
    <cellStyle name="Output 8 2 3 5 12" xfId="18053" xr:uid="{00000000-0005-0000-0000-00000B460000}"/>
    <cellStyle name="Output 8 2 3 5 12 2" xfId="18054" xr:uid="{00000000-0005-0000-0000-00000C460000}"/>
    <cellStyle name="Output 8 2 3 5 13" xfId="18055" xr:uid="{00000000-0005-0000-0000-00000D460000}"/>
    <cellStyle name="Output 8 2 3 5 13 2" xfId="18056" xr:uid="{00000000-0005-0000-0000-00000E460000}"/>
    <cellStyle name="Output 8 2 3 5 14" xfId="18057" xr:uid="{00000000-0005-0000-0000-00000F460000}"/>
    <cellStyle name="Output 8 2 3 5 14 2" xfId="18058" xr:uid="{00000000-0005-0000-0000-000010460000}"/>
    <cellStyle name="Output 8 2 3 5 15" xfId="18059" xr:uid="{00000000-0005-0000-0000-000011460000}"/>
    <cellStyle name="Output 8 2 3 5 15 2" xfId="18060" xr:uid="{00000000-0005-0000-0000-000012460000}"/>
    <cellStyle name="Output 8 2 3 5 16" xfId="18061" xr:uid="{00000000-0005-0000-0000-000013460000}"/>
    <cellStyle name="Output 8 2 3 5 2" xfId="18062" xr:uid="{00000000-0005-0000-0000-000014460000}"/>
    <cellStyle name="Output 8 2 3 5 2 2" xfId="18063" xr:uid="{00000000-0005-0000-0000-000015460000}"/>
    <cellStyle name="Output 8 2 3 5 3" xfId="18064" xr:uid="{00000000-0005-0000-0000-000016460000}"/>
    <cellStyle name="Output 8 2 3 5 3 2" xfId="18065" xr:uid="{00000000-0005-0000-0000-000017460000}"/>
    <cellStyle name="Output 8 2 3 5 4" xfId="18066" xr:uid="{00000000-0005-0000-0000-000018460000}"/>
    <cellStyle name="Output 8 2 3 5 4 2" xfId="18067" xr:uid="{00000000-0005-0000-0000-000019460000}"/>
    <cellStyle name="Output 8 2 3 5 5" xfId="18068" xr:uid="{00000000-0005-0000-0000-00001A460000}"/>
    <cellStyle name="Output 8 2 3 5 5 2" xfId="18069" xr:uid="{00000000-0005-0000-0000-00001B460000}"/>
    <cellStyle name="Output 8 2 3 5 6" xfId="18070" xr:uid="{00000000-0005-0000-0000-00001C460000}"/>
    <cellStyle name="Output 8 2 3 5 6 2" xfId="18071" xr:uid="{00000000-0005-0000-0000-00001D460000}"/>
    <cellStyle name="Output 8 2 3 5 7" xfId="18072" xr:uid="{00000000-0005-0000-0000-00001E460000}"/>
    <cellStyle name="Output 8 2 3 5 7 2" xfId="18073" xr:uid="{00000000-0005-0000-0000-00001F460000}"/>
    <cellStyle name="Output 8 2 3 5 8" xfId="18074" xr:uid="{00000000-0005-0000-0000-000020460000}"/>
    <cellStyle name="Output 8 2 3 5 8 2" xfId="18075" xr:uid="{00000000-0005-0000-0000-000021460000}"/>
    <cellStyle name="Output 8 2 3 5 9" xfId="18076" xr:uid="{00000000-0005-0000-0000-000022460000}"/>
    <cellStyle name="Output 8 2 3 5 9 2" xfId="18077" xr:uid="{00000000-0005-0000-0000-000023460000}"/>
    <cellStyle name="Output 8 2 3 6" xfId="18078" xr:uid="{00000000-0005-0000-0000-000024460000}"/>
    <cellStyle name="Output 8 2 3 6 10" xfId="18079" xr:uid="{00000000-0005-0000-0000-000025460000}"/>
    <cellStyle name="Output 8 2 3 6 10 2" xfId="18080" xr:uid="{00000000-0005-0000-0000-000026460000}"/>
    <cellStyle name="Output 8 2 3 6 11" xfId="18081" xr:uid="{00000000-0005-0000-0000-000027460000}"/>
    <cellStyle name="Output 8 2 3 6 11 2" xfId="18082" xr:uid="{00000000-0005-0000-0000-000028460000}"/>
    <cellStyle name="Output 8 2 3 6 12" xfId="18083" xr:uid="{00000000-0005-0000-0000-000029460000}"/>
    <cellStyle name="Output 8 2 3 6 12 2" xfId="18084" xr:uid="{00000000-0005-0000-0000-00002A460000}"/>
    <cellStyle name="Output 8 2 3 6 13" xfId="18085" xr:uid="{00000000-0005-0000-0000-00002B460000}"/>
    <cellStyle name="Output 8 2 3 6 13 2" xfId="18086" xr:uid="{00000000-0005-0000-0000-00002C460000}"/>
    <cellStyle name="Output 8 2 3 6 14" xfId="18087" xr:uid="{00000000-0005-0000-0000-00002D460000}"/>
    <cellStyle name="Output 8 2 3 6 14 2" xfId="18088" xr:uid="{00000000-0005-0000-0000-00002E460000}"/>
    <cellStyle name="Output 8 2 3 6 15" xfId="18089" xr:uid="{00000000-0005-0000-0000-00002F460000}"/>
    <cellStyle name="Output 8 2 3 6 2" xfId="18090" xr:uid="{00000000-0005-0000-0000-000030460000}"/>
    <cellStyle name="Output 8 2 3 6 2 2" xfId="18091" xr:uid="{00000000-0005-0000-0000-000031460000}"/>
    <cellStyle name="Output 8 2 3 6 3" xfId="18092" xr:uid="{00000000-0005-0000-0000-000032460000}"/>
    <cellStyle name="Output 8 2 3 6 3 2" xfId="18093" xr:uid="{00000000-0005-0000-0000-000033460000}"/>
    <cellStyle name="Output 8 2 3 6 4" xfId="18094" xr:uid="{00000000-0005-0000-0000-000034460000}"/>
    <cellStyle name="Output 8 2 3 6 4 2" xfId="18095" xr:uid="{00000000-0005-0000-0000-000035460000}"/>
    <cellStyle name="Output 8 2 3 6 5" xfId="18096" xr:uid="{00000000-0005-0000-0000-000036460000}"/>
    <cellStyle name="Output 8 2 3 6 5 2" xfId="18097" xr:uid="{00000000-0005-0000-0000-000037460000}"/>
    <cellStyle name="Output 8 2 3 6 6" xfId="18098" xr:uid="{00000000-0005-0000-0000-000038460000}"/>
    <cellStyle name="Output 8 2 3 6 6 2" xfId="18099" xr:uid="{00000000-0005-0000-0000-000039460000}"/>
    <cellStyle name="Output 8 2 3 6 7" xfId="18100" xr:uid="{00000000-0005-0000-0000-00003A460000}"/>
    <cellStyle name="Output 8 2 3 6 7 2" xfId="18101" xr:uid="{00000000-0005-0000-0000-00003B460000}"/>
    <cellStyle name="Output 8 2 3 6 8" xfId="18102" xr:uid="{00000000-0005-0000-0000-00003C460000}"/>
    <cellStyle name="Output 8 2 3 6 8 2" xfId="18103" xr:uid="{00000000-0005-0000-0000-00003D460000}"/>
    <cellStyle name="Output 8 2 3 6 9" xfId="18104" xr:uid="{00000000-0005-0000-0000-00003E460000}"/>
    <cellStyle name="Output 8 2 3 6 9 2" xfId="18105" xr:uid="{00000000-0005-0000-0000-00003F460000}"/>
    <cellStyle name="Output 8 2 3 7" xfId="18106" xr:uid="{00000000-0005-0000-0000-000040460000}"/>
    <cellStyle name="Output 8 2 3 7 2" xfId="18107" xr:uid="{00000000-0005-0000-0000-000041460000}"/>
    <cellStyle name="Output 8 2 3 8" xfId="18108" xr:uid="{00000000-0005-0000-0000-000042460000}"/>
    <cellStyle name="Output 8 2 3 8 2" xfId="18109" xr:uid="{00000000-0005-0000-0000-000043460000}"/>
    <cellStyle name="Output 8 2 3 9" xfId="18110" xr:uid="{00000000-0005-0000-0000-000044460000}"/>
    <cellStyle name="Output 8 2 3 9 2" xfId="18111" xr:uid="{00000000-0005-0000-0000-000045460000}"/>
    <cellStyle name="Output 8 2 4" xfId="18112" xr:uid="{00000000-0005-0000-0000-000046460000}"/>
    <cellStyle name="Output 8 2 4 10" xfId="18113" xr:uid="{00000000-0005-0000-0000-000047460000}"/>
    <cellStyle name="Output 8 2 4 10 2" xfId="18114" xr:uid="{00000000-0005-0000-0000-000048460000}"/>
    <cellStyle name="Output 8 2 4 11" xfId="18115" xr:uid="{00000000-0005-0000-0000-000049460000}"/>
    <cellStyle name="Output 8 2 4 11 2" xfId="18116" xr:uid="{00000000-0005-0000-0000-00004A460000}"/>
    <cellStyle name="Output 8 2 4 12" xfId="18117" xr:uid="{00000000-0005-0000-0000-00004B460000}"/>
    <cellStyle name="Output 8 2 4 12 2" xfId="18118" xr:uid="{00000000-0005-0000-0000-00004C460000}"/>
    <cellStyle name="Output 8 2 4 13" xfId="18119" xr:uid="{00000000-0005-0000-0000-00004D460000}"/>
    <cellStyle name="Output 8 2 4 13 2" xfId="18120" xr:uid="{00000000-0005-0000-0000-00004E460000}"/>
    <cellStyle name="Output 8 2 4 14" xfId="18121" xr:uid="{00000000-0005-0000-0000-00004F460000}"/>
    <cellStyle name="Output 8 2 4 14 2" xfId="18122" xr:uid="{00000000-0005-0000-0000-000050460000}"/>
    <cellStyle name="Output 8 2 4 15" xfId="18123" xr:uid="{00000000-0005-0000-0000-000051460000}"/>
    <cellStyle name="Output 8 2 4 15 2" xfId="18124" xr:uid="{00000000-0005-0000-0000-000052460000}"/>
    <cellStyle name="Output 8 2 4 16" xfId="18125" xr:uid="{00000000-0005-0000-0000-000053460000}"/>
    <cellStyle name="Output 8 2 4 16 2" xfId="18126" xr:uid="{00000000-0005-0000-0000-000054460000}"/>
    <cellStyle name="Output 8 2 4 17" xfId="18127" xr:uid="{00000000-0005-0000-0000-000055460000}"/>
    <cellStyle name="Output 8 2 4 17 2" xfId="18128" xr:uid="{00000000-0005-0000-0000-000056460000}"/>
    <cellStyle name="Output 8 2 4 18" xfId="18129" xr:uid="{00000000-0005-0000-0000-000057460000}"/>
    <cellStyle name="Output 8 2 4 18 2" xfId="18130" xr:uid="{00000000-0005-0000-0000-000058460000}"/>
    <cellStyle name="Output 8 2 4 19" xfId="18131" xr:uid="{00000000-0005-0000-0000-000059460000}"/>
    <cellStyle name="Output 8 2 4 19 2" xfId="18132" xr:uid="{00000000-0005-0000-0000-00005A460000}"/>
    <cellStyle name="Output 8 2 4 2" xfId="18133" xr:uid="{00000000-0005-0000-0000-00005B460000}"/>
    <cellStyle name="Output 8 2 4 2 10" xfId="18134" xr:uid="{00000000-0005-0000-0000-00005C460000}"/>
    <cellStyle name="Output 8 2 4 2 10 2" xfId="18135" xr:uid="{00000000-0005-0000-0000-00005D460000}"/>
    <cellStyle name="Output 8 2 4 2 11" xfId="18136" xr:uid="{00000000-0005-0000-0000-00005E460000}"/>
    <cellStyle name="Output 8 2 4 2 11 2" xfId="18137" xr:uid="{00000000-0005-0000-0000-00005F460000}"/>
    <cellStyle name="Output 8 2 4 2 12" xfId="18138" xr:uid="{00000000-0005-0000-0000-000060460000}"/>
    <cellStyle name="Output 8 2 4 2 12 2" xfId="18139" xr:uid="{00000000-0005-0000-0000-000061460000}"/>
    <cellStyle name="Output 8 2 4 2 13" xfId="18140" xr:uid="{00000000-0005-0000-0000-000062460000}"/>
    <cellStyle name="Output 8 2 4 2 13 2" xfId="18141" xr:uid="{00000000-0005-0000-0000-000063460000}"/>
    <cellStyle name="Output 8 2 4 2 14" xfId="18142" xr:uid="{00000000-0005-0000-0000-000064460000}"/>
    <cellStyle name="Output 8 2 4 2 14 2" xfId="18143" xr:uid="{00000000-0005-0000-0000-000065460000}"/>
    <cellStyle name="Output 8 2 4 2 15" xfId="18144" xr:uid="{00000000-0005-0000-0000-000066460000}"/>
    <cellStyle name="Output 8 2 4 2 15 2" xfId="18145" xr:uid="{00000000-0005-0000-0000-000067460000}"/>
    <cellStyle name="Output 8 2 4 2 16" xfId="18146" xr:uid="{00000000-0005-0000-0000-000068460000}"/>
    <cellStyle name="Output 8 2 4 2 16 2" xfId="18147" xr:uid="{00000000-0005-0000-0000-000069460000}"/>
    <cellStyle name="Output 8 2 4 2 17" xfId="18148" xr:uid="{00000000-0005-0000-0000-00006A460000}"/>
    <cellStyle name="Output 8 2 4 2 17 2" xfId="18149" xr:uid="{00000000-0005-0000-0000-00006B460000}"/>
    <cellStyle name="Output 8 2 4 2 18" xfId="18150" xr:uid="{00000000-0005-0000-0000-00006C460000}"/>
    <cellStyle name="Output 8 2 4 2 18 2" xfId="18151" xr:uid="{00000000-0005-0000-0000-00006D460000}"/>
    <cellStyle name="Output 8 2 4 2 19" xfId="18152" xr:uid="{00000000-0005-0000-0000-00006E460000}"/>
    <cellStyle name="Output 8 2 4 2 2" xfId="18153" xr:uid="{00000000-0005-0000-0000-00006F460000}"/>
    <cellStyle name="Output 8 2 4 2 2 2" xfId="18154" xr:uid="{00000000-0005-0000-0000-000070460000}"/>
    <cellStyle name="Output 8 2 4 2 3" xfId="18155" xr:uid="{00000000-0005-0000-0000-000071460000}"/>
    <cellStyle name="Output 8 2 4 2 3 2" xfId="18156" xr:uid="{00000000-0005-0000-0000-000072460000}"/>
    <cellStyle name="Output 8 2 4 2 4" xfId="18157" xr:uid="{00000000-0005-0000-0000-000073460000}"/>
    <cellStyle name="Output 8 2 4 2 4 2" xfId="18158" xr:uid="{00000000-0005-0000-0000-000074460000}"/>
    <cellStyle name="Output 8 2 4 2 5" xfId="18159" xr:uid="{00000000-0005-0000-0000-000075460000}"/>
    <cellStyle name="Output 8 2 4 2 5 2" xfId="18160" xr:uid="{00000000-0005-0000-0000-000076460000}"/>
    <cellStyle name="Output 8 2 4 2 6" xfId="18161" xr:uid="{00000000-0005-0000-0000-000077460000}"/>
    <cellStyle name="Output 8 2 4 2 6 2" xfId="18162" xr:uid="{00000000-0005-0000-0000-000078460000}"/>
    <cellStyle name="Output 8 2 4 2 7" xfId="18163" xr:uid="{00000000-0005-0000-0000-000079460000}"/>
    <cellStyle name="Output 8 2 4 2 7 2" xfId="18164" xr:uid="{00000000-0005-0000-0000-00007A460000}"/>
    <cellStyle name="Output 8 2 4 2 8" xfId="18165" xr:uid="{00000000-0005-0000-0000-00007B460000}"/>
    <cellStyle name="Output 8 2 4 2 8 2" xfId="18166" xr:uid="{00000000-0005-0000-0000-00007C460000}"/>
    <cellStyle name="Output 8 2 4 2 9" xfId="18167" xr:uid="{00000000-0005-0000-0000-00007D460000}"/>
    <cellStyle name="Output 8 2 4 2 9 2" xfId="18168" xr:uid="{00000000-0005-0000-0000-00007E460000}"/>
    <cellStyle name="Output 8 2 4 20" xfId="18169" xr:uid="{00000000-0005-0000-0000-00007F460000}"/>
    <cellStyle name="Output 8 2 4 3" xfId="18170" xr:uid="{00000000-0005-0000-0000-000080460000}"/>
    <cellStyle name="Output 8 2 4 3 10" xfId="18171" xr:uid="{00000000-0005-0000-0000-000081460000}"/>
    <cellStyle name="Output 8 2 4 3 10 2" xfId="18172" xr:uid="{00000000-0005-0000-0000-000082460000}"/>
    <cellStyle name="Output 8 2 4 3 11" xfId="18173" xr:uid="{00000000-0005-0000-0000-000083460000}"/>
    <cellStyle name="Output 8 2 4 3 11 2" xfId="18174" xr:uid="{00000000-0005-0000-0000-000084460000}"/>
    <cellStyle name="Output 8 2 4 3 12" xfId="18175" xr:uid="{00000000-0005-0000-0000-000085460000}"/>
    <cellStyle name="Output 8 2 4 3 12 2" xfId="18176" xr:uid="{00000000-0005-0000-0000-000086460000}"/>
    <cellStyle name="Output 8 2 4 3 13" xfId="18177" xr:uid="{00000000-0005-0000-0000-000087460000}"/>
    <cellStyle name="Output 8 2 4 3 13 2" xfId="18178" xr:uid="{00000000-0005-0000-0000-000088460000}"/>
    <cellStyle name="Output 8 2 4 3 14" xfId="18179" xr:uid="{00000000-0005-0000-0000-000089460000}"/>
    <cellStyle name="Output 8 2 4 3 14 2" xfId="18180" xr:uid="{00000000-0005-0000-0000-00008A460000}"/>
    <cellStyle name="Output 8 2 4 3 15" xfId="18181" xr:uid="{00000000-0005-0000-0000-00008B460000}"/>
    <cellStyle name="Output 8 2 4 3 15 2" xfId="18182" xr:uid="{00000000-0005-0000-0000-00008C460000}"/>
    <cellStyle name="Output 8 2 4 3 16" xfId="18183" xr:uid="{00000000-0005-0000-0000-00008D460000}"/>
    <cellStyle name="Output 8 2 4 3 16 2" xfId="18184" xr:uid="{00000000-0005-0000-0000-00008E460000}"/>
    <cellStyle name="Output 8 2 4 3 17" xfId="18185" xr:uid="{00000000-0005-0000-0000-00008F460000}"/>
    <cellStyle name="Output 8 2 4 3 17 2" xfId="18186" xr:uid="{00000000-0005-0000-0000-000090460000}"/>
    <cellStyle name="Output 8 2 4 3 18" xfId="18187" xr:uid="{00000000-0005-0000-0000-000091460000}"/>
    <cellStyle name="Output 8 2 4 3 2" xfId="18188" xr:uid="{00000000-0005-0000-0000-000092460000}"/>
    <cellStyle name="Output 8 2 4 3 2 2" xfId="18189" xr:uid="{00000000-0005-0000-0000-000093460000}"/>
    <cellStyle name="Output 8 2 4 3 3" xfId="18190" xr:uid="{00000000-0005-0000-0000-000094460000}"/>
    <cellStyle name="Output 8 2 4 3 3 2" xfId="18191" xr:uid="{00000000-0005-0000-0000-000095460000}"/>
    <cellStyle name="Output 8 2 4 3 4" xfId="18192" xr:uid="{00000000-0005-0000-0000-000096460000}"/>
    <cellStyle name="Output 8 2 4 3 4 2" xfId="18193" xr:uid="{00000000-0005-0000-0000-000097460000}"/>
    <cellStyle name="Output 8 2 4 3 5" xfId="18194" xr:uid="{00000000-0005-0000-0000-000098460000}"/>
    <cellStyle name="Output 8 2 4 3 5 2" xfId="18195" xr:uid="{00000000-0005-0000-0000-000099460000}"/>
    <cellStyle name="Output 8 2 4 3 6" xfId="18196" xr:uid="{00000000-0005-0000-0000-00009A460000}"/>
    <cellStyle name="Output 8 2 4 3 6 2" xfId="18197" xr:uid="{00000000-0005-0000-0000-00009B460000}"/>
    <cellStyle name="Output 8 2 4 3 7" xfId="18198" xr:uid="{00000000-0005-0000-0000-00009C460000}"/>
    <cellStyle name="Output 8 2 4 3 7 2" xfId="18199" xr:uid="{00000000-0005-0000-0000-00009D460000}"/>
    <cellStyle name="Output 8 2 4 3 8" xfId="18200" xr:uid="{00000000-0005-0000-0000-00009E460000}"/>
    <cellStyle name="Output 8 2 4 3 8 2" xfId="18201" xr:uid="{00000000-0005-0000-0000-00009F460000}"/>
    <cellStyle name="Output 8 2 4 3 9" xfId="18202" xr:uid="{00000000-0005-0000-0000-0000A0460000}"/>
    <cellStyle name="Output 8 2 4 3 9 2" xfId="18203" xr:uid="{00000000-0005-0000-0000-0000A1460000}"/>
    <cellStyle name="Output 8 2 4 4" xfId="18204" xr:uid="{00000000-0005-0000-0000-0000A2460000}"/>
    <cellStyle name="Output 8 2 4 4 10" xfId="18205" xr:uid="{00000000-0005-0000-0000-0000A3460000}"/>
    <cellStyle name="Output 8 2 4 4 10 2" xfId="18206" xr:uid="{00000000-0005-0000-0000-0000A4460000}"/>
    <cellStyle name="Output 8 2 4 4 11" xfId="18207" xr:uid="{00000000-0005-0000-0000-0000A5460000}"/>
    <cellStyle name="Output 8 2 4 4 11 2" xfId="18208" xr:uid="{00000000-0005-0000-0000-0000A6460000}"/>
    <cellStyle name="Output 8 2 4 4 12" xfId="18209" xr:uid="{00000000-0005-0000-0000-0000A7460000}"/>
    <cellStyle name="Output 8 2 4 4 12 2" xfId="18210" xr:uid="{00000000-0005-0000-0000-0000A8460000}"/>
    <cellStyle name="Output 8 2 4 4 13" xfId="18211" xr:uid="{00000000-0005-0000-0000-0000A9460000}"/>
    <cellStyle name="Output 8 2 4 4 13 2" xfId="18212" xr:uid="{00000000-0005-0000-0000-0000AA460000}"/>
    <cellStyle name="Output 8 2 4 4 14" xfId="18213" xr:uid="{00000000-0005-0000-0000-0000AB460000}"/>
    <cellStyle name="Output 8 2 4 4 14 2" xfId="18214" xr:uid="{00000000-0005-0000-0000-0000AC460000}"/>
    <cellStyle name="Output 8 2 4 4 15" xfId="18215" xr:uid="{00000000-0005-0000-0000-0000AD460000}"/>
    <cellStyle name="Output 8 2 4 4 15 2" xfId="18216" xr:uid="{00000000-0005-0000-0000-0000AE460000}"/>
    <cellStyle name="Output 8 2 4 4 16" xfId="18217" xr:uid="{00000000-0005-0000-0000-0000AF460000}"/>
    <cellStyle name="Output 8 2 4 4 2" xfId="18218" xr:uid="{00000000-0005-0000-0000-0000B0460000}"/>
    <cellStyle name="Output 8 2 4 4 2 2" xfId="18219" xr:uid="{00000000-0005-0000-0000-0000B1460000}"/>
    <cellStyle name="Output 8 2 4 4 3" xfId="18220" xr:uid="{00000000-0005-0000-0000-0000B2460000}"/>
    <cellStyle name="Output 8 2 4 4 3 2" xfId="18221" xr:uid="{00000000-0005-0000-0000-0000B3460000}"/>
    <cellStyle name="Output 8 2 4 4 4" xfId="18222" xr:uid="{00000000-0005-0000-0000-0000B4460000}"/>
    <cellStyle name="Output 8 2 4 4 4 2" xfId="18223" xr:uid="{00000000-0005-0000-0000-0000B5460000}"/>
    <cellStyle name="Output 8 2 4 4 5" xfId="18224" xr:uid="{00000000-0005-0000-0000-0000B6460000}"/>
    <cellStyle name="Output 8 2 4 4 5 2" xfId="18225" xr:uid="{00000000-0005-0000-0000-0000B7460000}"/>
    <cellStyle name="Output 8 2 4 4 6" xfId="18226" xr:uid="{00000000-0005-0000-0000-0000B8460000}"/>
    <cellStyle name="Output 8 2 4 4 6 2" xfId="18227" xr:uid="{00000000-0005-0000-0000-0000B9460000}"/>
    <cellStyle name="Output 8 2 4 4 7" xfId="18228" xr:uid="{00000000-0005-0000-0000-0000BA460000}"/>
    <cellStyle name="Output 8 2 4 4 7 2" xfId="18229" xr:uid="{00000000-0005-0000-0000-0000BB460000}"/>
    <cellStyle name="Output 8 2 4 4 8" xfId="18230" xr:uid="{00000000-0005-0000-0000-0000BC460000}"/>
    <cellStyle name="Output 8 2 4 4 8 2" xfId="18231" xr:uid="{00000000-0005-0000-0000-0000BD460000}"/>
    <cellStyle name="Output 8 2 4 4 9" xfId="18232" xr:uid="{00000000-0005-0000-0000-0000BE460000}"/>
    <cellStyle name="Output 8 2 4 4 9 2" xfId="18233" xr:uid="{00000000-0005-0000-0000-0000BF460000}"/>
    <cellStyle name="Output 8 2 4 5" xfId="18234" xr:uid="{00000000-0005-0000-0000-0000C0460000}"/>
    <cellStyle name="Output 8 2 4 5 10" xfId="18235" xr:uid="{00000000-0005-0000-0000-0000C1460000}"/>
    <cellStyle name="Output 8 2 4 5 10 2" xfId="18236" xr:uid="{00000000-0005-0000-0000-0000C2460000}"/>
    <cellStyle name="Output 8 2 4 5 11" xfId="18237" xr:uid="{00000000-0005-0000-0000-0000C3460000}"/>
    <cellStyle name="Output 8 2 4 5 11 2" xfId="18238" xr:uid="{00000000-0005-0000-0000-0000C4460000}"/>
    <cellStyle name="Output 8 2 4 5 12" xfId="18239" xr:uid="{00000000-0005-0000-0000-0000C5460000}"/>
    <cellStyle name="Output 8 2 4 5 12 2" xfId="18240" xr:uid="{00000000-0005-0000-0000-0000C6460000}"/>
    <cellStyle name="Output 8 2 4 5 13" xfId="18241" xr:uid="{00000000-0005-0000-0000-0000C7460000}"/>
    <cellStyle name="Output 8 2 4 5 13 2" xfId="18242" xr:uid="{00000000-0005-0000-0000-0000C8460000}"/>
    <cellStyle name="Output 8 2 4 5 14" xfId="18243" xr:uid="{00000000-0005-0000-0000-0000C9460000}"/>
    <cellStyle name="Output 8 2 4 5 14 2" xfId="18244" xr:uid="{00000000-0005-0000-0000-0000CA460000}"/>
    <cellStyle name="Output 8 2 4 5 15" xfId="18245" xr:uid="{00000000-0005-0000-0000-0000CB460000}"/>
    <cellStyle name="Output 8 2 4 5 15 2" xfId="18246" xr:uid="{00000000-0005-0000-0000-0000CC460000}"/>
    <cellStyle name="Output 8 2 4 5 16" xfId="18247" xr:uid="{00000000-0005-0000-0000-0000CD460000}"/>
    <cellStyle name="Output 8 2 4 5 2" xfId="18248" xr:uid="{00000000-0005-0000-0000-0000CE460000}"/>
    <cellStyle name="Output 8 2 4 5 2 2" xfId="18249" xr:uid="{00000000-0005-0000-0000-0000CF460000}"/>
    <cellStyle name="Output 8 2 4 5 3" xfId="18250" xr:uid="{00000000-0005-0000-0000-0000D0460000}"/>
    <cellStyle name="Output 8 2 4 5 3 2" xfId="18251" xr:uid="{00000000-0005-0000-0000-0000D1460000}"/>
    <cellStyle name="Output 8 2 4 5 4" xfId="18252" xr:uid="{00000000-0005-0000-0000-0000D2460000}"/>
    <cellStyle name="Output 8 2 4 5 4 2" xfId="18253" xr:uid="{00000000-0005-0000-0000-0000D3460000}"/>
    <cellStyle name="Output 8 2 4 5 5" xfId="18254" xr:uid="{00000000-0005-0000-0000-0000D4460000}"/>
    <cellStyle name="Output 8 2 4 5 5 2" xfId="18255" xr:uid="{00000000-0005-0000-0000-0000D5460000}"/>
    <cellStyle name="Output 8 2 4 5 6" xfId="18256" xr:uid="{00000000-0005-0000-0000-0000D6460000}"/>
    <cellStyle name="Output 8 2 4 5 6 2" xfId="18257" xr:uid="{00000000-0005-0000-0000-0000D7460000}"/>
    <cellStyle name="Output 8 2 4 5 7" xfId="18258" xr:uid="{00000000-0005-0000-0000-0000D8460000}"/>
    <cellStyle name="Output 8 2 4 5 7 2" xfId="18259" xr:uid="{00000000-0005-0000-0000-0000D9460000}"/>
    <cellStyle name="Output 8 2 4 5 8" xfId="18260" xr:uid="{00000000-0005-0000-0000-0000DA460000}"/>
    <cellStyle name="Output 8 2 4 5 8 2" xfId="18261" xr:uid="{00000000-0005-0000-0000-0000DB460000}"/>
    <cellStyle name="Output 8 2 4 5 9" xfId="18262" xr:uid="{00000000-0005-0000-0000-0000DC460000}"/>
    <cellStyle name="Output 8 2 4 5 9 2" xfId="18263" xr:uid="{00000000-0005-0000-0000-0000DD460000}"/>
    <cellStyle name="Output 8 2 4 6" xfId="18264" xr:uid="{00000000-0005-0000-0000-0000DE460000}"/>
    <cellStyle name="Output 8 2 4 6 10" xfId="18265" xr:uid="{00000000-0005-0000-0000-0000DF460000}"/>
    <cellStyle name="Output 8 2 4 6 10 2" xfId="18266" xr:uid="{00000000-0005-0000-0000-0000E0460000}"/>
    <cellStyle name="Output 8 2 4 6 11" xfId="18267" xr:uid="{00000000-0005-0000-0000-0000E1460000}"/>
    <cellStyle name="Output 8 2 4 6 11 2" xfId="18268" xr:uid="{00000000-0005-0000-0000-0000E2460000}"/>
    <cellStyle name="Output 8 2 4 6 12" xfId="18269" xr:uid="{00000000-0005-0000-0000-0000E3460000}"/>
    <cellStyle name="Output 8 2 4 6 12 2" xfId="18270" xr:uid="{00000000-0005-0000-0000-0000E4460000}"/>
    <cellStyle name="Output 8 2 4 6 13" xfId="18271" xr:uid="{00000000-0005-0000-0000-0000E5460000}"/>
    <cellStyle name="Output 8 2 4 6 13 2" xfId="18272" xr:uid="{00000000-0005-0000-0000-0000E6460000}"/>
    <cellStyle name="Output 8 2 4 6 14" xfId="18273" xr:uid="{00000000-0005-0000-0000-0000E7460000}"/>
    <cellStyle name="Output 8 2 4 6 14 2" xfId="18274" xr:uid="{00000000-0005-0000-0000-0000E8460000}"/>
    <cellStyle name="Output 8 2 4 6 15" xfId="18275" xr:uid="{00000000-0005-0000-0000-0000E9460000}"/>
    <cellStyle name="Output 8 2 4 6 2" xfId="18276" xr:uid="{00000000-0005-0000-0000-0000EA460000}"/>
    <cellStyle name="Output 8 2 4 6 2 2" xfId="18277" xr:uid="{00000000-0005-0000-0000-0000EB460000}"/>
    <cellStyle name="Output 8 2 4 6 3" xfId="18278" xr:uid="{00000000-0005-0000-0000-0000EC460000}"/>
    <cellStyle name="Output 8 2 4 6 3 2" xfId="18279" xr:uid="{00000000-0005-0000-0000-0000ED460000}"/>
    <cellStyle name="Output 8 2 4 6 4" xfId="18280" xr:uid="{00000000-0005-0000-0000-0000EE460000}"/>
    <cellStyle name="Output 8 2 4 6 4 2" xfId="18281" xr:uid="{00000000-0005-0000-0000-0000EF460000}"/>
    <cellStyle name="Output 8 2 4 6 5" xfId="18282" xr:uid="{00000000-0005-0000-0000-0000F0460000}"/>
    <cellStyle name="Output 8 2 4 6 5 2" xfId="18283" xr:uid="{00000000-0005-0000-0000-0000F1460000}"/>
    <cellStyle name="Output 8 2 4 6 6" xfId="18284" xr:uid="{00000000-0005-0000-0000-0000F2460000}"/>
    <cellStyle name="Output 8 2 4 6 6 2" xfId="18285" xr:uid="{00000000-0005-0000-0000-0000F3460000}"/>
    <cellStyle name="Output 8 2 4 6 7" xfId="18286" xr:uid="{00000000-0005-0000-0000-0000F4460000}"/>
    <cellStyle name="Output 8 2 4 6 7 2" xfId="18287" xr:uid="{00000000-0005-0000-0000-0000F5460000}"/>
    <cellStyle name="Output 8 2 4 6 8" xfId="18288" xr:uid="{00000000-0005-0000-0000-0000F6460000}"/>
    <cellStyle name="Output 8 2 4 6 8 2" xfId="18289" xr:uid="{00000000-0005-0000-0000-0000F7460000}"/>
    <cellStyle name="Output 8 2 4 6 9" xfId="18290" xr:uid="{00000000-0005-0000-0000-0000F8460000}"/>
    <cellStyle name="Output 8 2 4 6 9 2" xfId="18291" xr:uid="{00000000-0005-0000-0000-0000F9460000}"/>
    <cellStyle name="Output 8 2 4 7" xfId="18292" xr:uid="{00000000-0005-0000-0000-0000FA460000}"/>
    <cellStyle name="Output 8 2 4 7 2" xfId="18293" xr:uid="{00000000-0005-0000-0000-0000FB460000}"/>
    <cellStyle name="Output 8 2 4 8" xfId="18294" xr:uid="{00000000-0005-0000-0000-0000FC460000}"/>
    <cellStyle name="Output 8 2 4 8 2" xfId="18295" xr:uid="{00000000-0005-0000-0000-0000FD460000}"/>
    <cellStyle name="Output 8 2 4 9" xfId="18296" xr:uid="{00000000-0005-0000-0000-0000FE460000}"/>
    <cellStyle name="Output 8 2 4 9 2" xfId="18297" xr:uid="{00000000-0005-0000-0000-0000FF460000}"/>
    <cellStyle name="Output 8 2 5" xfId="18298" xr:uid="{00000000-0005-0000-0000-000000470000}"/>
    <cellStyle name="Output 8 2 5 10" xfId="18299" xr:uid="{00000000-0005-0000-0000-000001470000}"/>
    <cellStyle name="Output 8 2 5 10 2" xfId="18300" xr:uid="{00000000-0005-0000-0000-000002470000}"/>
    <cellStyle name="Output 8 2 5 11" xfId="18301" xr:uid="{00000000-0005-0000-0000-000003470000}"/>
    <cellStyle name="Output 8 2 5 11 2" xfId="18302" xr:uid="{00000000-0005-0000-0000-000004470000}"/>
    <cellStyle name="Output 8 2 5 12" xfId="18303" xr:uid="{00000000-0005-0000-0000-000005470000}"/>
    <cellStyle name="Output 8 2 5 12 2" xfId="18304" xr:uid="{00000000-0005-0000-0000-000006470000}"/>
    <cellStyle name="Output 8 2 5 13" xfId="18305" xr:uid="{00000000-0005-0000-0000-000007470000}"/>
    <cellStyle name="Output 8 2 5 13 2" xfId="18306" xr:uid="{00000000-0005-0000-0000-000008470000}"/>
    <cellStyle name="Output 8 2 5 14" xfId="18307" xr:uid="{00000000-0005-0000-0000-000009470000}"/>
    <cellStyle name="Output 8 2 5 14 2" xfId="18308" xr:uid="{00000000-0005-0000-0000-00000A470000}"/>
    <cellStyle name="Output 8 2 5 15" xfId="18309" xr:uid="{00000000-0005-0000-0000-00000B470000}"/>
    <cellStyle name="Output 8 2 5 15 2" xfId="18310" xr:uid="{00000000-0005-0000-0000-00000C470000}"/>
    <cellStyle name="Output 8 2 5 16" xfId="18311" xr:uid="{00000000-0005-0000-0000-00000D470000}"/>
    <cellStyle name="Output 8 2 5 16 2" xfId="18312" xr:uid="{00000000-0005-0000-0000-00000E470000}"/>
    <cellStyle name="Output 8 2 5 17" xfId="18313" xr:uid="{00000000-0005-0000-0000-00000F470000}"/>
    <cellStyle name="Output 8 2 5 17 2" xfId="18314" xr:uid="{00000000-0005-0000-0000-000010470000}"/>
    <cellStyle name="Output 8 2 5 18" xfId="18315" xr:uid="{00000000-0005-0000-0000-000011470000}"/>
    <cellStyle name="Output 8 2 5 18 2" xfId="18316" xr:uid="{00000000-0005-0000-0000-000012470000}"/>
    <cellStyle name="Output 8 2 5 19" xfId="18317" xr:uid="{00000000-0005-0000-0000-000013470000}"/>
    <cellStyle name="Output 8 2 5 2" xfId="18318" xr:uid="{00000000-0005-0000-0000-000014470000}"/>
    <cellStyle name="Output 8 2 5 2 10" xfId="18319" xr:uid="{00000000-0005-0000-0000-000015470000}"/>
    <cellStyle name="Output 8 2 5 2 10 2" xfId="18320" xr:uid="{00000000-0005-0000-0000-000016470000}"/>
    <cellStyle name="Output 8 2 5 2 11" xfId="18321" xr:uid="{00000000-0005-0000-0000-000017470000}"/>
    <cellStyle name="Output 8 2 5 2 11 2" xfId="18322" xr:uid="{00000000-0005-0000-0000-000018470000}"/>
    <cellStyle name="Output 8 2 5 2 12" xfId="18323" xr:uid="{00000000-0005-0000-0000-000019470000}"/>
    <cellStyle name="Output 8 2 5 2 12 2" xfId="18324" xr:uid="{00000000-0005-0000-0000-00001A470000}"/>
    <cellStyle name="Output 8 2 5 2 13" xfId="18325" xr:uid="{00000000-0005-0000-0000-00001B470000}"/>
    <cellStyle name="Output 8 2 5 2 13 2" xfId="18326" xr:uid="{00000000-0005-0000-0000-00001C470000}"/>
    <cellStyle name="Output 8 2 5 2 14" xfId="18327" xr:uid="{00000000-0005-0000-0000-00001D470000}"/>
    <cellStyle name="Output 8 2 5 2 14 2" xfId="18328" xr:uid="{00000000-0005-0000-0000-00001E470000}"/>
    <cellStyle name="Output 8 2 5 2 15" xfId="18329" xr:uid="{00000000-0005-0000-0000-00001F470000}"/>
    <cellStyle name="Output 8 2 5 2 15 2" xfId="18330" xr:uid="{00000000-0005-0000-0000-000020470000}"/>
    <cellStyle name="Output 8 2 5 2 16" xfId="18331" xr:uid="{00000000-0005-0000-0000-000021470000}"/>
    <cellStyle name="Output 8 2 5 2 16 2" xfId="18332" xr:uid="{00000000-0005-0000-0000-000022470000}"/>
    <cellStyle name="Output 8 2 5 2 17" xfId="18333" xr:uid="{00000000-0005-0000-0000-000023470000}"/>
    <cellStyle name="Output 8 2 5 2 17 2" xfId="18334" xr:uid="{00000000-0005-0000-0000-000024470000}"/>
    <cellStyle name="Output 8 2 5 2 18" xfId="18335" xr:uid="{00000000-0005-0000-0000-000025470000}"/>
    <cellStyle name="Output 8 2 5 2 2" xfId="18336" xr:uid="{00000000-0005-0000-0000-000026470000}"/>
    <cellStyle name="Output 8 2 5 2 2 2" xfId="18337" xr:uid="{00000000-0005-0000-0000-000027470000}"/>
    <cellStyle name="Output 8 2 5 2 3" xfId="18338" xr:uid="{00000000-0005-0000-0000-000028470000}"/>
    <cellStyle name="Output 8 2 5 2 3 2" xfId="18339" xr:uid="{00000000-0005-0000-0000-000029470000}"/>
    <cellStyle name="Output 8 2 5 2 4" xfId="18340" xr:uid="{00000000-0005-0000-0000-00002A470000}"/>
    <cellStyle name="Output 8 2 5 2 4 2" xfId="18341" xr:uid="{00000000-0005-0000-0000-00002B470000}"/>
    <cellStyle name="Output 8 2 5 2 5" xfId="18342" xr:uid="{00000000-0005-0000-0000-00002C470000}"/>
    <cellStyle name="Output 8 2 5 2 5 2" xfId="18343" xr:uid="{00000000-0005-0000-0000-00002D470000}"/>
    <cellStyle name="Output 8 2 5 2 6" xfId="18344" xr:uid="{00000000-0005-0000-0000-00002E470000}"/>
    <cellStyle name="Output 8 2 5 2 6 2" xfId="18345" xr:uid="{00000000-0005-0000-0000-00002F470000}"/>
    <cellStyle name="Output 8 2 5 2 7" xfId="18346" xr:uid="{00000000-0005-0000-0000-000030470000}"/>
    <cellStyle name="Output 8 2 5 2 7 2" xfId="18347" xr:uid="{00000000-0005-0000-0000-000031470000}"/>
    <cellStyle name="Output 8 2 5 2 8" xfId="18348" xr:uid="{00000000-0005-0000-0000-000032470000}"/>
    <cellStyle name="Output 8 2 5 2 8 2" xfId="18349" xr:uid="{00000000-0005-0000-0000-000033470000}"/>
    <cellStyle name="Output 8 2 5 2 9" xfId="18350" xr:uid="{00000000-0005-0000-0000-000034470000}"/>
    <cellStyle name="Output 8 2 5 2 9 2" xfId="18351" xr:uid="{00000000-0005-0000-0000-000035470000}"/>
    <cellStyle name="Output 8 2 5 3" xfId="18352" xr:uid="{00000000-0005-0000-0000-000036470000}"/>
    <cellStyle name="Output 8 2 5 3 10" xfId="18353" xr:uid="{00000000-0005-0000-0000-000037470000}"/>
    <cellStyle name="Output 8 2 5 3 10 2" xfId="18354" xr:uid="{00000000-0005-0000-0000-000038470000}"/>
    <cellStyle name="Output 8 2 5 3 11" xfId="18355" xr:uid="{00000000-0005-0000-0000-000039470000}"/>
    <cellStyle name="Output 8 2 5 3 11 2" xfId="18356" xr:uid="{00000000-0005-0000-0000-00003A470000}"/>
    <cellStyle name="Output 8 2 5 3 12" xfId="18357" xr:uid="{00000000-0005-0000-0000-00003B470000}"/>
    <cellStyle name="Output 8 2 5 3 12 2" xfId="18358" xr:uid="{00000000-0005-0000-0000-00003C470000}"/>
    <cellStyle name="Output 8 2 5 3 13" xfId="18359" xr:uid="{00000000-0005-0000-0000-00003D470000}"/>
    <cellStyle name="Output 8 2 5 3 13 2" xfId="18360" xr:uid="{00000000-0005-0000-0000-00003E470000}"/>
    <cellStyle name="Output 8 2 5 3 14" xfId="18361" xr:uid="{00000000-0005-0000-0000-00003F470000}"/>
    <cellStyle name="Output 8 2 5 3 14 2" xfId="18362" xr:uid="{00000000-0005-0000-0000-000040470000}"/>
    <cellStyle name="Output 8 2 5 3 15" xfId="18363" xr:uid="{00000000-0005-0000-0000-000041470000}"/>
    <cellStyle name="Output 8 2 5 3 15 2" xfId="18364" xr:uid="{00000000-0005-0000-0000-000042470000}"/>
    <cellStyle name="Output 8 2 5 3 16" xfId="18365" xr:uid="{00000000-0005-0000-0000-000043470000}"/>
    <cellStyle name="Output 8 2 5 3 2" xfId="18366" xr:uid="{00000000-0005-0000-0000-000044470000}"/>
    <cellStyle name="Output 8 2 5 3 2 2" xfId="18367" xr:uid="{00000000-0005-0000-0000-000045470000}"/>
    <cellStyle name="Output 8 2 5 3 3" xfId="18368" xr:uid="{00000000-0005-0000-0000-000046470000}"/>
    <cellStyle name="Output 8 2 5 3 3 2" xfId="18369" xr:uid="{00000000-0005-0000-0000-000047470000}"/>
    <cellStyle name="Output 8 2 5 3 4" xfId="18370" xr:uid="{00000000-0005-0000-0000-000048470000}"/>
    <cellStyle name="Output 8 2 5 3 4 2" xfId="18371" xr:uid="{00000000-0005-0000-0000-000049470000}"/>
    <cellStyle name="Output 8 2 5 3 5" xfId="18372" xr:uid="{00000000-0005-0000-0000-00004A470000}"/>
    <cellStyle name="Output 8 2 5 3 5 2" xfId="18373" xr:uid="{00000000-0005-0000-0000-00004B470000}"/>
    <cellStyle name="Output 8 2 5 3 6" xfId="18374" xr:uid="{00000000-0005-0000-0000-00004C470000}"/>
    <cellStyle name="Output 8 2 5 3 6 2" xfId="18375" xr:uid="{00000000-0005-0000-0000-00004D470000}"/>
    <cellStyle name="Output 8 2 5 3 7" xfId="18376" xr:uid="{00000000-0005-0000-0000-00004E470000}"/>
    <cellStyle name="Output 8 2 5 3 7 2" xfId="18377" xr:uid="{00000000-0005-0000-0000-00004F470000}"/>
    <cellStyle name="Output 8 2 5 3 8" xfId="18378" xr:uid="{00000000-0005-0000-0000-000050470000}"/>
    <cellStyle name="Output 8 2 5 3 8 2" xfId="18379" xr:uid="{00000000-0005-0000-0000-000051470000}"/>
    <cellStyle name="Output 8 2 5 3 9" xfId="18380" xr:uid="{00000000-0005-0000-0000-000052470000}"/>
    <cellStyle name="Output 8 2 5 3 9 2" xfId="18381" xr:uid="{00000000-0005-0000-0000-000053470000}"/>
    <cellStyle name="Output 8 2 5 4" xfId="18382" xr:uid="{00000000-0005-0000-0000-000054470000}"/>
    <cellStyle name="Output 8 2 5 4 10" xfId="18383" xr:uid="{00000000-0005-0000-0000-000055470000}"/>
    <cellStyle name="Output 8 2 5 4 10 2" xfId="18384" xr:uid="{00000000-0005-0000-0000-000056470000}"/>
    <cellStyle name="Output 8 2 5 4 11" xfId="18385" xr:uid="{00000000-0005-0000-0000-000057470000}"/>
    <cellStyle name="Output 8 2 5 4 11 2" xfId="18386" xr:uid="{00000000-0005-0000-0000-000058470000}"/>
    <cellStyle name="Output 8 2 5 4 12" xfId="18387" xr:uid="{00000000-0005-0000-0000-000059470000}"/>
    <cellStyle name="Output 8 2 5 4 12 2" xfId="18388" xr:uid="{00000000-0005-0000-0000-00005A470000}"/>
    <cellStyle name="Output 8 2 5 4 13" xfId="18389" xr:uid="{00000000-0005-0000-0000-00005B470000}"/>
    <cellStyle name="Output 8 2 5 4 13 2" xfId="18390" xr:uid="{00000000-0005-0000-0000-00005C470000}"/>
    <cellStyle name="Output 8 2 5 4 14" xfId="18391" xr:uid="{00000000-0005-0000-0000-00005D470000}"/>
    <cellStyle name="Output 8 2 5 4 14 2" xfId="18392" xr:uid="{00000000-0005-0000-0000-00005E470000}"/>
    <cellStyle name="Output 8 2 5 4 15" xfId="18393" xr:uid="{00000000-0005-0000-0000-00005F470000}"/>
    <cellStyle name="Output 8 2 5 4 15 2" xfId="18394" xr:uid="{00000000-0005-0000-0000-000060470000}"/>
    <cellStyle name="Output 8 2 5 4 16" xfId="18395" xr:uid="{00000000-0005-0000-0000-000061470000}"/>
    <cellStyle name="Output 8 2 5 4 2" xfId="18396" xr:uid="{00000000-0005-0000-0000-000062470000}"/>
    <cellStyle name="Output 8 2 5 4 2 2" xfId="18397" xr:uid="{00000000-0005-0000-0000-000063470000}"/>
    <cellStyle name="Output 8 2 5 4 3" xfId="18398" xr:uid="{00000000-0005-0000-0000-000064470000}"/>
    <cellStyle name="Output 8 2 5 4 3 2" xfId="18399" xr:uid="{00000000-0005-0000-0000-000065470000}"/>
    <cellStyle name="Output 8 2 5 4 4" xfId="18400" xr:uid="{00000000-0005-0000-0000-000066470000}"/>
    <cellStyle name="Output 8 2 5 4 4 2" xfId="18401" xr:uid="{00000000-0005-0000-0000-000067470000}"/>
    <cellStyle name="Output 8 2 5 4 5" xfId="18402" xr:uid="{00000000-0005-0000-0000-000068470000}"/>
    <cellStyle name="Output 8 2 5 4 5 2" xfId="18403" xr:uid="{00000000-0005-0000-0000-000069470000}"/>
    <cellStyle name="Output 8 2 5 4 6" xfId="18404" xr:uid="{00000000-0005-0000-0000-00006A470000}"/>
    <cellStyle name="Output 8 2 5 4 6 2" xfId="18405" xr:uid="{00000000-0005-0000-0000-00006B470000}"/>
    <cellStyle name="Output 8 2 5 4 7" xfId="18406" xr:uid="{00000000-0005-0000-0000-00006C470000}"/>
    <cellStyle name="Output 8 2 5 4 7 2" xfId="18407" xr:uid="{00000000-0005-0000-0000-00006D470000}"/>
    <cellStyle name="Output 8 2 5 4 8" xfId="18408" xr:uid="{00000000-0005-0000-0000-00006E470000}"/>
    <cellStyle name="Output 8 2 5 4 8 2" xfId="18409" xr:uid="{00000000-0005-0000-0000-00006F470000}"/>
    <cellStyle name="Output 8 2 5 4 9" xfId="18410" xr:uid="{00000000-0005-0000-0000-000070470000}"/>
    <cellStyle name="Output 8 2 5 4 9 2" xfId="18411" xr:uid="{00000000-0005-0000-0000-000071470000}"/>
    <cellStyle name="Output 8 2 5 5" xfId="18412" xr:uid="{00000000-0005-0000-0000-000072470000}"/>
    <cellStyle name="Output 8 2 5 5 10" xfId="18413" xr:uid="{00000000-0005-0000-0000-000073470000}"/>
    <cellStyle name="Output 8 2 5 5 10 2" xfId="18414" xr:uid="{00000000-0005-0000-0000-000074470000}"/>
    <cellStyle name="Output 8 2 5 5 11" xfId="18415" xr:uid="{00000000-0005-0000-0000-000075470000}"/>
    <cellStyle name="Output 8 2 5 5 11 2" xfId="18416" xr:uid="{00000000-0005-0000-0000-000076470000}"/>
    <cellStyle name="Output 8 2 5 5 12" xfId="18417" xr:uid="{00000000-0005-0000-0000-000077470000}"/>
    <cellStyle name="Output 8 2 5 5 12 2" xfId="18418" xr:uid="{00000000-0005-0000-0000-000078470000}"/>
    <cellStyle name="Output 8 2 5 5 13" xfId="18419" xr:uid="{00000000-0005-0000-0000-000079470000}"/>
    <cellStyle name="Output 8 2 5 5 13 2" xfId="18420" xr:uid="{00000000-0005-0000-0000-00007A470000}"/>
    <cellStyle name="Output 8 2 5 5 14" xfId="18421" xr:uid="{00000000-0005-0000-0000-00007B470000}"/>
    <cellStyle name="Output 8 2 5 5 14 2" xfId="18422" xr:uid="{00000000-0005-0000-0000-00007C470000}"/>
    <cellStyle name="Output 8 2 5 5 15" xfId="18423" xr:uid="{00000000-0005-0000-0000-00007D470000}"/>
    <cellStyle name="Output 8 2 5 5 2" xfId="18424" xr:uid="{00000000-0005-0000-0000-00007E470000}"/>
    <cellStyle name="Output 8 2 5 5 2 2" xfId="18425" xr:uid="{00000000-0005-0000-0000-00007F470000}"/>
    <cellStyle name="Output 8 2 5 5 3" xfId="18426" xr:uid="{00000000-0005-0000-0000-000080470000}"/>
    <cellStyle name="Output 8 2 5 5 3 2" xfId="18427" xr:uid="{00000000-0005-0000-0000-000081470000}"/>
    <cellStyle name="Output 8 2 5 5 4" xfId="18428" xr:uid="{00000000-0005-0000-0000-000082470000}"/>
    <cellStyle name="Output 8 2 5 5 4 2" xfId="18429" xr:uid="{00000000-0005-0000-0000-000083470000}"/>
    <cellStyle name="Output 8 2 5 5 5" xfId="18430" xr:uid="{00000000-0005-0000-0000-000084470000}"/>
    <cellStyle name="Output 8 2 5 5 5 2" xfId="18431" xr:uid="{00000000-0005-0000-0000-000085470000}"/>
    <cellStyle name="Output 8 2 5 5 6" xfId="18432" xr:uid="{00000000-0005-0000-0000-000086470000}"/>
    <cellStyle name="Output 8 2 5 5 6 2" xfId="18433" xr:uid="{00000000-0005-0000-0000-000087470000}"/>
    <cellStyle name="Output 8 2 5 5 7" xfId="18434" xr:uid="{00000000-0005-0000-0000-000088470000}"/>
    <cellStyle name="Output 8 2 5 5 7 2" xfId="18435" xr:uid="{00000000-0005-0000-0000-000089470000}"/>
    <cellStyle name="Output 8 2 5 5 8" xfId="18436" xr:uid="{00000000-0005-0000-0000-00008A470000}"/>
    <cellStyle name="Output 8 2 5 5 8 2" xfId="18437" xr:uid="{00000000-0005-0000-0000-00008B470000}"/>
    <cellStyle name="Output 8 2 5 5 9" xfId="18438" xr:uid="{00000000-0005-0000-0000-00008C470000}"/>
    <cellStyle name="Output 8 2 5 5 9 2" xfId="18439" xr:uid="{00000000-0005-0000-0000-00008D470000}"/>
    <cellStyle name="Output 8 2 5 6" xfId="18440" xr:uid="{00000000-0005-0000-0000-00008E470000}"/>
    <cellStyle name="Output 8 2 5 6 2" xfId="18441" xr:uid="{00000000-0005-0000-0000-00008F470000}"/>
    <cellStyle name="Output 8 2 5 7" xfId="18442" xr:uid="{00000000-0005-0000-0000-000090470000}"/>
    <cellStyle name="Output 8 2 5 7 2" xfId="18443" xr:uid="{00000000-0005-0000-0000-000091470000}"/>
    <cellStyle name="Output 8 2 5 8" xfId="18444" xr:uid="{00000000-0005-0000-0000-000092470000}"/>
    <cellStyle name="Output 8 2 5 8 2" xfId="18445" xr:uid="{00000000-0005-0000-0000-000093470000}"/>
    <cellStyle name="Output 8 2 5 9" xfId="18446" xr:uid="{00000000-0005-0000-0000-000094470000}"/>
    <cellStyle name="Output 8 2 5 9 2" xfId="18447" xr:uid="{00000000-0005-0000-0000-000095470000}"/>
    <cellStyle name="Output 8 2 6" xfId="18448" xr:uid="{00000000-0005-0000-0000-000096470000}"/>
    <cellStyle name="Output 8 2 6 10" xfId="18449" xr:uid="{00000000-0005-0000-0000-000097470000}"/>
    <cellStyle name="Output 8 2 6 10 2" xfId="18450" xr:uid="{00000000-0005-0000-0000-000098470000}"/>
    <cellStyle name="Output 8 2 6 11" xfId="18451" xr:uid="{00000000-0005-0000-0000-000099470000}"/>
    <cellStyle name="Output 8 2 6 11 2" xfId="18452" xr:uid="{00000000-0005-0000-0000-00009A470000}"/>
    <cellStyle name="Output 8 2 6 12" xfId="18453" xr:uid="{00000000-0005-0000-0000-00009B470000}"/>
    <cellStyle name="Output 8 2 6 12 2" xfId="18454" xr:uid="{00000000-0005-0000-0000-00009C470000}"/>
    <cellStyle name="Output 8 2 6 13" xfId="18455" xr:uid="{00000000-0005-0000-0000-00009D470000}"/>
    <cellStyle name="Output 8 2 6 13 2" xfId="18456" xr:uid="{00000000-0005-0000-0000-00009E470000}"/>
    <cellStyle name="Output 8 2 6 14" xfId="18457" xr:uid="{00000000-0005-0000-0000-00009F470000}"/>
    <cellStyle name="Output 8 2 6 14 2" xfId="18458" xr:uid="{00000000-0005-0000-0000-0000A0470000}"/>
    <cellStyle name="Output 8 2 6 15" xfId="18459" xr:uid="{00000000-0005-0000-0000-0000A1470000}"/>
    <cellStyle name="Output 8 2 6 15 2" xfId="18460" xr:uid="{00000000-0005-0000-0000-0000A2470000}"/>
    <cellStyle name="Output 8 2 6 16" xfId="18461" xr:uid="{00000000-0005-0000-0000-0000A3470000}"/>
    <cellStyle name="Output 8 2 6 16 2" xfId="18462" xr:uid="{00000000-0005-0000-0000-0000A4470000}"/>
    <cellStyle name="Output 8 2 6 17" xfId="18463" xr:uid="{00000000-0005-0000-0000-0000A5470000}"/>
    <cellStyle name="Output 8 2 6 17 2" xfId="18464" xr:uid="{00000000-0005-0000-0000-0000A6470000}"/>
    <cellStyle name="Output 8 2 6 18" xfId="18465" xr:uid="{00000000-0005-0000-0000-0000A7470000}"/>
    <cellStyle name="Output 8 2 6 18 2" xfId="18466" xr:uid="{00000000-0005-0000-0000-0000A8470000}"/>
    <cellStyle name="Output 8 2 6 19" xfId="18467" xr:uid="{00000000-0005-0000-0000-0000A9470000}"/>
    <cellStyle name="Output 8 2 6 2" xfId="18468" xr:uid="{00000000-0005-0000-0000-0000AA470000}"/>
    <cellStyle name="Output 8 2 6 2 10" xfId="18469" xr:uid="{00000000-0005-0000-0000-0000AB470000}"/>
    <cellStyle name="Output 8 2 6 2 10 2" xfId="18470" xr:uid="{00000000-0005-0000-0000-0000AC470000}"/>
    <cellStyle name="Output 8 2 6 2 11" xfId="18471" xr:uid="{00000000-0005-0000-0000-0000AD470000}"/>
    <cellStyle name="Output 8 2 6 2 11 2" xfId="18472" xr:uid="{00000000-0005-0000-0000-0000AE470000}"/>
    <cellStyle name="Output 8 2 6 2 12" xfId="18473" xr:uid="{00000000-0005-0000-0000-0000AF470000}"/>
    <cellStyle name="Output 8 2 6 2 12 2" xfId="18474" xr:uid="{00000000-0005-0000-0000-0000B0470000}"/>
    <cellStyle name="Output 8 2 6 2 13" xfId="18475" xr:uid="{00000000-0005-0000-0000-0000B1470000}"/>
    <cellStyle name="Output 8 2 6 2 13 2" xfId="18476" xr:uid="{00000000-0005-0000-0000-0000B2470000}"/>
    <cellStyle name="Output 8 2 6 2 14" xfId="18477" xr:uid="{00000000-0005-0000-0000-0000B3470000}"/>
    <cellStyle name="Output 8 2 6 2 14 2" xfId="18478" xr:uid="{00000000-0005-0000-0000-0000B4470000}"/>
    <cellStyle name="Output 8 2 6 2 15" xfId="18479" xr:uid="{00000000-0005-0000-0000-0000B5470000}"/>
    <cellStyle name="Output 8 2 6 2 15 2" xfId="18480" xr:uid="{00000000-0005-0000-0000-0000B6470000}"/>
    <cellStyle name="Output 8 2 6 2 16" xfId="18481" xr:uid="{00000000-0005-0000-0000-0000B7470000}"/>
    <cellStyle name="Output 8 2 6 2 16 2" xfId="18482" xr:uid="{00000000-0005-0000-0000-0000B8470000}"/>
    <cellStyle name="Output 8 2 6 2 17" xfId="18483" xr:uid="{00000000-0005-0000-0000-0000B9470000}"/>
    <cellStyle name="Output 8 2 6 2 17 2" xfId="18484" xr:uid="{00000000-0005-0000-0000-0000BA470000}"/>
    <cellStyle name="Output 8 2 6 2 18" xfId="18485" xr:uid="{00000000-0005-0000-0000-0000BB470000}"/>
    <cellStyle name="Output 8 2 6 2 2" xfId="18486" xr:uid="{00000000-0005-0000-0000-0000BC470000}"/>
    <cellStyle name="Output 8 2 6 2 2 2" xfId="18487" xr:uid="{00000000-0005-0000-0000-0000BD470000}"/>
    <cellStyle name="Output 8 2 6 2 3" xfId="18488" xr:uid="{00000000-0005-0000-0000-0000BE470000}"/>
    <cellStyle name="Output 8 2 6 2 3 2" xfId="18489" xr:uid="{00000000-0005-0000-0000-0000BF470000}"/>
    <cellStyle name="Output 8 2 6 2 4" xfId="18490" xr:uid="{00000000-0005-0000-0000-0000C0470000}"/>
    <cellStyle name="Output 8 2 6 2 4 2" xfId="18491" xr:uid="{00000000-0005-0000-0000-0000C1470000}"/>
    <cellStyle name="Output 8 2 6 2 5" xfId="18492" xr:uid="{00000000-0005-0000-0000-0000C2470000}"/>
    <cellStyle name="Output 8 2 6 2 5 2" xfId="18493" xr:uid="{00000000-0005-0000-0000-0000C3470000}"/>
    <cellStyle name="Output 8 2 6 2 6" xfId="18494" xr:uid="{00000000-0005-0000-0000-0000C4470000}"/>
    <cellStyle name="Output 8 2 6 2 6 2" xfId="18495" xr:uid="{00000000-0005-0000-0000-0000C5470000}"/>
    <cellStyle name="Output 8 2 6 2 7" xfId="18496" xr:uid="{00000000-0005-0000-0000-0000C6470000}"/>
    <cellStyle name="Output 8 2 6 2 7 2" xfId="18497" xr:uid="{00000000-0005-0000-0000-0000C7470000}"/>
    <cellStyle name="Output 8 2 6 2 8" xfId="18498" xr:uid="{00000000-0005-0000-0000-0000C8470000}"/>
    <cellStyle name="Output 8 2 6 2 8 2" xfId="18499" xr:uid="{00000000-0005-0000-0000-0000C9470000}"/>
    <cellStyle name="Output 8 2 6 2 9" xfId="18500" xr:uid="{00000000-0005-0000-0000-0000CA470000}"/>
    <cellStyle name="Output 8 2 6 2 9 2" xfId="18501" xr:uid="{00000000-0005-0000-0000-0000CB470000}"/>
    <cellStyle name="Output 8 2 6 3" xfId="18502" xr:uid="{00000000-0005-0000-0000-0000CC470000}"/>
    <cellStyle name="Output 8 2 6 3 10" xfId="18503" xr:uid="{00000000-0005-0000-0000-0000CD470000}"/>
    <cellStyle name="Output 8 2 6 3 10 2" xfId="18504" xr:uid="{00000000-0005-0000-0000-0000CE470000}"/>
    <cellStyle name="Output 8 2 6 3 11" xfId="18505" xr:uid="{00000000-0005-0000-0000-0000CF470000}"/>
    <cellStyle name="Output 8 2 6 3 11 2" xfId="18506" xr:uid="{00000000-0005-0000-0000-0000D0470000}"/>
    <cellStyle name="Output 8 2 6 3 12" xfId="18507" xr:uid="{00000000-0005-0000-0000-0000D1470000}"/>
    <cellStyle name="Output 8 2 6 3 12 2" xfId="18508" xr:uid="{00000000-0005-0000-0000-0000D2470000}"/>
    <cellStyle name="Output 8 2 6 3 13" xfId="18509" xr:uid="{00000000-0005-0000-0000-0000D3470000}"/>
    <cellStyle name="Output 8 2 6 3 13 2" xfId="18510" xr:uid="{00000000-0005-0000-0000-0000D4470000}"/>
    <cellStyle name="Output 8 2 6 3 14" xfId="18511" xr:uid="{00000000-0005-0000-0000-0000D5470000}"/>
    <cellStyle name="Output 8 2 6 3 14 2" xfId="18512" xr:uid="{00000000-0005-0000-0000-0000D6470000}"/>
    <cellStyle name="Output 8 2 6 3 15" xfId="18513" xr:uid="{00000000-0005-0000-0000-0000D7470000}"/>
    <cellStyle name="Output 8 2 6 3 15 2" xfId="18514" xr:uid="{00000000-0005-0000-0000-0000D8470000}"/>
    <cellStyle name="Output 8 2 6 3 16" xfId="18515" xr:uid="{00000000-0005-0000-0000-0000D9470000}"/>
    <cellStyle name="Output 8 2 6 3 2" xfId="18516" xr:uid="{00000000-0005-0000-0000-0000DA470000}"/>
    <cellStyle name="Output 8 2 6 3 2 2" xfId="18517" xr:uid="{00000000-0005-0000-0000-0000DB470000}"/>
    <cellStyle name="Output 8 2 6 3 3" xfId="18518" xr:uid="{00000000-0005-0000-0000-0000DC470000}"/>
    <cellStyle name="Output 8 2 6 3 3 2" xfId="18519" xr:uid="{00000000-0005-0000-0000-0000DD470000}"/>
    <cellStyle name="Output 8 2 6 3 4" xfId="18520" xr:uid="{00000000-0005-0000-0000-0000DE470000}"/>
    <cellStyle name="Output 8 2 6 3 4 2" xfId="18521" xr:uid="{00000000-0005-0000-0000-0000DF470000}"/>
    <cellStyle name="Output 8 2 6 3 5" xfId="18522" xr:uid="{00000000-0005-0000-0000-0000E0470000}"/>
    <cellStyle name="Output 8 2 6 3 5 2" xfId="18523" xr:uid="{00000000-0005-0000-0000-0000E1470000}"/>
    <cellStyle name="Output 8 2 6 3 6" xfId="18524" xr:uid="{00000000-0005-0000-0000-0000E2470000}"/>
    <cellStyle name="Output 8 2 6 3 6 2" xfId="18525" xr:uid="{00000000-0005-0000-0000-0000E3470000}"/>
    <cellStyle name="Output 8 2 6 3 7" xfId="18526" xr:uid="{00000000-0005-0000-0000-0000E4470000}"/>
    <cellStyle name="Output 8 2 6 3 7 2" xfId="18527" xr:uid="{00000000-0005-0000-0000-0000E5470000}"/>
    <cellStyle name="Output 8 2 6 3 8" xfId="18528" xr:uid="{00000000-0005-0000-0000-0000E6470000}"/>
    <cellStyle name="Output 8 2 6 3 8 2" xfId="18529" xr:uid="{00000000-0005-0000-0000-0000E7470000}"/>
    <cellStyle name="Output 8 2 6 3 9" xfId="18530" xr:uid="{00000000-0005-0000-0000-0000E8470000}"/>
    <cellStyle name="Output 8 2 6 3 9 2" xfId="18531" xr:uid="{00000000-0005-0000-0000-0000E9470000}"/>
    <cellStyle name="Output 8 2 6 4" xfId="18532" xr:uid="{00000000-0005-0000-0000-0000EA470000}"/>
    <cellStyle name="Output 8 2 6 4 10" xfId="18533" xr:uid="{00000000-0005-0000-0000-0000EB470000}"/>
    <cellStyle name="Output 8 2 6 4 10 2" xfId="18534" xr:uid="{00000000-0005-0000-0000-0000EC470000}"/>
    <cellStyle name="Output 8 2 6 4 11" xfId="18535" xr:uid="{00000000-0005-0000-0000-0000ED470000}"/>
    <cellStyle name="Output 8 2 6 4 11 2" xfId="18536" xr:uid="{00000000-0005-0000-0000-0000EE470000}"/>
    <cellStyle name="Output 8 2 6 4 12" xfId="18537" xr:uid="{00000000-0005-0000-0000-0000EF470000}"/>
    <cellStyle name="Output 8 2 6 4 12 2" xfId="18538" xr:uid="{00000000-0005-0000-0000-0000F0470000}"/>
    <cellStyle name="Output 8 2 6 4 13" xfId="18539" xr:uid="{00000000-0005-0000-0000-0000F1470000}"/>
    <cellStyle name="Output 8 2 6 4 13 2" xfId="18540" xr:uid="{00000000-0005-0000-0000-0000F2470000}"/>
    <cellStyle name="Output 8 2 6 4 14" xfId="18541" xr:uid="{00000000-0005-0000-0000-0000F3470000}"/>
    <cellStyle name="Output 8 2 6 4 14 2" xfId="18542" xr:uid="{00000000-0005-0000-0000-0000F4470000}"/>
    <cellStyle name="Output 8 2 6 4 15" xfId="18543" xr:uid="{00000000-0005-0000-0000-0000F5470000}"/>
    <cellStyle name="Output 8 2 6 4 15 2" xfId="18544" xr:uid="{00000000-0005-0000-0000-0000F6470000}"/>
    <cellStyle name="Output 8 2 6 4 16" xfId="18545" xr:uid="{00000000-0005-0000-0000-0000F7470000}"/>
    <cellStyle name="Output 8 2 6 4 2" xfId="18546" xr:uid="{00000000-0005-0000-0000-0000F8470000}"/>
    <cellStyle name="Output 8 2 6 4 2 2" xfId="18547" xr:uid="{00000000-0005-0000-0000-0000F9470000}"/>
    <cellStyle name="Output 8 2 6 4 3" xfId="18548" xr:uid="{00000000-0005-0000-0000-0000FA470000}"/>
    <cellStyle name="Output 8 2 6 4 3 2" xfId="18549" xr:uid="{00000000-0005-0000-0000-0000FB470000}"/>
    <cellStyle name="Output 8 2 6 4 4" xfId="18550" xr:uid="{00000000-0005-0000-0000-0000FC470000}"/>
    <cellStyle name="Output 8 2 6 4 4 2" xfId="18551" xr:uid="{00000000-0005-0000-0000-0000FD470000}"/>
    <cellStyle name="Output 8 2 6 4 5" xfId="18552" xr:uid="{00000000-0005-0000-0000-0000FE470000}"/>
    <cellStyle name="Output 8 2 6 4 5 2" xfId="18553" xr:uid="{00000000-0005-0000-0000-0000FF470000}"/>
    <cellStyle name="Output 8 2 6 4 6" xfId="18554" xr:uid="{00000000-0005-0000-0000-000000480000}"/>
    <cellStyle name="Output 8 2 6 4 6 2" xfId="18555" xr:uid="{00000000-0005-0000-0000-000001480000}"/>
    <cellStyle name="Output 8 2 6 4 7" xfId="18556" xr:uid="{00000000-0005-0000-0000-000002480000}"/>
    <cellStyle name="Output 8 2 6 4 7 2" xfId="18557" xr:uid="{00000000-0005-0000-0000-000003480000}"/>
    <cellStyle name="Output 8 2 6 4 8" xfId="18558" xr:uid="{00000000-0005-0000-0000-000004480000}"/>
    <cellStyle name="Output 8 2 6 4 8 2" xfId="18559" xr:uid="{00000000-0005-0000-0000-000005480000}"/>
    <cellStyle name="Output 8 2 6 4 9" xfId="18560" xr:uid="{00000000-0005-0000-0000-000006480000}"/>
    <cellStyle name="Output 8 2 6 4 9 2" xfId="18561" xr:uid="{00000000-0005-0000-0000-000007480000}"/>
    <cellStyle name="Output 8 2 6 5" xfId="18562" xr:uid="{00000000-0005-0000-0000-000008480000}"/>
    <cellStyle name="Output 8 2 6 5 10" xfId="18563" xr:uid="{00000000-0005-0000-0000-000009480000}"/>
    <cellStyle name="Output 8 2 6 5 10 2" xfId="18564" xr:uid="{00000000-0005-0000-0000-00000A480000}"/>
    <cellStyle name="Output 8 2 6 5 11" xfId="18565" xr:uid="{00000000-0005-0000-0000-00000B480000}"/>
    <cellStyle name="Output 8 2 6 5 11 2" xfId="18566" xr:uid="{00000000-0005-0000-0000-00000C480000}"/>
    <cellStyle name="Output 8 2 6 5 12" xfId="18567" xr:uid="{00000000-0005-0000-0000-00000D480000}"/>
    <cellStyle name="Output 8 2 6 5 12 2" xfId="18568" xr:uid="{00000000-0005-0000-0000-00000E480000}"/>
    <cellStyle name="Output 8 2 6 5 13" xfId="18569" xr:uid="{00000000-0005-0000-0000-00000F480000}"/>
    <cellStyle name="Output 8 2 6 5 13 2" xfId="18570" xr:uid="{00000000-0005-0000-0000-000010480000}"/>
    <cellStyle name="Output 8 2 6 5 14" xfId="18571" xr:uid="{00000000-0005-0000-0000-000011480000}"/>
    <cellStyle name="Output 8 2 6 5 14 2" xfId="18572" xr:uid="{00000000-0005-0000-0000-000012480000}"/>
    <cellStyle name="Output 8 2 6 5 15" xfId="18573" xr:uid="{00000000-0005-0000-0000-000013480000}"/>
    <cellStyle name="Output 8 2 6 5 2" xfId="18574" xr:uid="{00000000-0005-0000-0000-000014480000}"/>
    <cellStyle name="Output 8 2 6 5 2 2" xfId="18575" xr:uid="{00000000-0005-0000-0000-000015480000}"/>
    <cellStyle name="Output 8 2 6 5 3" xfId="18576" xr:uid="{00000000-0005-0000-0000-000016480000}"/>
    <cellStyle name="Output 8 2 6 5 3 2" xfId="18577" xr:uid="{00000000-0005-0000-0000-000017480000}"/>
    <cellStyle name="Output 8 2 6 5 4" xfId="18578" xr:uid="{00000000-0005-0000-0000-000018480000}"/>
    <cellStyle name="Output 8 2 6 5 4 2" xfId="18579" xr:uid="{00000000-0005-0000-0000-000019480000}"/>
    <cellStyle name="Output 8 2 6 5 5" xfId="18580" xr:uid="{00000000-0005-0000-0000-00001A480000}"/>
    <cellStyle name="Output 8 2 6 5 5 2" xfId="18581" xr:uid="{00000000-0005-0000-0000-00001B480000}"/>
    <cellStyle name="Output 8 2 6 5 6" xfId="18582" xr:uid="{00000000-0005-0000-0000-00001C480000}"/>
    <cellStyle name="Output 8 2 6 5 6 2" xfId="18583" xr:uid="{00000000-0005-0000-0000-00001D480000}"/>
    <cellStyle name="Output 8 2 6 5 7" xfId="18584" xr:uid="{00000000-0005-0000-0000-00001E480000}"/>
    <cellStyle name="Output 8 2 6 5 7 2" xfId="18585" xr:uid="{00000000-0005-0000-0000-00001F480000}"/>
    <cellStyle name="Output 8 2 6 5 8" xfId="18586" xr:uid="{00000000-0005-0000-0000-000020480000}"/>
    <cellStyle name="Output 8 2 6 5 8 2" xfId="18587" xr:uid="{00000000-0005-0000-0000-000021480000}"/>
    <cellStyle name="Output 8 2 6 5 9" xfId="18588" xr:uid="{00000000-0005-0000-0000-000022480000}"/>
    <cellStyle name="Output 8 2 6 5 9 2" xfId="18589" xr:uid="{00000000-0005-0000-0000-000023480000}"/>
    <cellStyle name="Output 8 2 6 6" xfId="18590" xr:uid="{00000000-0005-0000-0000-000024480000}"/>
    <cellStyle name="Output 8 2 6 6 2" xfId="18591" xr:uid="{00000000-0005-0000-0000-000025480000}"/>
    <cellStyle name="Output 8 2 6 7" xfId="18592" xr:uid="{00000000-0005-0000-0000-000026480000}"/>
    <cellStyle name="Output 8 2 6 7 2" xfId="18593" xr:uid="{00000000-0005-0000-0000-000027480000}"/>
    <cellStyle name="Output 8 2 6 8" xfId="18594" xr:uid="{00000000-0005-0000-0000-000028480000}"/>
    <cellStyle name="Output 8 2 6 8 2" xfId="18595" xr:uid="{00000000-0005-0000-0000-000029480000}"/>
    <cellStyle name="Output 8 2 6 9" xfId="18596" xr:uid="{00000000-0005-0000-0000-00002A480000}"/>
    <cellStyle name="Output 8 2 6 9 2" xfId="18597" xr:uid="{00000000-0005-0000-0000-00002B480000}"/>
    <cellStyle name="Output 8 2 7" xfId="18598" xr:uid="{00000000-0005-0000-0000-00002C480000}"/>
    <cellStyle name="Output 8 2 7 10" xfId="18599" xr:uid="{00000000-0005-0000-0000-00002D480000}"/>
    <cellStyle name="Output 8 2 7 10 2" xfId="18600" xr:uid="{00000000-0005-0000-0000-00002E480000}"/>
    <cellStyle name="Output 8 2 7 11" xfId="18601" xr:uid="{00000000-0005-0000-0000-00002F480000}"/>
    <cellStyle name="Output 8 2 7 11 2" xfId="18602" xr:uid="{00000000-0005-0000-0000-000030480000}"/>
    <cellStyle name="Output 8 2 7 12" xfId="18603" xr:uid="{00000000-0005-0000-0000-000031480000}"/>
    <cellStyle name="Output 8 2 7 12 2" xfId="18604" xr:uid="{00000000-0005-0000-0000-000032480000}"/>
    <cellStyle name="Output 8 2 7 13" xfId="18605" xr:uid="{00000000-0005-0000-0000-000033480000}"/>
    <cellStyle name="Output 8 2 7 13 2" xfId="18606" xr:uid="{00000000-0005-0000-0000-000034480000}"/>
    <cellStyle name="Output 8 2 7 14" xfId="18607" xr:uid="{00000000-0005-0000-0000-000035480000}"/>
    <cellStyle name="Output 8 2 7 14 2" xfId="18608" xr:uid="{00000000-0005-0000-0000-000036480000}"/>
    <cellStyle name="Output 8 2 7 15" xfId="18609" xr:uid="{00000000-0005-0000-0000-000037480000}"/>
    <cellStyle name="Output 8 2 7 15 2" xfId="18610" xr:uid="{00000000-0005-0000-0000-000038480000}"/>
    <cellStyle name="Output 8 2 7 16" xfId="18611" xr:uid="{00000000-0005-0000-0000-000039480000}"/>
    <cellStyle name="Output 8 2 7 16 2" xfId="18612" xr:uid="{00000000-0005-0000-0000-00003A480000}"/>
    <cellStyle name="Output 8 2 7 17" xfId="18613" xr:uid="{00000000-0005-0000-0000-00003B480000}"/>
    <cellStyle name="Output 8 2 7 17 2" xfId="18614" xr:uid="{00000000-0005-0000-0000-00003C480000}"/>
    <cellStyle name="Output 8 2 7 18" xfId="18615" xr:uid="{00000000-0005-0000-0000-00003D480000}"/>
    <cellStyle name="Output 8 2 7 2" xfId="18616" xr:uid="{00000000-0005-0000-0000-00003E480000}"/>
    <cellStyle name="Output 8 2 7 2 10" xfId="18617" xr:uid="{00000000-0005-0000-0000-00003F480000}"/>
    <cellStyle name="Output 8 2 7 2 10 2" xfId="18618" xr:uid="{00000000-0005-0000-0000-000040480000}"/>
    <cellStyle name="Output 8 2 7 2 11" xfId="18619" xr:uid="{00000000-0005-0000-0000-000041480000}"/>
    <cellStyle name="Output 8 2 7 2 11 2" xfId="18620" xr:uid="{00000000-0005-0000-0000-000042480000}"/>
    <cellStyle name="Output 8 2 7 2 12" xfId="18621" xr:uid="{00000000-0005-0000-0000-000043480000}"/>
    <cellStyle name="Output 8 2 7 2 12 2" xfId="18622" xr:uid="{00000000-0005-0000-0000-000044480000}"/>
    <cellStyle name="Output 8 2 7 2 13" xfId="18623" xr:uid="{00000000-0005-0000-0000-000045480000}"/>
    <cellStyle name="Output 8 2 7 2 13 2" xfId="18624" xr:uid="{00000000-0005-0000-0000-000046480000}"/>
    <cellStyle name="Output 8 2 7 2 14" xfId="18625" xr:uid="{00000000-0005-0000-0000-000047480000}"/>
    <cellStyle name="Output 8 2 7 2 14 2" xfId="18626" xr:uid="{00000000-0005-0000-0000-000048480000}"/>
    <cellStyle name="Output 8 2 7 2 15" xfId="18627" xr:uid="{00000000-0005-0000-0000-000049480000}"/>
    <cellStyle name="Output 8 2 7 2 15 2" xfId="18628" xr:uid="{00000000-0005-0000-0000-00004A480000}"/>
    <cellStyle name="Output 8 2 7 2 16" xfId="18629" xr:uid="{00000000-0005-0000-0000-00004B480000}"/>
    <cellStyle name="Output 8 2 7 2 16 2" xfId="18630" xr:uid="{00000000-0005-0000-0000-00004C480000}"/>
    <cellStyle name="Output 8 2 7 2 17" xfId="18631" xr:uid="{00000000-0005-0000-0000-00004D480000}"/>
    <cellStyle name="Output 8 2 7 2 17 2" xfId="18632" xr:uid="{00000000-0005-0000-0000-00004E480000}"/>
    <cellStyle name="Output 8 2 7 2 18" xfId="18633" xr:uid="{00000000-0005-0000-0000-00004F480000}"/>
    <cellStyle name="Output 8 2 7 2 2" xfId="18634" xr:uid="{00000000-0005-0000-0000-000050480000}"/>
    <cellStyle name="Output 8 2 7 2 2 2" xfId="18635" xr:uid="{00000000-0005-0000-0000-000051480000}"/>
    <cellStyle name="Output 8 2 7 2 3" xfId="18636" xr:uid="{00000000-0005-0000-0000-000052480000}"/>
    <cellStyle name="Output 8 2 7 2 3 2" xfId="18637" xr:uid="{00000000-0005-0000-0000-000053480000}"/>
    <cellStyle name="Output 8 2 7 2 4" xfId="18638" xr:uid="{00000000-0005-0000-0000-000054480000}"/>
    <cellStyle name="Output 8 2 7 2 4 2" xfId="18639" xr:uid="{00000000-0005-0000-0000-000055480000}"/>
    <cellStyle name="Output 8 2 7 2 5" xfId="18640" xr:uid="{00000000-0005-0000-0000-000056480000}"/>
    <cellStyle name="Output 8 2 7 2 5 2" xfId="18641" xr:uid="{00000000-0005-0000-0000-000057480000}"/>
    <cellStyle name="Output 8 2 7 2 6" xfId="18642" xr:uid="{00000000-0005-0000-0000-000058480000}"/>
    <cellStyle name="Output 8 2 7 2 6 2" xfId="18643" xr:uid="{00000000-0005-0000-0000-000059480000}"/>
    <cellStyle name="Output 8 2 7 2 7" xfId="18644" xr:uid="{00000000-0005-0000-0000-00005A480000}"/>
    <cellStyle name="Output 8 2 7 2 7 2" xfId="18645" xr:uid="{00000000-0005-0000-0000-00005B480000}"/>
    <cellStyle name="Output 8 2 7 2 8" xfId="18646" xr:uid="{00000000-0005-0000-0000-00005C480000}"/>
    <cellStyle name="Output 8 2 7 2 8 2" xfId="18647" xr:uid="{00000000-0005-0000-0000-00005D480000}"/>
    <cellStyle name="Output 8 2 7 2 9" xfId="18648" xr:uid="{00000000-0005-0000-0000-00005E480000}"/>
    <cellStyle name="Output 8 2 7 2 9 2" xfId="18649" xr:uid="{00000000-0005-0000-0000-00005F480000}"/>
    <cellStyle name="Output 8 2 7 3" xfId="18650" xr:uid="{00000000-0005-0000-0000-000060480000}"/>
    <cellStyle name="Output 8 2 7 3 10" xfId="18651" xr:uid="{00000000-0005-0000-0000-000061480000}"/>
    <cellStyle name="Output 8 2 7 3 10 2" xfId="18652" xr:uid="{00000000-0005-0000-0000-000062480000}"/>
    <cellStyle name="Output 8 2 7 3 11" xfId="18653" xr:uid="{00000000-0005-0000-0000-000063480000}"/>
    <cellStyle name="Output 8 2 7 3 11 2" xfId="18654" xr:uid="{00000000-0005-0000-0000-000064480000}"/>
    <cellStyle name="Output 8 2 7 3 12" xfId="18655" xr:uid="{00000000-0005-0000-0000-000065480000}"/>
    <cellStyle name="Output 8 2 7 3 12 2" xfId="18656" xr:uid="{00000000-0005-0000-0000-000066480000}"/>
    <cellStyle name="Output 8 2 7 3 13" xfId="18657" xr:uid="{00000000-0005-0000-0000-000067480000}"/>
    <cellStyle name="Output 8 2 7 3 13 2" xfId="18658" xr:uid="{00000000-0005-0000-0000-000068480000}"/>
    <cellStyle name="Output 8 2 7 3 14" xfId="18659" xr:uid="{00000000-0005-0000-0000-000069480000}"/>
    <cellStyle name="Output 8 2 7 3 14 2" xfId="18660" xr:uid="{00000000-0005-0000-0000-00006A480000}"/>
    <cellStyle name="Output 8 2 7 3 15" xfId="18661" xr:uid="{00000000-0005-0000-0000-00006B480000}"/>
    <cellStyle name="Output 8 2 7 3 15 2" xfId="18662" xr:uid="{00000000-0005-0000-0000-00006C480000}"/>
    <cellStyle name="Output 8 2 7 3 16" xfId="18663" xr:uid="{00000000-0005-0000-0000-00006D480000}"/>
    <cellStyle name="Output 8 2 7 3 2" xfId="18664" xr:uid="{00000000-0005-0000-0000-00006E480000}"/>
    <cellStyle name="Output 8 2 7 3 2 2" xfId="18665" xr:uid="{00000000-0005-0000-0000-00006F480000}"/>
    <cellStyle name="Output 8 2 7 3 3" xfId="18666" xr:uid="{00000000-0005-0000-0000-000070480000}"/>
    <cellStyle name="Output 8 2 7 3 3 2" xfId="18667" xr:uid="{00000000-0005-0000-0000-000071480000}"/>
    <cellStyle name="Output 8 2 7 3 4" xfId="18668" xr:uid="{00000000-0005-0000-0000-000072480000}"/>
    <cellStyle name="Output 8 2 7 3 4 2" xfId="18669" xr:uid="{00000000-0005-0000-0000-000073480000}"/>
    <cellStyle name="Output 8 2 7 3 5" xfId="18670" xr:uid="{00000000-0005-0000-0000-000074480000}"/>
    <cellStyle name="Output 8 2 7 3 5 2" xfId="18671" xr:uid="{00000000-0005-0000-0000-000075480000}"/>
    <cellStyle name="Output 8 2 7 3 6" xfId="18672" xr:uid="{00000000-0005-0000-0000-000076480000}"/>
    <cellStyle name="Output 8 2 7 3 6 2" xfId="18673" xr:uid="{00000000-0005-0000-0000-000077480000}"/>
    <cellStyle name="Output 8 2 7 3 7" xfId="18674" xr:uid="{00000000-0005-0000-0000-000078480000}"/>
    <cellStyle name="Output 8 2 7 3 7 2" xfId="18675" xr:uid="{00000000-0005-0000-0000-000079480000}"/>
    <cellStyle name="Output 8 2 7 3 8" xfId="18676" xr:uid="{00000000-0005-0000-0000-00007A480000}"/>
    <cellStyle name="Output 8 2 7 3 8 2" xfId="18677" xr:uid="{00000000-0005-0000-0000-00007B480000}"/>
    <cellStyle name="Output 8 2 7 3 9" xfId="18678" xr:uid="{00000000-0005-0000-0000-00007C480000}"/>
    <cellStyle name="Output 8 2 7 3 9 2" xfId="18679" xr:uid="{00000000-0005-0000-0000-00007D480000}"/>
    <cellStyle name="Output 8 2 7 4" xfId="18680" xr:uid="{00000000-0005-0000-0000-00007E480000}"/>
    <cellStyle name="Output 8 2 7 4 10" xfId="18681" xr:uid="{00000000-0005-0000-0000-00007F480000}"/>
    <cellStyle name="Output 8 2 7 4 10 2" xfId="18682" xr:uid="{00000000-0005-0000-0000-000080480000}"/>
    <cellStyle name="Output 8 2 7 4 11" xfId="18683" xr:uid="{00000000-0005-0000-0000-000081480000}"/>
    <cellStyle name="Output 8 2 7 4 11 2" xfId="18684" xr:uid="{00000000-0005-0000-0000-000082480000}"/>
    <cellStyle name="Output 8 2 7 4 12" xfId="18685" xr:uid="{00000000-0005-0000-0000-000083480000}"/>
    <cellStyle name="Output 8 2 7 4 12 2" xfId="18686" xr:uid="{00000000-0005-0000-0000-000084480000}"/>
    <cellStyle name="Output 8 2 7 4 13" xfId="18687" xr:uid="{00000000-0005-0000-0000-000085480000}"/>
    <cellStyle name="Output 8 2 7 4 13 2" xfId="18688" xr:uid="{00000000-0005-0000-0000-000086480000}"/>
    <cellStyle name="Output 8 2 7 4 14" xfId="18689" xr:uid="{00000000-0005-0000-0000-000087480000}"/>
    <cellStyle name="Output 8 2 7 4 14 2" xfId="18690" xr:uid="{00000000-0005-0000-0000-000088480000}"/>
    <cellStyle name="Output 8 2 7 4 15" xfId="18691" xr:uid="{00000000-0005-0000-0000-000089480000}"/>
    <cellStyle name="Output 8 2 7 4 15 2" xfId="18692" xr:uid="{00000000-0005-0000-0000-00008A480000}"/>
    <cellStyle name="Output 8 2 7 4 16" xfId="18693" xr:uid="{00000000-0005-0000-0000-00008B480000}"/>
    <cellStyle name="Output 8 2 7 4 2" xfId="18694" xr:uid="{00000000-0005-0000-0000-00008C480000}"/>
    <cellStyle name="Output 8 2 7 4 2 2" xfId="18695" xr:uid="{00000000-0005-0000-0000-00008D480000}"/>
    <cellStyle name="Output 8 2 7 4 3" xfId="18696" xr:uid="{00000000-0005-0000-0000-00008E480000}"/>
    <cellStyle name="Output 8 2 7 4 3 2" xfId="18697" xr:uid="{00000000-0005-0000-0000-00008F480000}"/>
    <cellStyle name="Output 8 2 7 4 4" xfId="18698" xr:uid="{00000000-0005-0000-0000-000090480000}"/>
    <cellStyle name="Output 8 2 7 4 4 2" xfId="18699" xr:uid="{00000000-0005-0000-0000-000091480000}"/>
    <cellStyle name="Output 8 2 7 4 5" xfId="18700" xr:uid="{00000000-0005-0000-0000-000092480000}"/>
    <cellStyle name="Output 8 2 7 4 5 2" xfId="18701" xr:uid="{00000000-0005-0000-0000-000093480000}"/>
    <cellStyle name="Output 8 2 7 4 6" xfId="18702" xr:uid="{00000000-0005-0000-0000-000094480000}"/>
    <cellStyle name="Output 8 2 7 4 6 2" xfId="18703" xr:uid="{00000000-0005-0000-0000-000095480000}"/>
    <cellStyle name="Output 8 2 7 4 7" xfId="18704" xr:uid="{00000000-0005-0000-0000-000096480000}"/>
    <cellStyle name="Output 8 2 7 4 7 2" xfId="18705" xr:uid="{00000000-0005-0000-0000-000097480000}"/>
    <cellStyle name="Output 8 2 7 4 8" xfId="18706" xr:uid="{00000000-0005-0000-0000-000098480000}"/>
    <cellStyle name="Output 8 2 7 4 8 2" xfId="18707" xr:uid="{00000000-0005-0000-0000-000099480000}"/>
    <cellStyle name="Output 8 2 7 4 9" xfId="18708" xr:uid="{00000000-0005-0000-0000-00009A480000}"/>
    <cellStyle name="Output 8 2 7 4 9 2" xfId="18709" xr:uid="{00000000-0005-0000-0000-00009B480000}"/>
    <cellStyle name="Output 8 2 7 5" xfId="18710" xr:uid="{00000000-0005-0000-0000-00009C480000}"/>
    <cellStyle name="Output 8 2 7 5 10" xfId="18711" xr:uid="{00000000-0005-0000-0000-00009D480000}"/>
    <cellStyle name="Output 8 2 7 5 10 2" xfId="18712" xr:uid="{00000000-0005-0000-0000-00009E480000}"/>
    <cellStyle name="Output 8 2 7 5 11" xfId="18713" xr:uid="{00000000-0005-0000-0000-00009F480000}"/>
    <cellStyle name="Output 8 2 7 5 11 2" xfId="18714" xr:uid="{00000000-0005-0000-0000-0000A0480000}"/>
    <cellStyle name="Output 8 2 7 5 12" xfId="18715" xr:uid="{00000000-0005-0000-0000-0000A1480000}"/>
    <cellStyle name="Output 8 2 7 5 12 2" xfId="18716" xr:uid="{00000000-0005-0000-0000-0000A2480000}"/>
    <cellStyle name="Output 8 2 7 5 13" xfId="18717" xr:uid="{00000000-0005-0000-0000-0000A3480000}"/>
    <cellStyle name="Output 8 2 7 5 13 2" xfId="18718" xr:uid="{00000000-0005-0000-0000-0000A4480000}"/>
    <cellStyle name="Output 8 2 7 5 14" xfId="18719" xr:uid="{00000000-0005-0000-0000-0000A5480000}"/>
    <cellStyle name="Output 8 2 7 5 2" xfId="18720" xr:uid="{00000000-0005-0000-0000-0000A6480000}"/>
    <cellStyle name="Output 8 2 7 5 2 2" xfId="18721" xr:uid="{00000000-0005-0000-0000-0000A7480000}"/>
    <cellStyle name="Output 8 2 7 5 3" xfId="18722" xr:uid="{00000000-0005-0000-0000-0000A8480000}"/>
    <cellStyle name="Output 8 2 7 5 3 2" xfId="18723" xr:uid="{00000000-0005-0000-0000-0000A9480000}"/>
    <cellStyle name="Output 8 2 7 5 4" xfId="18724" xr:uid="{00000000-0005-0000-0000-0000AA480000}"/>
    <cellStyle name="Output 8 2 7 5 4 2" xfId="18725" xr:uid="{00000000-0005-0000-0000-0000AB480000}"/>
    <cellStyle name="Output 8 2 7 5 5" xfId="18726" xr:uid="{00000000-0005-0000-0000-0000AC480000}"/>
    <cellStyle name="Output 8 2 7 5 5 2" xfId="18727" xr:uid="{00000000-0005-0000-0000-0000AD480000}"/>
    <cellStyle name="Output 8 2 7 5 6" xfId="18728" xr:uid="{00000000-0005-0000-0000-0000AE480000}"/>
    <cellStyle name="Output 8 2 7 5 6 2" xfId="18729" xr:uid="{00000000-0005-0000-0000-0000AF480000}"/>
    <cellStyle name="Output 8 2 7 5 7" xfId="18730" xr:uid="{00000000-0005-0000-0000-0000B0480000}"/>
    <cellStyle name="Output 8 2 7 5 7 2" xfId="18731" xr:uid="{00000000-0005-0000-0000-0000B1480000}"/>
    <cellStyle name="Output 8 2 7 5 8" xfId="18732" xr:uid="{00000000-0005-0000-0000-0000B2480000}"/>
    <cellStyle name="Output 8 2 7 5 8 2" xfId="18733" xr:uid="{00000000-0005-0000-0000-0000B3480000}"/>
    <cellStyle name="Output 8 2 7 5 9" xfId="18734" xr:uid="{00000000-0005-0000-0000-0000B4480000}"/>
    <cellStyle name="Output 8 2 7 5 9 2" xfId="18735" xr:uid="{00000000-0005-0000-0000-0000B5480000}"/>
    <cellStyle name="Output 8 2 7 6" xfId="18736" xr:uid="{00000000-0005-0000-0000-0000B6480000}"/>
    <cellStyle name="Output 8 2 7 6 2" xfId="18737" xr:uid="{00000000-0005-0000-0000-0000B7480000}"/>
    <cellStyle name="Output 8 2 7 7" xfId="18738" xr:uid="{00000000-0005-0000-0000-0000B8480000}"/>
    <cellStyle name="Output 8 2 7 7 2" xfId="18739" xr:uid="{00000000-0005-0000-0000-0000B9480000}"/>
    <cellStyle name="Output 8 2 7 8" xfId="18740" xr:uid="{00000000-0005-0000-0000-0000BA480000}"/>
    <cellStyle name="Output 8 2 7 8 2" xfId="18741" xr:uid="{00000000-0005-0000-0000-0000BB480000}"/>
    <cellStyle name="Output 8 2 7 9" xfId="18742" xr:uid="{00000000-0005-0000-0000-0000BC480000}"/>
    <cellStyle name="Output 8 2 7 9 2" xfId="18743" xr:uid="{00000000-0005-0000-0000-0000BD480000}"/>
    <cellStyle name="Output 8 2 8" xfId="18744" xr:uid="{00000000-0005-0000-0000-0000BE480000}"/>
    <cellStyle name="Output 8 2 8 10" xfId="18745" xr:uid="{00000000-0005-0000-0000-0000BF480000}"/>
    <cellStyle name="Output 8 2 8 10 2" xfId="18746" xr:uid="{00000000-0005-0000-0000-0000C0480000}"/>
    <cellStyle name="Output 8 2 8 11" xfId="18747" xr:uid="{00000000-0005-0000-0000-0000C1480000}"/>
    <cellStyle name="Output 8 2 8 11 2" xfId="18748" xr:uid="{00000000-0005-0000-0000-0000C2480000}"/>
    <cellStyle name="Output 8 2 8 12" xfId="18749" xr:uid="{00000000-0005-0000-0000-0000C3480000}"/>
    <cellStyle name="Output 8 2 8 12 2" xfId="18750" xr:uid="{00000000-0005-0000-0000-0000C4480000}"/>
    <cellStyle name="Output 8 2 8 13" xfId="18751" xr:uid="{00000000-0005-0000-0000-0000C5480000}"/>
    <cellStyle name="Output 8 2 8 13 2" xfId="18752" xr:uid="{00000000-0005-0000-0000-0000C6480000}"/>
    <cellStyle name="Output 8 2 8 14" xfId="18753" xr:uid="{00000000-0005-0000-0000-0000C7480000}"/>
    <cellStyle name="Output 8 2 8 14 2" xfId="18754" xr:uid="{00000000-0005-0000-0000-0000C8480000}"/>
    <cellStyle name="Output 8 2 8 15" xfId="18755" xr:uid="{00000000-0005-0000-0000-0000C9480000}"/>
    <cellStyle name="Output 8 2 8 15 2" xfId="18756" xr:uid="{00000000-0005-0000-0000-0000CA480000}"/>
    <cellStyle name="Output 8 2 8 16" xfId="18757" xr:uid="{00000000-0005-0000-0000-0000CB480000}"/>
    <cellStyle name="Output 8 2 8 16 2" xfId="18758" xr:uid="{00000000-0005-0000-0000-0000CC480000}"/>
    <cellStyle name="Output 8 2 8 17" xfId="18759" xr:uid="{00000000-0005-0000-0000-0000CD480000}"/>
    <cellStyle name="Output 8 2 8 17 2" xfId="18760" xr:uid="{00000000-0005-0000-0000-0000CE480000}"/>
    <cellStyle name="Output 8 2 8 18" xfId="18761" xr:uid="{00000000-0005-0000-0000-0000CF480000}"/>
    <cellStyle name="Output 8 2 8 2" xfId="18762" xr:uid="{00000000-0005-0000-0000-0000D0480000}"/>
    <cellStyle name="Output 8 2 8 2 10" xfId="18763" xr:uid="{00000000-0005-0000-0000-0000D1480000}"/>
    <cellStyle name="Output 8 2 8 2 10 2" xfId="18764" xr:uid="{00000000-0005-0000-0000-0000D2480000}"/>
    <cellStyle name="Output 8 2 8 2 11" xfId="18765" xr:uid="{00000000-0005-0000-0000-0000D3480000}"/>
    <cellStyle name="Output 8 2 8 2 11 2" xfId="18766" xr:uid="{00000000-0005-0000-0000-0000D4480000}"/>
    <cellStyle name="Output 8 2 8 2 12" xfId="18767" xr:uid="{00000000-0005-0000-0000-0000D5480000}"/>
    <cellStyle name="Output 8 2 8 2 12 2" xfId="18768" xr:uid="{00000000-0005-0000-0000-0000D6480000}"/>
    <cellStyle name="Output 8 2 8 2 13" xfId="18769" xr:uid="{00000000-0005-0000-0000-0000D7480000}"/>
    <cellStyle name="Output 8 2 8 2 13 2" xfId="18770" xr:uid="{00000000-0005-0000-0000-0000D8480000}"/>
    <cellStyle name="Output 8 2 8 2 14" xfId="18771" xr:uid="{00000000-0005-0000-0000-0000D9480000}"/>
    <cellStyle name="Output 8 2 8 2 14 2" xfId="18772" xr:uid="{00000000-0005-0000-0000-0000DA480000}"/>
    <cellStyle name="Output 8 2 8 2 15" xfId="18773" xr:uid="{00000000-0005-0000-0000-0000DB480000}"/>
    <cellStyle name="Output 8 2 8 2 15 2" xfId="18774" xr:uid="{00000000-0005-0000-0000-0000DC480000}"/>
    <cellStyle name="Output 8 2 8 2 16" xfId="18775" xr:uid="{00000000-0005-0000-0000-0000DD480000}"/>
    <cellStyle name="Output 8 2 8 2 16 2" xfId="18776" xr:uid="{00000000-0005-0000-0000-0000DE480000}"/>
    <cellStyle name="Output 8 2 8 2 17" xfId="18777" xr:uid="{00000000-0005-0000-0000-0000DF480000}"/>
    <cellStyle name="Output 8 2 8 2 17 2" xfId="18778" xr:uid="{00000000-0005-0000-0000-0000E0480000}"/>
    <cellStyle name="Output 8 2 8 2 18" xfId="18779" xr:uid="{00000000-0005-0000-0000-0000E1480000}"/>
    <cellStyle name="Output 8 2 8 2 2" xfId="18780" xr:uid="{00000000-0005-0000-0000-0000E2480000}"/>
    <cellStyle name="Output 8 2 8 2 2 2" xfId="18781" xr:uid="{00000000-0005-0000-0000-0000E3480000}"/>
    <cellStyle name="Output 8 2 8 2 3" xfId="18782" xr:uid="{00000000-0005-0000-0000-0000E4480000}"/>
    <cellStyle name="Output 8 2 8 2 3 2" xfId="18783" xr:uid="{00000000-0005-0000-0000-0000E5480000}"/>
    <cellStyle name="Output 8 2 8 2 4" xfId="18784" xr:uid="{00000000-0005-0000-0000-0000E6480000}"/>
    <cellStyle name="Output 8 2 8 2 4 2" xfId="18785" xr:uid="{00000000-0005-0000-0000-0000E7480000}"/>
    <cellStyle name="Output 8 2 8 2 5" xfId="18786" xr:uid="{00000000-0005-0000-0000-0000E8480000}"/>
    <cellStyle name="Output 8 2 8 2 5 2" xfId="18787" xr:uid="{00000000-0005-0000-0000-0000E9480000}"/>
    <cellStyle name="Output 8 2 8 2 6" xfId="18788" xr:uid="{00000000-0005-0000-0000-0000EA480000}"/>
    <cellStyle name="Output 8 2 8 2 6 2" xfId="18789" xr:uid="{00000000-0005-0000-0000-0000EB480000}"/>
    <cellStyle name="Output 8 2 8 2 7" xfId="18790" xr:uid="{00000000-0005-0000-0000-0000EC480000}"/>
    <cellStyle name="Output 8 2 8 2 7 2" xfId="18791" xr:uid="{00000000-0005-0000-0000-0000ED480000}"/>
    <cellStyle name="Output 8 2 8 2 8" xfId="18792" xr:uid="{00000000-0005-0000-0000-0000EE480000}"/>
    <cellStyle name="Output 8 2 8 2 8 2" xfId="18793" xr:uid="{00000000-0005-0000-0000-0000EF480000}"/>
    <cellStyle name="Output 8 2 8 2 9" xfId="18794" xr:uid="{00000000-0005-0000-0000-0000F0480000}"/>
    <cellStyle name="Output 8 2 8 2 9 2" xfId="18795" xr:uid="{00000000-0005-0000-0000-0000F1480000}"/>
    <cellStyle name="Output 8 2 8 3" xfId="18796" xr:uid="{00000000-0005-0000-0000-0000F2480000}"/>
    <cellStyle name="Output 8 2 8 3 10" xfId="18797" xr:uid="{00000000-0005-0000-0000-0000F3480000}"/>
    <cellStyle name="Output 8 2 8 3 10 2" xfId="18798" xr:uid="{00000000-0005-0000-0000-0000F4480000}"/>
    <cellStyle name="Output 8 2 8 3 11" xfId="18799" xr:uid="{00000000-0005-0000-0000-0000F5480000}"/>
    <cellStyle name="Output 8 2 8 3 11 2" xfId="18800" xr:uid="{00000000-0005-0000-0000-0000F6480000}"/>
    <cellStyle name="Output 8 2 8 3 12" xfId="18801" xr:uid="{00000000-0005-0000-0000-0000F7480000}"/>
    <cellStyle name="Output 8 2 8 3 12 2" xfId="18802" xr:uid="{00000000-0005-0000-0000-0000F8480000}"/>
    <cellStyle name="Output 8 2 8 3 13" xfId="18803" xr:uid="{00000000-0005-0000-0000-0000F9480000}"/>
    <cellStyle name="Output 8 2 8 3 13 2" xfId="18804" xr:uid="{00000000-0005-0000-0000-0000FA480000}"/>
    <cellStyle name="Output 8 2 8 3 14" xfId="18805" xr:uid="{00000000-0005-0000-0000-0000FB480000}"/>
    <cellStyle name="Output 8 2 8 3 14 2" xfId="18806" xr:uid="{00000000-0005-0000-0000-0000FC480000}"/>
    <cellStyle name="Output 8 2 8 3 15" xfId="18807" xr:uid="{00000000-0005-0000-0000-0000FD480000}"/>
    <cellStyle name="Output 8 2 8 3 15 2" xfId="18808" xr:uid="{00000000-0005-0000-0000-0000FE480000}"/>
    <cellStyle name="Output 8 2 8 3 16" xfId="18809" xr:uid="{00000000-0005-0000-0000-0000FF480000}"/>
    <cellStyle name="Output 8 2 8 3 2" xfId="18810" xr:uid="{00000000-0005-0000-0000-000000490000}"/>
    <cellStyle name="Output 8 2 8 3 2 2" xfId="18811" xr:uid="{00000000-0005-0000-0000-000001490000}"/>
    <cellStyle name="Output 8 2 8 3 3" xfId="18812" xr:uid="{00000000-0005-0000-0000-000002490000}"/>
    <cellStyle name="Output 8 2 8 3 3 2" xfId="18813" xr:uid="{00000000-0005-0000-0000-000003490000}"/>
    <cellStyle name="Output 8 2 8 3 4" xfId="18814" xr:uid="{00000000-0005-0000-0000-000004490000}"/>
    <cellStyle name="Output 8 2 8 3 4 2" xfId="18815" xr:uid="{00000000-0005-0000-0000-000005490000}"/>
    <cellStyle name="Output 8 2 8 3 5" xfId="18816" xr:uid="{00000000-0005-0000-0000-000006490000}"/>
    <cellStyle name="Output 8 2 8 3 5 2" xfId="18817" xr:uid="{00000000-0005-0000-0000-000007490000}"/>
    <cellStyle name="Output 8 2 8 3 6" xfId="18818" xr:uid="{00000000-0005-0000-0000-000008490000}"/>
    <cellStyle name="Output 8 2 8 3 6 2" xfId="18819" xr:uid="{00000000-0005-0000-0000-000009490000}"/>
    <cellStyle name="Output 8 2 8 3 7" xfId="18820" xr:uid="{00000000-0005-0000-0000-00000A490000}"/>
    <cellStyle name="Output 8 2 8 3 7 2" xfId="18821" xr:uid="{00000000-0005-0000-0000-00000B490000}"/>
    <cellStyle name="Output 8 2 8 3 8" xfId="18822" xr:uid="{00000000-0005-0000-0000-00000C490000}"/>
    <cellStyle name="Output 8 2 8 3 8 2" xfId="18823" xr:uid="{00000000-0005-0000-0000-00000D490000}"/>
    <cellStyle name="Output 8 2 8 3 9" xfId="18824" xr:uid="{00000000-0005-0000-0000-00000E490000}"/>
    <cellStyle name="Output 8 2 8 3 9 2" xfId="18825" xr:uid="{00000000-0005-0000-0000-00000F490000}"/>
    <cellStyle name="Output 8 2 8 4" xfId="18826" xr:uid="{00000000-0005-0000-0000-000010490000}"/>
    <cellStyle name="Output 8 2 8 4 10" xfId="18827" xr:uid="{00000000-0005-0000-0000-000011490000}"/>
    <cellStyle name="Output 8 2 8 4 10 2" xfId="18828" xr:uid="{00000000-0005-0000-0000-000012490000}"/>
    <cellStyle name="Output 8 2 8 4 11" xfId="18829" xr:uid="{00000000-0005-0000-0000-000013490000}"/>
    <cellStyle name="Output 8 2 8 4 11 2" xfId="18830" xr:uid="{00000000-0005-0000-0000-000014490000}"/>
    <cellStyle name="Output 8 2 8 4 12" xfId="18831" xr:uid="{00000000-0005-0000-0000-000015490000}"/>
    <cellStyle name="Output 8 2 8 4 12 2" xfId="18832" xr:uid="{00000000-0005-0000-0000-000016490000}"/>
    <cellStyle name="Output 8 2 8 4 13" xfId="18833" xr:uid="{00000000-0005-0000-0000-000017490000}"/>
    <cellStyle name="Output 8 2 8 4 13 2" xfId="18834" xr:uid="{00000000-0005-0000-0000-000018490000}"/>
    <cellStyle name="Output 8 2 8 4 14" xfId="18835" xr:uid="{00000000-0005-0000-0000-000019490000}"/>
    <cellStyle name="Output 8 2 8 4 14 2" xfId="18836" xr:uid="{00000000-0005-0000-0000-00001A490000}"/>
    <cellStyle name="Output 8 2 8 4 15" xfId="18837" xr:uid="{00000000-0005-0000-0000-00001B490000}"/>
    <cellStyle name="Output 8 2 8 4 15 2" xfId="18838" xr:uid="{00000000-0005-0000-0000-00001C490000}"/>
    <cellStyle name="Output 8 2 8 4 16" xfId="18839" xr:uid="{00000000-0005-0000-0000-00001D490000}"/>
    <cellStyle name="Output 8 2 8 4 2" xfId="18840" xr:uid="{00000000-0005-0000-0000-00001E490000}"/>
    <cellStyle name="Output 8 2 8 4 2 2" xfId="18841" xr:uid="{00000000-0005-0000-0000-00001F490000}"/>
    <cellStyle name="Output 8 2 8 4 3" xfId="18842" xr:uid="{00000000-0005-0000-0000-000020490000}"/>
    <cellStyle name="Output 8 2 8 4 3 2" xfId="18843" xr:uid="{00000000-0005-0000-0000-000021490000}"/>
    <cellStyle name="Output 8 2 8 4 4" xfId="18844" xr:uid="{00000000-0005-0000-0000-000022490000}"/>
    <cellStyle name="Output 8 2 8 4 4 2" xfId="18845" xr:uid="{00000000-0005-0000-0000-000023490000}"/>
    <cellStyle name="Output 8 2 8 4 5" xfId="18846" xr:uid="{00000000-0005-0000-0000-000024490000}"/>
    <cellStyle name="Output 8 2 8 4 5 2" xfId="18847" xr:uid="{00000000-0005-0000-0000-000025490000}"/>
    <cellStyle name="Output 8 2 8 4 6" xfId="18848" xr:uid="{00000000-0005-0000-0000-000026490000}"/>
    <cellStyle name="Output 8 2 8 4 6 2" xfId="18849" xr:uid="{00000000-0005-0000-0000-000027490000}"/>
    <cellStyle name="Output 8 2 8 4 7" xfId="18850" xr:uid="{00000000-0005-0000-0000-000028490000}"/>
    <cellStyle name="Output 8 2 8 4 7 2" xfId="18851" xr:uid="{00000000-0005-0000-0000-000029490000}"/>
    <cellStyle name="Output 8 2 8 4 8" xfId="18852" xr:uid="{00000000-0005-0000-0000-00002A490000}"/>
    <cellStyle name="Output 8 2 8 4 8 2" xfId="18853" xr:uid="{00000000-0005-0000-0000-00002B490000}"/>
    <cellStyle name="Output 8 2 8 4 9" xfId="18854" xr:uid="{00000000-0005-0000-0000-00002C490000}"/>
    <cellStyle name="Output 8 2 8 4 9 2" xfId="18855" xr:uid="{00000000-0005-0000-0000-00002D490000}"/>
    <cellStyle name="Output 8 2 8 5" xfId="18856" xr:uid="{00000000-0005-0000-0000-00002E490000}"/>
    <cellStyle name="Output 8 2 8 5 10" xfId="18857" xr:uid="{00000000-0005-0000-0000-00002F490000}"/>
    <cellStyle name="Output 8 2 8 5 10 2" xfId="18858" xr:uid="{00000000-0005-0000-0000-000030490000}"/>
    <cellStyle name="Output 8 2 8 5 11" xfId="18859" xr:uid="{00000000-0005-0000-0000-000031490000}"/>
    <cellStyle name="Output 8 2 8 5 11 2" xfId="18860" xr:uid="{00000000-0005-0000-0000-000032490000}"/>
    <cellStyle name="Output 8 2 8 5 12" xfId="18861" xr:uid="{00000000-0005-0000-0000-000033490000}"/>
    <cellStyle name="Output 8 2 8 5 12 2" xfId="18862" xr:uid="{00000000-0005-0000-0000-000034490000}"/>
    <cellStyle name="Output 8 2 8 5 13" xfId="18863" xr:uid="{00000000-0005-0000-0000-000035490000}"/>
    <cellStyle name="Output 8 2 8 5 13 2" xfId="18864" xr:uid="{00000000-0005-0000-0000-000036490000}"/>
    <cellStyle name="Output 8 2 8 5 14" xfId="18865" xr:uid="{00000000-0005-0000-0000-000037490000}"/>
    <cellStyle name="Output 8 2 8 5 2" xfId="18866" xr:uid="{00000000-0005-0000-0000-000038490000}"/>
    <cellStyle name="Output 8 2 8 5 2 2" xfId="18867" xr:uid="{00000000-0005-0000-0000-000039490000}"/>
    <cellStyle name="Output 8 2 8 5 3" xfId="18868" xr:uid="{00000000-0005-0000-0000-00003A490000}"/>
    <cellStyle name="Output 8 2 8 5 3 2" xfId="18869" xr:uid="{00000000-0005-0000-0000-00003B490000}"/>
    <cellStyle name="Output 8 2 8 5 4" xfId="18870" xr:uid="{00000000-0005-0000-0000-00003C490000}"/>
    <cellStyle name="Output 8 2 8 5 4 2" xfId="18871" xr:uid="{00000000-0005-0000-0000-00003D490000}"/>
    <cellStyle name="Output 8 2 8 5 5" xfId="18872" xr:uid="{00000000-0005-0000-0000-00003E490000}"/>
    <cellStyle name="Output 8 2 8 5 5 2" xfId="18873" xr:uid="{00000000-0005-0000-0000-00003F490000}"/>
    <cellStyle name="Output 8 2 8 5 6" xfId="18874" xr:uid="{00000000-0005-0000-0000-000040490000}"/>
    <cellStyle name="Output 8 2 8 5 6 2" xfId="18875" xr:uid="{00000000-0005-0000-0000-000041490000}"/>
    <cellStyle name="Output 8 2 8 5 7" xfId="18876" xr:uid="{00000000-0005-0000-0000-000042490000}"/>
    <cellStyle name="Output 8 2 8 5 7 2" xfId="18877" xr:uid="{00000000-0005-0000-0000-000043490000}"/>
    <cellStyle name="Output 8 2 8 5 8" xfId="18878" xr:uid="{00000000-0005-0000-0000-000044490000}"/>
    <cellStyle name="Output 8 2 8 5 8 2" xfId="18879" xr:uid="{00000000-0005-0000-0000-000045490000}"/>
    <cellStyle name="Output 8 2 8 5 9" xfId="18880" xr:uid="{00000000-0005-0000-0000-000046490000}"/>
    <cellStyle name="Output 8 2 8 5 9 2" xfId="18881" xr:uid="{00000000-0005-0000-0000-000047490000}"/>
    <cellStyle name="Output 8 2 8 6" xfId="18882" xr:uid="{00000000-0005-0000-0000-000048490000}"/>
    <cellStyle name="Output 8 2 8 6 2" xfId="18883" xr:uid="{00000000-0005-0000-0000-000049490000}"/>
    <cellStyle name="Output 8 2 8 7" xfId="18884" xr:uid="{00000000-0005-0000-0000-00004A490000}"/>
    <cellStyle name="Output 8 2 8 7 2" xfId="18885" xr:uid="{00000000-0005-0000-0000-00004B490000}"/>
    <cellStyle name="Output 8 2 8 8" xfId="18886" xr:uid="{00000000-0005-0000-0000-00004C490000}"/>
    <cellStyle name="Output 8 2 8 8 2" xfId="18887" xr:uid="{00000000-0005-0000-0000-00004D490000}"/>
    <cellStyle name="Output 8 2 8 9" xfId="18888" xr:uid="{00000000-0005-0000-0000-00004E490000}"/>
    <cellStyle name="Output 8 2 8 9 2" xfId="18889" xr:uid="{00000000-0005-0000-0000-00004F490000}"/>
    <cellStyle name="Output 8 2 9" xfId="18890" xr:uid="{00000000-0005-0000-0000-000050490000}"/>
    <cellStyle name="Output 8 2 9 10" xfId="18891" xr:uid="{00000000-0005-0000-0000-000051490000}"/>
    <cellStyle name="Output 8 2 9 10 2" xfId="18892" xr:uid="{00000000-0005-0000-0000-000052490000}"/>
    <cellStyle name="Output 8 2 9 11" xfId="18893" xr:uid="{00000000-0005-0000-0000-000053490000}"/>
    <cellStyle name="Output 8 2 9 11 2" xfId="18894" xr:uid="{00000000-0005-0000-0000-000054490000}"/>
    <cellStyle name="Output 8 2 9 12" xfId="18895" xr:uid="{00000000-0005-0000-0000-000055490000}"/>
    <cellStyle name="Output 8 2 9 12 2" xfId="18896" xr:uid="{00000000-0005-0000-0000-000056490000}"/>
    <cellStyle name="Output 8 2 9 13" xfId="18897" xr:uid="{00000000-0005-0000-0000-000057490000}"/>
    <cellStyle name="Output 8 2 9 13 2" xfId="18898" xr:uid="{00000000-0005-0000-0000-000058490000}"/>
    <cellStyle name="Output 8 2 9 14" xfId="18899" xr:uid="{00000000-0005-0000-0000-000059490000}"/>
    <cellStyle name="Output 8 2 9 14 2" xfId="18900" xr:uid="{00000000-0005-0000-0000-00005A490000}"/>
    <cellStyle name="Output 8 2 9 15" xfId="18901" xr:uid="{00000000-0005-0000-0000-00005B490000}"/>
    <cellStyle name="Output 8 2 9 15 2" xfId="18902" xr:uid="{00000000-0005-0000-0000-00005C490000}"/>
    <cellStyle name="Output 8 2 9 16" xfId="18903" xr:uid="{00000000-0005-0000-0000-00005D490000}"/>
    <cellStyle name="Output 8 2 9 16 2" xfId="18904" xr:uid="{00000000-0005-0000-0000-00005E490000}"/>
    <cellStyle name="Output 8 2 9 17" xfId="18905" xr:uid="{00000000-0005-0000-0000-00005F490000}"/>
    <cellStyle name="Output 8 2 9 17 2" xfId="18906" xr:uid="{00000000-0005-0000-0000-000060490000}"/>
    <cellStyle name="Output 8 2 9 18" xfId="18907" xr:uid="{00000000-0005-0000-0000-000061490000}"/>
    <cellStyle name="Output 8 2 9 2" xfId="18908" xr:uid="{00000000-0005-0000-0000-000062490000}"/>
    <cellStyle name="Output 8 2 9 2 2" xfId="18909" xr:uid="{00000000-0005-0000-0000-000063490000}"/>
    <cellStyle name="Output 8 2 9 3" xfId="18910" xr:uid="{00000000-0005-0000-0000-000064490000}"/>
    <cellStyle name="Output 8 2 9 3 2" xfId="18911" xr:uid="{00000000-0005-0000-0000-000065490000}"/>
    <cellStyle name="Output 8 2 9 4" xfId="18912" xr:uid="{00000000-0005-0000-0000-000066490000}"/>
    <cellStyle name="Output 8 2 9 4 2" xfId="18913" xr:uid="{00000000-0005-0000-0000-000067490000}"/>
    <cellStyle name="Output 8 2 9 5" xfId="18914" xr:uid="{00000000-0005-0000-0000-000068490000}"/>
    <cellStyle name="Output 8 2 9 5 2" xfId="18915" xr:uid="{00000000-0005-0000-0000-000069490000}"/>
    <cellStyle name="Output 8 2 9 6" xfId="18916" xr:uid="{00000000-0005-0000-0000-00006A490000}"/>
    <cellStyle name="Output 8 2 9 6 2" xfId="18917" xr:uid="{00000000-0005-0000-0000-00006B490000}"/>
    <cellStyle name="Output 8 2 9 7" xfId="18918" xr:uid="{00000000-0005-0000-0000-00006C490000}"/>
    <cellStyle name="Output 8 2 9 7 2" xfId="18919" xr:uid="{00000000-0005-0000-0000-00006D490000}"/>
    <cellStyle name="Output 8 2 9 8" xfId="18920" xr:uid="{00000000-0005-0000-0000-00006E490000}"/>
    <cellStyle name="Output 8 2 9 8 2" xfId="18921" xr:uid="{00000000-0005-0000-0000-00006F490000}"/>
    <cellStyle name="Output 8 2 9 9" xfId="18922" xr:uid="{00000000-0005-0000-0000-000070490000}"/>
    <cellStyle name="Output 8 2 9 9 2" xfId="18923" xr:uid="{00000000-0005-0000-0000-000071490000}"/>
    <cellStyle name="Output 8 20" xfId="18924" xr:uid="{00000000-0005-0000-0000-000072490000}"/>
    <cellStyle name="Output 8 20 2" xfId="18925" xr:uid="{00000000-0005-0000-0000-000073490000}"/>
    <cellStyle name="Output 8 21" xfId="18926" xr:uid="{00000000-0005-0000-0000-000074490000}"/>
    <cellStyle name="Output 8 21 2" xfId="18927" xr:uid="{00000000-0005-0000-0000-000075490000}"/>
    <cellStyle name="Output 8 22" xfId="18928" xr:uid="{00000000-0005-0000-0000-000076490000}"/>
    <cellStyle name="Output 8 22 2" xfId="18929" xr:uid="{00000000-0005-0000-0000-000077490000}"/>
    <cellStyle name="Output 8 23" xfId="18930" xr:uid="{00000000-0005-0000-0000-000078490000}"/>
    <cellStyle name="Output 8 23 2" xfId="18931" xr:uid="{00000000-0005-0000-0000-000079490000}"/>
    <cellStyle name="Output 8 24" xfId="18932" xr:uid="{00000000-0005-0000-0000-00007A490000}"/>
    <cellStyle name="Output 8 24 2" xfId="18933" xr:uid="{00000000-0005-0000-0000-00007B490000}"/>
    <cellStyle name="Output 8 25" xfId="18934" xr:uid="{00000000-0005-0000-0000-00007C490000}"/>
    <cellStyle name="Output 8 25 2" xfId="18935" xr:uid="{00000000-0005-0000-0000-00007D490000}"/>
    <cellStyle name="Output 8 26" xfId="18936" xr:uid="{00000000-0005-0000-0000-00007E490000}"/>
    <cellStyle name="Output 8 26 2" xfId="18937" xr:uid="{00000000-0005-0000-0000-00007F490000}"/>
    <cellStyle name="Output 8 27" xfId="18938" xr:uid="{00000000-0005-0000-0000-000080490000}"/>
    <cellStyle name="Output 8 27 2" xfId="18939" xr:uid="{00000000-0005-0000-0000-000081490000}"/>
    <cellStyle name="Output 8 28" xfId="18940" xr:uid="{00000000-0005-0000-0000-000082490000}"/>
    <cellStyle name="Output 8 3" xfId="18941" xr:uid="{00000000-0005-0000-0000-000083490000}"/>
    <cellStyle name="Output 8 3 10" xfId="18942" xr:uid="{00000000-0005-0000-0000-000084490000}"/>
    <cellStyle name="Output 8 3 10 2" xfId="18943" xr:uid="{00000000-0005-0000-0000-000085490000}"/>
    <cellStyle name="Output 8 3 11" xfId="18944" xr:uid="{00000000-0005-0000-0000-000086490000}"/>
    <cellStyle name="Output 8 3 11 2" xfId="18945" xr:uid="{00000000-0005-0000-0000-000087490000}"/>
    <cellStyle name="Output 8 3 12" xfId="18946" xr:uid="{00000000-0005-0000-0000-000088490000}"/>
    <cellStyle name="Output 8 3 12 2" xfId="18947" xr:uid="{00000000-0005-0000-0000-000089490000}"/>
    <cellStyle name="Output 8 3 13" xfId="18948" xr:uid="{00000000-0005-0000-0000-00008A490000}"/>
    <cellStyle name="Output 8 3 13 2" xfId="18949" xr:uid="{00000000-0005-0000-0000-00008B490000}"/>
    <cellStyle name="Output 8 3 14" xfId="18950" xr:uid="{00000000-0005-0000-0000-00008C490000}"/>
    <cellStyle name="Output 8 3 14 2" xfId="18951" xr:uid="{00000000-0005-0000-0000-00008D490000}"/>
    <cellStyle name="Output 8 3 15" xfId="18952" xr:uid="{00000000-0005-0000-0000-00008E490000}"/>
    <cellStyle name="Output 8 3 15 2" xfId="18953" xr:uid="{00000000-0005-0000-0000-00008F490000}"/>
    <cellStyle name="Output 8 3 16" xfId="18954" xr:uid="{00000000-0005-0000-0000-000090490000}"/>
    <cellStyle name="Output 8 3 16 2" xfId="18955" xr:uid="{00000000-0005-0000-0000-000091490000}"/>
    <cellStyle name="Output 8 3 17" xfId="18956" xr:uid="{00000000-0005-0000-0000-000092490000}"/>
    <cellStyle name="Output 8 3 17 2" xfId="18957" xr:uid="{00000000-0005-0000-0000-000093490000}"/>
    <cellStyle name="Output 8 3 18" xfId="18958" xr:uid="{00000000-0005-0000-0000-000094490000}"/>
    <cellStyle name="Output 8 3 18 2" xfId="18959" xr:uid="{00000000-0005-0000-0000-000095490000}"/>
    <cellStyle name="Output 8 3 19" xfId="18960" xr:uid="{00000000-0005-0000-0000-000096490000}"/>
    <cellStyle name="Output 8 3 19 2" xfId="18961" xr:uid="{00000000-0005-0000-0000-000097490000}"/>
    <cellStyle name="Output 8 3 2" xfId="18962" xr:uid="{00000000-0005-0000-0000-000098490000}"/>
    <cellStyle name="Output 8 3 2 10" xfId="18963" xr:uid="{00000000-0005-0000-0000-000099490000}"/>
    <cellStyle name="Output 8 3 2 10 2" xfId="18964" xr:uid="{00000000-0005-0000-0000-00009A490000}"/>
    <cellStyle name="Output 8 3 2 11" xfId="18965" xr:uid="{00000000-0005-0000-0000-00009B490000}"/>
    <cellStyle name="Output 8 3 2 11 2" xfId="18966" xr:uid="{00000000-0005-0000-0000-00009C490000}"/>
    <cellStyle name="Output 8 3 2 12" xfId="18967" xr:uid="{00000000-0005-0000-0000-00009D490000}"/>
    <cellStyle name="Output 8 3 2 12 2" xfId="18968" xr:uid="{00000000-0005-0000-0000-00009E490000}"/>
    <cellStyle name="Output 8 3 2 13" xfId="18969" xr:uid="{00000000-0005-0000-0000-00009F490000}"/>
    <cellStyle name="Output 8 3 2 13 2" xfId="18970" xr:uid="{00000000-0005-0000-0000-0000A0490000}"/>
    <cellStyle name="Output 8 3 2 14" xfId="18971" xr:uid="{00000000-0005-0000-0000-0000A1490000}"/>
    <cellStyle name="Output 8 3 2 14 2" xfId="18972" xr:uid="{00000000-0005-0000-0000-0000A2490000}"/>
    <cellStyle name="Output 8 3 2 15" xfId="18973" xr:uid="{00000000-0005-0000-0000-0000A3490000}"/>
    <cellStyle name="Output 8 3 2 15 2" xfId="18974" xr:uid="{00000000-0005-0000-0000-0000A4490000}"/>
    <cellStyle name="Output 8 3 2 16" xfId="18975" xr:uid="{00000000-0005-0000-0000-0000A5490000}"/>
    <cellStyle name="Output 8 3 2 16 2" xfId="18976" xr:uid="{00000000-0005-0000-0000-0000A6490000}"/>
    <cellStyle name="Output 8 3 2 17" xfId="18977" xr:uid="{00000000-0005-0000-0000-0000A7490000}"/>
    <cellStyle name="Output 8 3 2 17 2" xfId="18978" xr:uid="{00000000-0005-0000-0000-0000A8490000}"/>
    <cellStyle name="Output 8 3 2 18" xfId="18979" xr:uid="{00000000-0005-0000-0000-0000A9490000}"/>
    <cellStyle name="Output 8 3 2 18 2" xfId="18980" xr:uid="{00000000-0005-0000-0000-0000AA490000}"/>
    <cellStyle name="Output 8 3 2 19" xfId="18981" xr:uid="{00000000-0005-0000-0000-0000AB490000}"/>
    <cellStyle name="Output 8 3 2 2" xfId="18982" xr:uid="{00000000-0005-0000-0000-0000AC490000}"/>
    <cellStyle name="Output 8 3 2 2 2" xfId="18983" xr:uid="{00000000-0005-0000-0000-0000AD490000}"/>
    <cellStyle name="Output 8 3 2 3" xfId="18984" xr:uid="{00000000-0005-0000-0000-0000AE490000}"/>
    <cellStyle name="Output 8 3 2 3 2" xfId="18985" xr:uid="{00000000-0005-0000-0000-0000AF490000}"/>
    <cellStyle name="Output 8 3 2 4" xfId="18986" xr:uid="{00000000-0005-0000-0000-0000B0490000}"/>
    <cellStyle name="Output 8 3 2 4 2" xfId="18987" xr:uid="{00000000-0005-0000-0000-0000B1490000}"/>
    <cellStyle name="Output 8 3 2 5" xfId="18988" xr:uid="{00000000-0005-0000-0000-0000B2490000}"/>
    <cellStyle name="Output 8 3 2 5 2" xfId="18989" xr:uid="{00000000-0005-0000-0000-0000B3490000}"/>
    <cellStyle name="Output 8 3 2 6" xfId="18990" xr:uid="{00000000-0005-0000-0000-0000B4490000}"/>
    <cellStyle name="Output 8 3 2 6 2" xfId="18991" xr:uid="{00000000-0005-0000-0000-0000B5490000}"/>
    <cellStyle name="Output 8 3 2 7" xfId="18992" xr:uid="{00000000-0005-0000-0000-0000B6490000}"/>
    <cellStyle name="Output 8 3 2 7 2" xfId="18993" xr:uid="{00000000-0005-0000-0000-0000B7490000}"/>
    <cellStyle name="Output 8 3 2 8" xfId="18994" xr:uid="{00000000-0005-0000-0000-0000B8490000}"/>
    <cellStyle name="Output 8 3 2 8 2" xfId="18995" xr:uid="{00000000-0005-0000-0000-0000B9490000}"/>
    <cellStyle name="Output 8 3 2 9" xfId="18996" xr:uid="{00000000-0005-0000-0000-0000BA490000}"/>
    <cellStyle name="Output 8 3 2 9 2" xfId="18997" xr:uid="{00000000-0005-0000-0000-0000BB490000}"/>
    <cellStyle name="Output 8 3 20" xfId="18998" xr:uid="{00000000-0005-0000-0000-0000BC490000}"/>
    <cellStyle name="Output 8 3 3" xfId="18999" xr:uid="{00000000-0005-0000-0000-0000BD490000}"/>
    <cellStyle name="Output 8 3 3 10" xfId="19000" xr:uid="{00000000-0005-0000-0000-0000BE490000}"/>
    <cellStyle name="Output 8 3 3 10 2" xfId="19001" xr:uid="{00000000-0005-0000-0000-0000BF490000}"/>
    <cellStyle name="Output 8 3 3 11" xfId="19002" xr:uid="{00000000-0005-0000-0000-0000C0490000}"/>
    <cellStyle name="Output 8 3 3 11 2" xfId="19003" xr:uid="{00000000-0005-0000-0000-0000C1490000}"/>
    <cellStyle name="Output 8 3 3 12" xfId="19004" xr:uid="{00000000-0005-0000-0000-0000C2490000}"/>
    <cellStyle name="Output 8 3 3 12 2" xfId="19005" xr:uid="{00000000-0005-0000-0000-0000C3490000}"/>
    <cellStyle name="Output 8 3 3 13" xfId="19006" xr:uid="{00000000-0005-0000-0000-0000C4490000}"/>
    <cellStyle name="Output 8 3 3 13 2" xfId="19007" xr:uid="{00000000-0005-0000-0000-0000C5490000}"/>
    <cellStyle name="Output 8 3 3 14" xfId="19008" xr:uid="{00000000-0005-0000-0000-0000C6490000}"/>
    <cellStyle name="Output 8 3 3 14 2" xfId="19009" xr:uid="{00000000-0005-0000-0000-0000C7490000}"/>
    <cellStyle name="Output 8 3 3 15" xfId="19010" xr:uid="{00000000-0005-0000-0000-0000C8490000}"/>
    <cellStyle name="Output 8 3 3 15 2" xfId="19011" xr:uid="{00000000-0005-0000-0000-0000C9490000}"/>
    <cellStyle name="Output 8 3 3 16" xfId="19012" xr:uid="{00000000-0005-0000-0000-0000CA490000}"/>
    <cellStyle name="Output 8 3 3 16 2" xfId="19013" xr:uid="{00000000-0005-0000-0000-0000CB490000}"/>
    <cellStyle name="Output 8 3 3 17" xfId="19014" xr:uid="{00000000-0005-0000-0000-0000CC490000}"/>
    <cellStyle name="Output 8 3 3 17 2" xfId="19015" xr:uid="{00000000-0005-0000-0000-0000CD490000}"/>
    <cellStyle name="Output 8 3 3 18" xfId="19016" xr:uid="{00000000-0005-0000-0000-0000CE490000}"/>
    <cellStyle name="Output 8 3 3 18 2" xfId="19017" xr:uid="{00000000-0005-0000-0000-0000CF490000}"/>
    <cellStyle name="Output 8 3 3 19" xfId="19018" xr:uid="{00000000-0005-0000-0000-0000D0490000}"/>
    <cellStyle name="Output 8 3 3 2" xfId="19019" xr:uid="{00000000-0005-0000-0000-0000D1490000}"/>
    <cellStyle name="Output 8 3 3 2 2" xfId="19020" xr:uid="{00000000-0005-0000-0000-0000D2490000}"/>
    <cellStyle name="Output 8 3 3 3" xfId="19021" xr:uid="{00000000-0005-0000-0000-0000D3490000}"/>
    <cellStyle name="Output 8 3 3 3 2" xfId="19022" xr:uid="{00000000-0005-0000-0000-0000D4490000}"/>
    <cellStyle name="Output 8 3 3 4" xfId="19023" xr:uid="{00000000-0005-0000-0000-0000D5490000}"/>
    <cellStyle name="Output 8 3 3 4 2" xfId="19024" xr:uid="{00000000-0005-0000-0000-0000D6490000}"/>
    <cellStyle name="Output 8 3 3 5" xfId="19025" xr:uid="{00000000-0005-0000-0000-0000D7490000}"/>
    <cellStyle name="Output 8 3 3 5 2" xfId="19026" xr:uid="{00000000-0005-0000-0000-0000D8490000}"/>
    <cellStyle name="Output 8 3 3 6" xfId="19027" xr:uid="{00000000-0005-0000-0000-0000D9490000}"/>
    <cellStyle name="Output 8 3 3 6 2" xfId="19028" xr:uid="{00000000-0005-0000-0000-0000DA490000}"/>
    <cellStyle name="Output 8 3 3 7" xfId="19029" xr:uid="{00000000-0005-0000-0000-0000DB490000}"/>
    <cellStyle name="Output 8 3 3 7 2" xfId="19030" xr:uid="{00000000-0005-0000-0000-0000DC490000}"/>
    <cellStyle name="Output 8 3 3 8" xfId="19031" xr:uid="{00000000-0005-0000-0000-0000DD490000}"/>
    <cellStyle name="Output 8 3 3 8 2" xfId="19032" xr:uid="{00000000-0005-0000-0000-0000DE490000}"/>
    <cellStyle name="Output 8 3 3 9" xfId="19033" xr:uid="{00000000-0005-0000-0000-0000DF490000}"/>
    <cellStyle name="Output 8 3 3 9 2" xfId="19034" xr:uid="{00000000-0005-0000-0000-0000E0490000}"/>
    <cellStyle name="Output 8 3 4" xfId="19035" xr:uid="{00000000-0005-0000-0000-0000E1490000}"/>
    <cellStyle name="Output 8 3 4 10" xfId="19036" xr:uid="{00000000-0005-0000-0000-0000E2490000}"/>
    <cellStyle name="Output 8 3 4 10 2" xfId="19037" xr:uid="{00000000-0005-0000-0000-0000E3490000}"/>
    <cellStyle name="Output 8 3 4 11" xfId="19038" xr:uid="{00000000-0005-0000-0000-0000E4490000}"/>
    <cellStyle name="Output 8 3 4 11 2" xfId="19039" xr:uid="{00000000-0005-0000-0000-0000E5490000}"/>
    <cellStyle name="Output 8 3 4 12" xfId="19040" xr:uid="{00000000-0005-0000-0000-0000E6490000}"/>
    <cellStyle name="Output 8 3 4 12 2" xfId="19041" xr:uid="{00000000-0005-0000-0000-0000E7490000}"/>
    <cellStyle name="Output 8 3 4 13" xfId="19042" xr:uid="{00000000-0005-0000-0000-0000E8490000}"/>
    <cellStyle name="Output 8 3 4 13 2" xfId="19043" xr:uid="{00000000-0005-0000-0000-0000E9490000}"/>
    <cellStyle name="Output 8 3 4 14" xfId="19044" xr:uid="{00000000-0005-0000-0000-0000EA490000}"/>
    <cellStyle name="Output 8 3 4 14 2" xfId="19045" xr:uid="{00000000-0005-0000-0000-0000EB490000}"/>
    <cellStyle name="Output 8 3 4 15" xfId="19046" xr:uid="{00000000-0005-0000-0000-0000EC490000}"/>
    <cellStyle name="Output 8 3 4 15 2" xfId="19047" xr:uid="{00000000-0005-0000-0000-0000ED490000}"/>
    <cellStyle name="Output 8 3 4 16" xfId="19048" xr:uid="{00000000-0005-0000-0000-0000EE490000}"/>
    <cellStyle name="Output 8 3 4 2" xfId="19049" xr:uid="{00000000-0005-0000-0000-0000EF490000}"/>
    <cellStyle name="Output 8 3 4 2 2" xfId="19050" xr:uid="{00000000-0005-0000-0000-0000F0490000}"/>
    <cellStyle name="Output 8 3 4 3" xfId="19051" xr:uid="{00000000-0005-0000-0000-0000F1490000}"/>
    <cellStyle name="Output 8 3 4 3 2" xfId="19052" xr:uid="{00000000-0005-0000-0000-0000F2490000}"/>
    <cellStyle name="Output 8 3 4 4" xfId="19053" xr:uid="{00000000-0005-0000-0000-0000F3490000}"/>
    <cellStyle name="Output 8 3 4 4 2" xfId="19054" xr:uid="{00000000-0005-0000-0000-0000F4490000}"/>
    <cellStyle name="Output 8 3 4 5" xfId="19055" xr:uid="{00000000-0005-0000-0000-0000F5490000}"/>
    <cellStyle name="Output 8 3 4 5 2" xfId="19056" xr:uid="{00000000-0005-0000-0000-0000F6490000}"/>
    <cellStyle name="Output 8 3 4 6" xfId="19057" xr:uid="{00000000-0005-0000-0000-0000F7490000}"/>
    <cellStyle name="Output 8 3 4 6 2" xfId="19058" xr:uid="{00000000-0005-0000-0000-0000F8490000}"/>
    <cellStyle name="Output 8 3 4 7" xfId="19059" xr:uid="{00000000-0005-0000-0000-0000F9490000}"/>
    <cellStyle name="Output 8 3 4 7 2" xfId="19060" xr:uid="{00000000-0005-0000-0000-0000FA490000}"/>
    <cellStyle name="Output 8 3 4 8" xfId="19061" xr:uid="{00000000-0005-0000-0000-0000FB490000}"/>
    <cellStyle name="Output 8 3 4 8 2" xfId="19062" xr:uid="{00000000-0005-0000-0000-0000FC490000}"/>
    <cellStyle name="Output 8 3 4 9" xfId="19063" xr:uid="{00000000-0005-0000-0000-0000FD490000}"/>
    <cellStyle name="Output 8 3 4 9 2" xfId="19064" xr:uid="{00000000-0005-0000-0000-0000FE490000}"/>
    <cellStyle name="Output 8 3 5" xfId="19065" xr:uid="{00000000-0005-0000-0000-0000FF490000}"/>
    <cellStyle name="Output 8 3 5 10" xfId="19066" xr:uid="{00000000-0005-0000-0000-0000004A0000}"/>
    <cellStyle name="Output 8 3 5 10 2" xfId="19067" xr:uid="{00000000-0005-0000-0000-0000014A0000}"/>
    <cellStyle name="Output 8 3 5 11" xfId="19068" xr:uid="{00000000-0005-0000-0000-0000024A0000}"/>
    <cellStyle name="Output 8 3 5 11 2" xfId="19069" xr:uid="{00000000-0005-0000-0000-0000034A0000}"/>
    <cellStyle name="Output 8 3 5 12" xfId="19070" xr:uid="{00000000-0005-0000-0000-0000044A0000}"/>
    <cellStyle name="Output 8 3 5 12 2" xfId="19071" xr:uid="{00000000-0005-0000-0000-0000054A0000}"/>
    <cellStyle name="Output 8 3 5 13" xfId="19072" xr:uid="{00000000-0005-0000-0000-0000064A0000}"/>
    <cellStyle name="Output 8 3 5 13 2" xfId="19073" xr:uid="{00000000-0005-0000-0000-0000074A0000}"/>
    <cellStyle name="Output 8 3 5 14" xfId="19074" xr:uid="{00000000-0005-0000-0000-0000084A0000}"/>
    <cellStyle name="Output 8 3 5 14 2" xfId="19075" xr:uid="{00000000-0005-0000-0000-0000094A0000}"/>
    <cellStyle name="Output 8 3 5 15" xfId="19076" xr:uid="{00000000-0005-0000-0000-00000A4A0000}"/>
    <cellStyle name="Output 8 3 5 15 2" xfId="19077" xr:uid="{00000000-0005-0000-0000-00000B4A0000}"/>
    <cellStyle name="Output 8 3 5 16" xfId="19078" xr:uid="{00000000-0005-0000-0000-00000C4A0000}"/>
    <cellStyle name="Output 8 3 5 2" xfId="19079" xr:uid="{00000000-0005-0000-0000-00000D4A0000}"/>
    <cellStyle name="Output 8 3 5 2 2" xfId="19080" xr:uid="{00000000-0005-0000-0000-00000E4A0000}"/>
    <cellStyle name="Output 8 3 5 3" xfId="19081" xr:uid="{00000000-0005-0000-0000-00000F4A0000}"/>
    <cellStyle name="Output 8 3 5 3 2" xfId="19082" xr:uid="{00000000-0005-0000-0000-0000104A0000}"/>
    <cellStyle name="Output 8 3 5 4" xfId="19083" xr:uid="{00000000-0005-0000-0000-0000114A0000}"/>
    <cellStyle name="Output 8 3 5 4 2" xfId="19084" xr:uid="{00000000-0005-0000-0000-0000124A0000}"/>
    <cellStyle name="Output 8 3 5 5" xfId="19085" xr:uid="{00000000-0005-0000-0000-0000134A0000}"/>
    <cellStyle name="Output 8 3 5 5 2" xfId="19086" xr:uid="{00000000-0005-0000-0000-0000144A0000}"/>
    <cellStyle name="Output 8 3 5 6" xfId="19087" xr:uid="{00000000-0005-0000-0000-0000154A0000}"/>
    <cellStyle name="Output 8 3 5 6 2" xfId="19088" xr:uid="{00000000-0005-0000-0000-0000164A0000}"/>
    <cellStyle name="Output 8 3 5 7" xfId="19089" xr:uid="{00000000-0005-0000-0000-0000174A0000}"/>
    <cellStyle name="Output 8 3 5 7 2" xfId="19090" xr:uid="{00000000-0005-0000-0000-0000184A0000}"/>
    <cellStyle name="Output 8 3 5 8" xfId="19091" xr:uid="{00000000-0005-0000-0000-0000194A0000}"/>
    <cellStyle name="Output 8 3 5 8 2" xfId="19092" xr:uid="{00000000-0005-0000-0000-00001A4A0000}"/>
    <cellStyle name="Output 8 3 5 9" xfId="19093" xr:uid="{00000000-0005-0000-0000-00001B4A0000}"/>
    <cellStyle name="Output 8 3 5 9 2" xfId="19094" xr:uid="{00000000-0005-0000-0000-00001C4A0000}"/>
    <cellStyle name="Output 8 3 6" xfId="19095" xr:uid="{00000000-0005-0000-0000-00001D4A0000}"/>
    <cellStyle name="Output 8 3 6 10" xfId="19096" xr:uid="{00000000-0005-0000-0000-00001E4A0000}"/>
    <cellStyle name="Output 8 3 6 10 2" xfId="19097" xr:uid="{00000000-0005-0000-0000-00001F4A0000}"/>
    <cellStyle name="Output 8 3 6 11" xfId="19098" xr:uid="{00000000-0005-0000-0000-0000204A0000}"/>
    <cellStyle name="Output 8 3 6 11 2" xfId="19099" xr:uid="{00000000-0005-0000-0000-0000214A0000}"/>
    <cellStyle name="Output 8 3 6 12" xfId="19100" xr:uid="{00000000-0005-0000-0000-0000224A0000}"/>
    <cellStyle name="Output 8 3 6 12 2" xfId="19101" xr:uid="{00000000-0005-0000-0000-0000234A0000}"/>
    <cellStyle name="Output 8 3 6 13" xfId="19102" xr:uid="{00000000-0005-0000-0000-0000244A0000}"/>
    <cellStyle name="Output 8 3 6 13 2" xfId="19103" xr:uid="{00000000-0005-0000-0000-0000254A0000}"/>
    <cellStyle name="Output 8 3 6 14" xfId="19104" xr:uid="{00000000-0005-0000-0000-0000264A0000}"/>
    <cellStyle name="Output 8 3 6 14 2" xfId="19105" xr:uid="{00000000-0005-0000-0000-0000274A0000}"/>
    <cellStyle name="Output 8 3 6 15" xfId="19106" xr:uid="{00000000-0005-0000-0000-0000284A0000}"/>
    <cellStyle name="Output 8 3 6 2" xfId="19107" xr:uid="{00000000-0005-0000-0000-0000294A0000}"/>
    <cellStyle name="Output 8 3 6 2 2" xfId="19108" xr:uid="{00000000-0005-0000-0000-00002A4A0000}"/>
    <cellStyle name="Output 8 3 6 3" xfId="19109" xr:uid="{00000000-0005-0000-0000-00002B4A0000}"/>
    <cellStyle name="Output 8 3 6 3 2" xfId="19110" xr:uid="{00000000-0005-0000-0000-00002C4A0000}"/>
    <cellStyle name="Output 8 3 6 4" xfId="19111" xr:uid="{00000000-0005-0000-0000-00002D4A0000}"/>
    <cellStyle name="Output 8 3 6 4 2" xfId="19112" xr:uid="{00000000-0005-0000-0000-00002E4A0000}"/>
    <cellStyle name="Output 8 3 6 5" xfId="19113" xr:uid="{00000000-0005-0000-0000-00002F4A0000}"/>
    <cellStyle name="Output 8 3 6 5 2" xfId="19114" xr:uid="{00000000-0005-0000-0000-0000304A0000}"/>
    <cellStyle name="Output 8 3 6 6" xfId="19115" xr:uid="{00000000-0005-0000-0000-0000314A0000}"/>
    <cellStyle name="Output 8 3 6 6 2" xfId="19116" xr:uid="{00000000-0005-0000-0000-0000324A0000}"/>
    <cellStyle name="Output 8 3 6 7" xfId="19117" xr:uid="{00000000-0005-0000-0000-0000334A0000}"/>
    <cellStyle name="Output 8 3 6 7 2" xfId="19118" xr:uid="{00000000-0005-0000-0000-0000344A0000}"/>
    <cellStyle name="Output 8 3 6 8" xfId="19119" xr:uid="{00000000-0005-0000-0000-0000354A0000}"/>
    <cellStyle name="Output 8 3 6 8 2" xfId="19120" xr:uid="{00000000-0005-0000-0000-0000364A0000}"/>
    <cellStyle name="Output 8 3 6 9" xfId="19121" xr:uid="{00000000-0005-0000-0000-0000374A0000}"/>
    <cellStyle name="Output 8 3 6 9 2" xfId="19122" xr:uid="{00000000-0005-0000-0000-0000384A0000}"/>
    <cellStyle name="Output 8 3 7" xfId="19123" xr:uid="{00000000-0005-0000-0000-0000394A0000}"/>
    <cellStyle name="Output 8 3 7 2" xfId="19124" xr:uid="{00000000-0005-0000-0000-00003A4A0000}"/>
    <cellStyle name="Output 8 3 8" xfId="19125" xr:uid="{00000000-0005-0000-0000-00003B4A0000}"/>
    <cellStyle name="Output 8 3 8 2" xfId="19126" xr:uid="{00000000-0005-0000-0000-00003C4A0000}"/>
    <cellStyle name="Output 8 3 9" xfId="19127" xr:uid="{00000000-0005-0000-0000-00003D4A0000}"/>
    <cellStyle name="Output 8 3 9 2" xfId="19128" xr:uid="{00000000-0005-0000-0000-00003E4A0000}"/>
    <cellStyle name="Output 8 4" xfId="19129" xr:uid="{00000000-0005-0000-0000-00003F4A0000}"/>
    <cellStyle name="Output 8 4 10" xfId="19130" xr:uid="{00000000-0005-0000-0000-0000404A0000}"/>
    <cellStyle name="Output 8 4 10 2" xfId="19131" xr:uid="{00000000-0005-0000-0000-0000414A0000}"/>
    <cellStyle name="Output 8 4 11" xfId="19132" xr:uid="{00000000-0005-0000-0000-0000424A0000}"/>
    <cellStyle name="Output 8 4 11 2" xfId="19133" xr:uid="{00000000-0005-0000-0000-0000434A0000}"/>
    <cellStyle name="Output 8 4 12" xfId="19134" xr:uid="{00000000-0005-0000-0000-0000444A0000}"/>
    <cellStyle name="Output 8 4 12 2" xfId="19135" xr:uid="{00000000-0005-0000-0000-0000454A0000}"/>
    <cellStyle name="Output 8 4 13" xfId="19136" xr:uid="{00000000-0005-0000-0000-0000464A0000}"/>
    <cellStyle name="Output 8 4 13 2" xfId="19137" xr:uid="{00000000-0005-0000-0000-0000474A0000}"/>
    <cellStyle name="Output 8 4 14" xfId="19138" xr:uid="{00000000-0005-0000-0000-0000484A0000}"/>
    <cellStyle name="Output 8 4 14 2" xfId="19139" xr:uid="{00000000-0005-0000-0000-0000494A0000}"/>
    <cellStyle name="Output 8 4 15" xfId="19140" xr:uid="{00000000-0005-0000-0000-00004A4A0000}"/>
    <cellStyle name="Output 8 4 15 2" xfId="19141" xr:uid="{00000000-0005-0000-0000-00004B4A0000}"/>
    <cellStyle name="Output 8 4 16" xfId="19142" xr:uid="{00000000-0005-0000-0000-00004C4A0000}"/>
    <cellStyle name="Output 8 4 16 2" xfId="19143" xr:uid="{00000000-0005-0000-0000-00004D4A0000}"/>
    <cellStyle name="Output 8 4 17" xfId="19144" xr:uid="{00000000-0005-0000-0000-00004E4A0000}"/>
    <cellStyle name="Output 8 4 17 2" xfId="19145" xr:uid="{00000000-0005-0000-0000-00004F4A0000}"/>
    <cellStyle name="Output 8 4 18" xfId="19146" xr:uid="{00000000-0005-0000-0000-0000504A0000}"/>
    <cellStyle name="Output 8 4 18 2" xfId="19147" xr:uid="{00000000-0005-0000-0000-0000514A0000}"/>
    <cellStyle name="Output 8 4 19" xfId="19148" xr:uid="{00000000-0005-0000-0000-0000524A0000}"/>
    <cellStyle name="Output 8 4 19 2" xfId="19149" xr:uid="{00000000-0005-0000-0000-0000534A0000}"/>
    <cellStyle name="Output 8 4 2" xfId="19150" xr:uid="{00000000-0005-0000-0000-0000544A0000}"/>
    <cellStyle name="Output 8 4 2 10" xfId="19151" xr:uid="{00000000-0005-0000-0000-0000554A0000}"/>
    <cellStyle name="Output 8 4 2 10 2" xfId="19152" xr:uid="{00000000-0005-0000-0000-0000564A0000}"/>
    <cellStyle name="Output 8 4 2 11" xfId="19153" xr:uid="{00000000-0005-0000-0000-0000574A0000}"/>
    <cellStyle name="Output 8 4 2 11 2" xfId="19154" xr:uid="{00000000-0005-0000-0000-0000584A0000}"/>
    <cellStyle name="Output 8 4 2 12" xfId="19155" xr:uid="{00000000-0005-0000-0000-0000594A0000}"/>
    <cellStyle name="Output 8 4 2 12 2" xfId="19156" xr:uid="{00000000-0005-0000-0000-00005A4A0000}"/>
    <cellStyle name="Output 8 4 2 13" xfId="19157" xr:uid="{00000000-0005-0000-0000-00005B4A0000}"/>
    <cellStyle name="Output 8 4 2 13 2" xfId="19158" xr:uid="{00000000-0005-0000-0000-00005C4A0000}"/>
    <cellStyle name="Output 8 4 2 14" xfId="19159" xr:uid="{00000000-0005-0000-0000-00005D4A0000}"/>
    <cellStyle name="Output 8 4 2 14 2" xfId="19160" xr:uid="{00000000-0005-0000-0000-00005E4A0000}"/>
    <cellStyle name="Output 8 4 2 15" xfId="19161" xr:uid="{00000000-0005-0000-0000-00005F4A0000}"/>
    <cellStyle name="Output 8 4 2 15 2" xfId="19162" xr:uid="{00000000-0005-0000-0000-0000604A0000}"/>
    <cellStyle name="Output 8 4 2 16" xfId="19163" xr:uid="{00000000-0005-0000-0000-0000614A0000}"/>
    <cellStyle name="Output 8 4 2 16 2" xfId="19164" xr:uid="{00000000-0005-0000-0000-0000624A0000}"/>
    <cellStyle name="Output 8 4 2 17" xfId="19165" xr:uid="{00000000-0005-0000-0000-0000634A0000}"/>
    <cellStyle name="Output 8 4 2 17 2" xfId="19166" xr:uid="{00000000-0005-0000-0000-0000644A0000}"/>
    <cellStyle name="Output 8 4 2 18" xfId="19167" xr:uid="{00000000-0005-0000-0000-0000654A0000}"/>
    <cellStyle name="Output 8 4 2 18 2" xfId="19168" xr:uid="{00000000-0005-0000-0000-0000664A0000}"/>
    <cellStyle name="Output 8 4 2 19" xfId="19169" xr:uid="{00000000-0005-0000-0000-0000674A0000}"/>
    <cellStyle name="Output 8 4 2 2" xfId="19170" xr:uid="{00000000-0005-0000-0000-0000684A0000}"/>
    <cellStyle name="Output 8 4 2 2 2" xfId="19171" xr:uid="{00000000-0005-0000-0000-0000694A0000}"/>
    <cellStyle name="Output 8 4 2 3" xfId="19172" xr:uid="{00000000-0005-0000-0000-00006A4A0000}"/>
    <cellStyle name="Output 8 4 2 3 2" xfId="19173" xr:uid="{00000000-0005-0000-0000-00006B4A0000}"/>
    <cellStyle name="Output 8 4 2 4" xfId="19174" xr:uid="{00000000-0005-0000-0000-00006C4A0000}"/>
    <cellStyle name="Output 8 4 2 4 2" xfId="19175" xr:uid="{00000000-0005-0000-0000-00006D4A0000}"/>
    <cellStyle name="Output 8 4 2 5" xfId="19176" xr:uid="{00000000-0005-0000-0000-00006E4A0000}"/>
    <cellStyle name="Output 8 4 2 5 2" xfId="19177" xr:uid="{00000000-0005-0000-0000-00006F4A0000}"/>
    <cellStyle name="Output 8 4 2 6" xfId="19178" xr:uid="{00000000-0005-0000-0000-0000704A0000}"/>
    <cellStyle name="Output 8 4 2 6 2" xfId="19179" xr:uid="{00000000-0005-0000-0000-0000714A0000}"/>
    <cellStyle name="Output 8 4 2 7" xfId="19180" xr:uid="{00000000-0005-0000-0000-0000724A0000}"/>
    <cellStyle name="Output 8 4 2 7 2" xfId="19181" xr:uid="{00000000-0005-0000-0000-0000734A0000}"/>
    <cellStyle name="Output 8 4 2 8" xfId="19182" xr:uid="{00000000-0005-0000-0000-0000744A0000}"/>
    <cellStyle name="Output 8 4 2 8 2" xfId="19183" xr:uid="{00000000-0005-0000-0000-0000754A0000}"/>
    <cellStyle name="Output 8 4 2 9" xfId="19184" xr:uid="{00000000-0005-0000-0000-0000764A0000}"/>
    <cellStyle name="Output 8 4 2 9 2" xfId="19185" xr:uid="{00000000-0005-0000-0000-0000774A0000}"/>
    <cellStyle name="Output 8 4 20" xfId="19186" xr:uid="{00000000-0005-0000-0000-0000784A0000}"/>
    <cellStyle name="Output 8 4 3" xfId="19187" xr:uid="{00000000-0005-0000-0000-0000794A0000}"/>
    <cellStyle name="Output 8 4 3 10" xfId="19188" xr:uid="{00000000-0005-0000-0000-00007A4A0000}"/>
    <cellStyle name="Output 8 4 3 10 2" xfId="19189" xr:uid="{00000000-0005-0000-0000-00007B4A0000}"/>
    <cellStyle name="Output 8 4 3 11" xfId="19190" xr:uid="{00000000-0005-0000-0000-00007C4A0000}"/>
    <cellStyle name="Output 8 4 3 11 2" xfId="19191" xr:uid="{00000000-0005-0000-0000-00007D4A0000}"/>
    <cellStyle name="Output 8 4 3 12" xfId="19192" xr:uid="{00000000-0005-0000-0000-00007E4A0000}"/>
    <cellStyle name="Output 8 4 3 12 2" xfId="19193" xr:uid="{00000000-0005-0000-0000-00007F4A0000}"/>
    <cellStyle name="Output 8 4 3 13" xfId="19194" xr:uid="{00000000-0005-0000-0000-0000804A0000}"/>
    <cellStyle name="Output 8 4 3 13 2" xfId="19195" xr:uid="{00000000-0005-0000-0000-0000814A0000}"/>
    <cellStyle name="Output 8 4 3 14" xfId="19196" xr:uid="{00000000-0005-0000-0000-0000824A0000}"/>
    <cellStyle name="Output 8 4 3 14 2" xfId="19197" xr:uid="{00000000-0005-0000-0000-0000834A0000}"/>
    <cellStyle name="Output 8 4 3 15" xfId="19198" xr:uid="{00000000-0005-0000-0000-0000844A0000}"/>
    <cellStyle name="Output 8 4 3 15 2" xfId="19199" xr:uid="{00000000-0005-0000-0000-0000854A0000}"/>
    <cellStyle name="Output 8 4 3 16" xfId="19200" xr:uid="{00000000-0005-0000-0000-0000864A0000}"/>
    <cellStyle name="Output 8 4 3 16 2" xfId="19201" xr:uid="{00000000-0005-0000-0000-0000874A0000}"/>
    <cellStyle name="Output 8 4 3 17" xfId="19202" xr:uid="{00000000-0005-0000-0000-0000884A0000}"/>
    <cellStyle name="Output 8 4 3 17 2" xfId="19203" xr:uid="{00000000-0005-0000-0000-0000894A0000}"/>
    <cellStyle name="Output 8 4 3 18" xfId="19204" xr:uid="{00000000-0005-0000-0000-00008A4A0000}"/>
    <cellStyle name="Output 8 4 3 18 2" xfId="19205" xr:uid="{00000000-0005-0000-0000-00008B4A0000}"/>
    <cellStyle name="Output 8 4 3 19" xfId="19206" xr:uid="{00000000-0005-0000-0000-00008C4A0000}"/>
    <cellStyle name="Output 8 4 3 2" xfId="19207" xr:uid="{00000000-0005-0000-0000-00008D4A0000}"/>
    <cellStyle name="Output 8 4 3 2 2" xfId="19208" xr:uid="{00000000-0005-0000-0000-00008E4A0000}"/>
    <cellStyle name="Output 8 4 3 3" xfId="19209" xr:uid="{00000000-0005-0000-0000-00008F4A0000}"/>
    <cellStyle name="Output 8 4 3 3 2" xfId="19210" xr:uid="{00000000-0005-0000-0000-0000904A0000}"/>
    <cellStyle name="Output 8 4 3 4" xfId="19211" xr:uid="{00000000-0005-0000-0000-0000914A0000}"/>
    <cellStyle name="Output 8 4 3 4 2" xfId="19212" xr:uid="{00000000-0005-0000-0000-0000924A0000}"/>
    <cellStyle name="Output 8 4 3 5" xfId="19213" xr:uid="{00000000-0005-0000-0000-0000934A0000}"/>
    <cellStyle name="Output 8 4 3 5 2" xfId="19214" xr:uid="{00000000-0005-0000-0000-0000944A0000}"/>
    <cellStyle name="Output 8 4 3 6" xfId="19215" xr:uid="{00000000-0005-0000-0000-0000954A0000}"/>
    <cellStyle name="Output 8 4 3 6 2" xfId="19216" xr:uid="{00000000-0005-0000-0000-0000964A0000}"/>
    <cellStyle name="Output 8 4 3 7" xfId="19217" xr:uid="{00000000-0005-0000-0000-0000974A0000}"/>
    <cellStyle name="Output 8 4 3 7 2" xfId="19218" xr:uid="{00000000-0005-0000-0000-0000984A0000}"/>
    <cellStyle name="Output 8 4 3 8" xfId="19219" xr:uid="{00000000-0005-0000-0000-0000994A0000}"/>
    <cellStyle name="Output 8 4 3 8 2" xfId="19220" xr:uid="{00000000-0005-0000-0000-00009A4A0000}"/>
    <cellStyle name="Output 8 4 3 9" xfId="19221" xr:uid="{00000000-0005-0000-0000-00009B4A0000}"/>
    <cellStyle name="Output 8 4 3 9 2" xfId="19222" xr:uid="{00000000-0005-0000-0000-00009C4A0000}"/>
    <cellStyle name="Output 8 4 4" xfId="19223" xr:uid="{00000000-0005-0000-0000-00009D4A0000}"/>
    <cellStyle name="Output 8 4 4 10" xfId="19224" xr:uid="{00000000-0005-0000-0000-00009E4A0000}"/>
    <cellStyle name="Output 8 4 4 10 2" xfId="19225" xr:uid="{00000000-0005-0000-0000-00009F4A0000}"/>
    <cellStyle name="Output 8 4 4 11" xfId="19226" xr:uid="{00000000-0005-0000-0000-0000A04A0000}"/>
    <cellStyle name="Output 8 4 4 11 2" xfId="19227" xr:uid="{00000000-0005-0000-0000-0000A14A0000}"/>
    <cellStyle name="Output 8 4 4 12" xfId="19228" xr:uid="{00000000-0005-0000-0000-0000A24A0000}"/>
    <cellStyle name="Output 8 4 4 12 2" xfId="19229" xr:uid="{00000000-0005-0000-0000-0000A34A0000}"/>
    <cellStyle name="Output 8 4 4 13" xfId="19230" xr:uid="{00000000-0005-0000-0000-0000A44A0000}"/>
    <cellStyle name="Output 8 4 4 13 2" xfId="19231" xr:uid="{00000000-0005-0000-0000-0000A54A0000}"/>
    <cellStyle name="Output 8 4 4 14" xfId="19232" xr:uid="{00000000-0005-0000-0000-0000A64A0000}"/>
    <cellStyle name="Output 8 4 4 14 2" xfId="19233" xr:uid="{00000000-0005-0000-0000-0000A74A0000}"/>
    <cellStyle name="Output 8 4 4 15" xfId="19234" xr:uid="{00000000-0005-0000-0000-0000A84A0000}"/>
    <cellStyle name="Output 8 4 4 15 2" xfId="19235" xr:uid="{00000000-0005-0000-0000-0000A94A0000}"/>
    <cellStyle name="Output 8 4 4 16" xfId="19236" xr:uid="{00000000-0005-0000-0000-0000AA4A0000}"/>
    <cellStyle name="Output 8 4 4 2" xfId="19237" xr:uid="{00000000-0005-0000-0000-0000AB4A0000}"/>
    <cellStyle name="Output 8 4 4 2 2" xfId="19238" xr:uid="{00000000-0005-0000-0000-0000AC4A0000}"/>
    <cellStyle name="Output 8 4 4 3" xfId="19239" xr:uid="{00000000-0005-0000-0000-0000AD4A0000}"/>
    <cellStyle name="Output 8 4 4 3 2" xfId="19240" xr:uid="{00000000-0005-0000-0000-0000AE4A0000}"/>
    <cellStyle name="Output 8 4 4 4" xfId="19241" xr:uid="{00000000-0005-0000-0000-0000AF4A0000}"/>
    <cellStyle name="Output 8 4 4 4 2" xfId="19242" xr:uid="{00000000-0005-0000-0000-0000B04A0000}"/>
    <cellStyle name="Output 8 4 4 5" xfId="19243" xr:uid="{00000000-0005-0000-0000-0000B14A0000}"/>
    <cellStyle name="Output 8 4 4 5 2" xfId="19244" xr:uid="{00000000-0005-0000-0000-0000B24A0000}"/>
    <cellStyle name="Output 8 4 4 6" xfId="19245" xr:uid="{00000000-0005-0000-0000-0000B34A0000}"/>
    <cellStyle name="Output 8 4 4 6 2" xfId="19246" xr:uid="{00000000-0005-0000-0000-0000B44A0000}"/>
    <cellStyle name="Output 8 4 4 7" xfId="19247" xr:uid="{00000000-0005-0000-0000-0000B54A0000}"/>
    <cellStyle name="Output 8 4 4 7 2" xfId="19248" xr:uid="{00000000-0005-0000-0000-0000B64A0000}"/>
    <cellStyle name="Output 8 4 4 8" xfId="19249" xr:uid="{00000000-0005-0000-0000-0000B74A0000}"/>
    <cellStyle name="Output 8 4 4 8 2" xfId="19250" xr:uid="{00000000-0005-0000-0000-0000B84A0000}"/>
    <cellStyle name="Output 8 4 4 9" xfId="19251" xr:uid="{00000000-0005-0000-0000-0000B94A0000}"/>
    <cellStyle name="Output 8 4 4 9 2" xfId="19252" xr:uid="{00000000-0005-0000-0000-0000BA4A0000}"/>
    <cellStyle name="Output 8 4 5" xfId="19253" xr:uid="{00000000-0005-0000-0000-0000BB4A0000}"/>
    <cellStyle name="Output 8 4 5 10" xfId="19254" xr:uid="{00000000-0005-0000-0000-0000BC4A0000}"/>
    <cellStyle name="Output 8 4 5 10 2" xfId="19255" xr:uid="{00000000-0005-0000-0000-0000BD4A0000}"/>
    <cellStyle name="Output 8 4 5 11" xfId="19256" xr:uid="{00000000-0005-0000-0000-0000BE4A0000}"/>
    <cellStyle name="Output 8 4 5 11 2" xfId="19257" xr:uid="{00000000-0005-0000-0000-0000BF4A0000}"/>
    <cellStyle name="Output 8 4 5 12" xfId="19258" xr:uid="{00000000-0005-0000-0000-0000C04A0000}"/>
    <cellStyle name="Output 8 4 5 12 2" xfId="19259" xr:uid="{00000000-0005-0000-0000-0000C14A0000}"/>
    <cellStyle name="Output 8 4 5 13" xfId="19260" xr:uid="{00000000-0005-0000-0000-0000C24A0000}"/>
    <cellStyle name="Output 8 4 5 13 2" xfId="19261" xr:uid="{00000000-0005-0000-0000-0000C34A0000}"/>
    <cellStyle name="Output 8 4 5 14" xfId="19262" xr:uid="{00000000-0005-0000-0000-0000C44A0000}"/>
    <cellStyle name="Output 8 4 5 14 2" xfId="19263" xr:uid="{00000000-0005-0000-0000-0000C54A0000}"/>
    <cellStyle name="Output 8 4 5 15" xfId="19264" xr:uid="{00000000-0005-0000-0000-0000C64A0000}"/>
    <cellStyle name="Output 8 4 5 15 2" xfId="19265" xr:uid="{00000000-0005-0000-0000-0000C74A0000}"/>
    <cellStyle name="Output 8 4 5 16" xfId="19266" xr:uid="{00000000-0005-0000-0000-0000C84A0000}"/>
    <cellStyle name="Output 8 4 5 2" xfId="19267" xr:uid="{00000000-0005-0000-0000-0000C94A0000}"/>
    <cellStyle name="Output 8 4 5 2 2" xfId="19268" xr:uid="{00000000-0005-0000-0000-0000CA4A0000}"/>
    <cellStyle name="Output 8 4 5 3" xfId="19269" xr:uid="{00000000-0005-0000-0000-0000CB4A0000}"/>
    <cellStyle name="Output 8 4 5 3 2" xfId="19270" xr:uid="{00000000-0005-0000-0000-0000CC4A0000}"/>
    <cellStyle name="Output 8 4 5 4" xfId="19271" xr:uid="{00000000-0005-0000-0000-0000CD4A0000}"/>
    <cellStyle name="Output 8 4 5 4 2" xfId="19272" xr:uid="{00000000-0005-0000-0000-0000CE4A0000}"/>
    <cellStyle name="Output 8 4 5 5" xfId="19273" xr:uid="{00000000-0005-0000-0000-0000CF4A0000}"/>
    <cellStyle name="Output 8 4 5 5 2" xfId="19274" xr:uid="{00000000-0005-0000-0000-0000D04A0000}"/>
    <cellStyle name="Output 8 4 5 6" xfId="19275" xr:uid="{00000000-0005-0000-0000-0000D14A0000}"/>
    <cellStyle name="Output 8 4 5 6 2" xfId="19276" xr:uid="{00000000-0005-0000-0000-0000D24A0000}"/>
    <cellStyle name="Output 8 4 5 7" xfId="19277" xr:uid="{00000000-0005-0000-0000-0000D34A0000}"/>
    <cellStyle name="Output 8 4 5 7 2" xfId="19278" xr:uid="{00000000-0005-0000-0000-0000D44A0000}"/>
    <cellStyle name="Output 8 4 5 8" xfId="19279" xr:uid="{00000000-0005-0000-0000-0000D54A0000}"/>
    <cellStyle name="Output 8 4 5 8 2" xfId="19280" xr:uid="{00000000-0005-0000-0000-0000D64A0000}"/>
    <cellStyle name="Output 8 4 5 9" xfId="19281" xr:uid="{00000000-0005-0000-0000-0000D74A0000}"/>
    <cellStyle name="Output 8 4 5 9 2" xfId="19282" xr:uid="{00000000-0005-0000-0000-0000D84A0000}"/>
    <cellStyle name="Output 8 4 6" xfId="19283" xr:uid="{00000000-0005-0000-0000-0000D94A0000}"/>
    <cellStyle name="Output 8 4 6 10" xfId="19284" xr:uid="{00000000-0005-0000-0000-0000DA4A0000}"/>
    <cellStyle name="Output 8 4 6 10 2" xfId="19285" xr:uid="{00000000-0005-0000-0000-0000DB4A0000}"/>
    <cellStyle name="Output 8 4 6 11" xfId="19286" xr:uid="{00000000-0005-0000-0000-0000DC4A0000}"/>
    <cellStyle name="Output 8 4 6 11 2" xfId="19287" xr:uid="{00000000-0005-0000-0000-0000DD4A0000}"/>
    <cellStyle name="Output 8 4 6 12" xfId="19288" xr:uid="{00000000-0005-0000-0000-0000DE4A0000}"/>
    <cellStyle name="Output 8 4 6 12 2" xfId="19289" xr:uid="{00000000-0005-0000-0000-0000DF4A0000}"/>
    <cellStyle name="Output 8 4 6 13" xfId="19290" xr:uid="{00000000-0005-0000-0000-0000E04A0000}"/>
    <cellStyle name="Output 8 4 6 13 2" xfId="19291" xr:uid="{00000000-0005-0000-0000-0000E14A0000}"/>
    <cellStyle name="Output 8 4 6 14" xfId="19292" xr:uid="{00000000-0005-0000-0000-0000E24A0000}"/>
    <cellStyle name="Output 8 4 6 14 2" xfId="19293" xr:uid="{00000000-0005-0000-0000-0000E34A0000}"/>
    <cellStyle name="Output 8 4 6 15" xfId="19294" xr:uid="{00000000-0005-0000-0000-0000E44A0000}"/>
    <cellStyle name="Output 8 4 6 2" xfId="19295" xr:uid="{00000000-0005-0000-0000-0000E54A0000}"/>
    <cellStyle name="Output 8 4 6 2 2" xfId="19296" xr:uid="{00000000-0005-0000-0000-0000E64A0000}"/>
    <cellStyle name="Output 8 4 6 3" xfId="19297" xr:uid="{00000000-0005-0000-0000-0000E74A0000}"/>
    <cellStyle name="Output 8 4 6 3 2" xfId="19298" xr:uid="{00000000-0005-0000-0000-0000E84A0000}"/>
    <cellStyle name="Output 8 4 6 4" xfId="19299" xr:uid="{00000000-0005-0000-0000-0000E94A0000}"/>
    <cellStyle name="Output 8 4 6 4 2" xfId="19300" xr:uid="{00000000-0005-0000-0000-0000EA4A0000}"/>
    <cellStyle name="Output 8 4 6 5" xfId="19301" xr:uid="{00000000-0005-0000-0000-0000EB4A0000}"/>
    <cellStyle name="Output 8 4 6 5 2" xfId="19302" xr:uid="{00000000-0005-0000-0000-0000EC4A0000}"/>
    <cellStyle name="Output 8 4 6 6" xfId="19303" xr:uid="{00000000-0005-0000-0000-0000ED4A0000}"/>
    <cellStyle name="Output 8 4 6 6 2" xfId="19304" xr:uid="{00000000-0005-0000-0000-0000EE4A0000}"/>
    <cellStyle name="Output 8 4 6 7" xfId="19305" xr:uid="{00000000-0005-0000-0000-0000EF4A0000}"/>
    <cellStyle name="Output 8 4 6 7 2" xfId="19306" xr:uid="{00000000-0005-0000-0000-0000F04A0000}"/>
    <cellStyle name="Output 8 4 6 8" xfId="19307" xr:uid="{00000000-0005-0000-0000-0000F14A0000}"/>
    <cellStyle name="Output 8 4 6 8 2" xfId="19308" xr:uid="{00000000-0005-0000-0000-0000F24A0000}"/>
    <cellStyle name="Output 8 4 6 9" xfId="19309" xr:uid="{00000000-0005-0000-0000-0000F34A0000}"/>
    <cellStyle name="Output 8 4 6 9 2" xfId="19310" xr:uid="{00000000-0005-0000-0000-0000F44A0000}"/>
    <cellStyle name="Output 8 4 7" xfId="19311" xr:uid="{00000000-0005-0000-0000-0000F54A0000}"/>
    <cellStyle name="Output 8 4 7 2" xfId="19312" xr:uid="{00000000-0005-0000-0000-0000F64A0000}"/>
    <cellStyle name="Output 8 4 8" xfId="19313" xr:uid="{00000000-0005-0000-0000-0000F74A0000}"/>
    <cellStyle name="Output 8 4 8 2" xfId="19314" xr:uid="{00000000-0005-0000-0000-0000F84A0000}"/>
    <cellStyle name="Output 8 4 9" xfId="19315" xr:uid="{00000000-0005-0000-0000-0000F94A0000}"/>
    <cellStyle name="Output 8 4 9 2" xfId="19316" xr:uid="{00000000-0005-0000-0000-0000FA4A0000}"/>
    <cellStyle name="Output 8 5" xfId="19317" xr:uid="{00000000-0005-0000-0000-0000FB4A0000}"/>
    <cellStyle name="Output 8 5 10" xfId="19318" xr:uid="{00000000-0005-0000-0000-0000FC4A0000}"/>
    <cellStyle name="Output 8 5 10 2" xfId="19319" xr:uid="{00000000-0005-0000-0000-0000FD4A0000}"/>
    <cellStyle name="Output 8 5 11" xfId="19320" xr:uid="{00000000-0005-0000-0000-0000FE4A0000}"/>
    <cellStyle name="Output 8 5 11 2" xfId="19321" xr:uid="{00000000-0005-0000-0000-0000FF4A0000}"/>
    <cellStyle name="Output 8 5 12" xfId="19322" xr:uid="{00000000-0005-0000-0000-0000004B0000}"/>
    <cellStyle name="Output 8 5 12 2" xfId="19323" xr:uid="{00000000-0005-0000-0000-0000014B0000}"/>
    <cellStyle name="Output 8 5 13" xfId="19324" xr:uid="{00000000-0005-0000-0000-0000024B0000}"/>
    <cellStyle name="Output 8 5 13 2" xfId="19325" xr:uid="{00000000-0005-0000-0000-0000034B0000}"/>
    <cellStyle name="Output 8 5 14" xfId="19326" xr:uid="{00000000-0005-0000-0000-0000044B0000}"/>
    <cellStyle name="Output 8 5 14 2" xfId="19327" xr:uid="{00000000-0005-0000-0000-0000054B0000}"/>
    <cellStyle name="Output 8 5 15" xfId="19328" xr:uid="{00000000-0005-0000-0000-0000064B0000}"/>
    <cellStyle name="Output 8 5 15 2" xfId="19329" xr:uid="{00000000-0005-0000-0000-0000074B0000}"/>
    <cellStyle name="Output 8 5 16" xfId="19330" xr:uid="{00000000-0005-0000-0000-0000084B0000}"/>
    <cellStyle name="Output 8 5 16 2" xfId="19331" xr:uid="{00000000-0005-0000-0000-0000094B0000}"/>
    <cellStyle name="Output 8 5 17" xfId="19332" xr:uid="{00000000-0005-0000-0000-00000A4B0000}"/>
    <cellStyle name="Output 8 5 17 2" xfId="19333" xr:uid="{00000000-0005-0000-0000-00000B4B0000}"/>
    <cellStyle name="Output 8 5 18" xfId="19334" xr:uid="{00000000-0005-0000-0000-00000C4B0000}"/>
    <cellStyle name="Output 8 5 18 2" xfId="19335" xr:uid="{00000000-0005-0000-0000-00000D4B0000}"/>
    <cellStyle name="Output 8 5 19" xfId="19336" xr:uid="{00000000-0005-0000-0000-00000E4B0000}"/>
    <cellStyle name="Output 8 5 19 2" xfId="19337" xr:uid="{00000000-0005-0000-0000-00000F4B0000}"/>
    <cellStyle name="Output 8 5 2" xfId="19338" xr:uid="{00000000-0005-0000-0000-0000104B0000}"/>
    <cellStyle name="Output 8 5 2 10" xfId="19339" xr:uid="{00000000-0005-0000-0000-0000114B0000}"/>
    <cellStyle name="Output 8 5 2 10 2" xfId="19340" xr:uid="{00000000-0005-0000-0000-0000124B0000}"/>
    <cellStyle name="Output 8 5 2 11" xfId="19341" xr:uid="{00000000-0005-0000-0000-0000134B0000}"/>
    <cellStyle name="Output 8 5 2 11 2" xfId="19342" xr:uid="{00000000-0005-0000-0000-0000144B0000}"/>
    <cellStyle name="Output 8 5 2 12" xfId="19343" xr:uid="{00000000-0005-0000-0000-0000154B0000}"/>
    <cellStyle name="Output 8 5 2 12 2" xfId="19344" xr:uid="{00000000-0005-0000-0000-0000164B0000}"/>
    <cellStyle name="Output 8 5 2 13" xfId="19345" xr:uid="{00000000-0005-0000-0000-0000174B0000}"/>
    <cellStyle name="Output 8 5 2 13 2" xfId="19346" xr:uid="{00000000-0005-0000-0000-0000184B0000}"/>
    <cellStyle name="Output 8 5 2 14" xfId="19347" xr:uid="{00000000-0005-0000-0000-0000194B0000}"/>
    <cellStyle name="Output 8 5 2 14 2" xfId="19348" xr:uid="{00000000-0005-0000-0000-00001A4B0000}"/>
    <cellStyle name="Output 8 5 2 15" xfId="19349" xr:uid="{00000000-0005-0000-0000-00001B4B0000}"/>
    <cellStyle name="Output 8 5 2 15 2" xfId="19350" xr:uid="{00000000-0005-0000-0000-00001C4B0000}"/>
    <cellStyle name="Output 8 5 2 16" xfId="19351" xr:uid="{00000000-0005-0000-0000-00001D4B0000}"/>
    <cellStyle name="Output 8 5 2 16 2" xfId="19352" xr:uid="{00000000-0005-0000-0000-00001E4B0000}"/>
    <cellStyle name="Output 8 5 2 17" xfId="19353" xr:uid="{00000000-0005-0000-0000-00001F4B0000}"/>
    <cellStyle name="Output 8 5 2 17 2" xfId="19354" xr:uid="{00000000-0005-0000-0000-0000204B0000}"/>
    <cellStyle name="Output 8 5 2 18" xfId="19355" xr:uid="{00000000-0005-0000-0000-0000214B0000}"/>
    <cellStyle name="Output 8 5 2 18 2" xfId="19356" xr:uid="{00000000-0005-0000-0000-0000224B0000}"/>
    <cellStyle name="Output 8 5 2 19" xfId="19357" xr:uid="{00000000-0005-0000-0000-0000234B0000}"/>
    <cellStyle name="Output 8 5 2 2" xfId="19358" xr:uid="{00000000-0005-0000-0000-0000244B0000}"/>
    <cellStyle name="Output 8 5 2 2 2" xfId="19359" xr:uid="{00000000-0005-0000-0000-0000254B0000}"/>
    <cellStyle name="Output 8 5 2 3" xfId="19360" xr:uid="{00000000-0005-0000-0000-0000264B0000}"/>
    <cellStyle name="Output 8 5 2 3 2" xfId="19361" xr:uid="{00000000-0005-0000-0000-0000274B0000}"/>
    <cellStyle name="Output 8 5 2 4" xfId="19362" xr:uid="{00000000-0005-0000-0000-0000284B0000}"/>
    <cellStyle name="Output 8 5 2 4 2" xfId="19363" xr:uid="{00000000-0005-0000-0000-0000294B0000}"/>
    <cellStyle name="Output 8 5 2 5" xfId="19364" xr:uid="{00000000-0005-0000-0000-00002A4B0000}"/>
    <cellStyle name="Output 8 5 2 5 2" xfId="19365" xr:uid="{00000000-0005-0000-0000-00002B4B0000}"/>
    <cellStyle name="Output 8 5 2 6" xfId="19366" xr:uid="{00000000-0005-0000-0000-00002C4B0000}"/>
    <cellStyle name="Output 8 5 2 6 2" xfId="19367" xr:uid="{00000000-0005-0000-0000-00002D4B0000}"/>
    <cellStyle name="Output 8 5 2 7" xfId="19368" xr:uid="{00000000-0005-0000-0000-00002E4B0000}"/>
    <cellStyle name="Output 8 5 2 7 2" xfId="19369" xr:uid="{00000000-0005-0000-0000-00002F4B0000}"/>
    <cellStyle name="Output 8 5 2 8" xfId="19370" xr:uid="{00000000-0005-0000-0000-0000304B0000}"/>
    <cellStyle name="Output 8 5 2 8 2" xfId="19371" xr:uid="{00000000-0005-0000-0000-0000314B0000}"/>
    <cellStyle name="Output 8 5 2 9" xfId="19372" xr:uid="{00000000-0005-0000-0000-0000324B0000}"/>
    <cellStyle name="Output 8 5 2 9 2" xfId="19373" xr:uid="{00000000-0005-0000-0000-0000334B0000}"/>
    <cellStyle name="Output 8 5 20" xfId="19374" xr:uid="{00000000-0005-0000-0000-0000344B0000}"/>
    <cellStyle name="Output 8 5 3" xfId="19375" xr:uid="{00000000-0005-0000-0000-0000354B0000}"/>
    <cellStyle name="Output 8 5 3 10" xfId="19376" xr:uid="{00000000-0005-0000-0000-0000364B0000}"/>
    <cellStyle name="Output 8 5 3 10 2" xfId="19377" xr:uid="{00000000-0005-0000-0000-0000374B0000}"/>
    <cellStyle name="Output 8 5 3 11" xfId="19378" xr:uid="{00000000-0005-0000-0000-0000384B0000}"/>
    <cellStyle name="Output 8 5 3 11 2" xfId="19379" xr:uid="{00000000-0005-0000-0000-0000394B0000}"/>
    <cellStyle name="Output 8 5 3 12" xfId="19380" xr:uid="{00000000-0005-0000-0000-00003A4B0000}"/>
    <cellStyle name="Output 8 5 3 12 2" xfId="19381" xr:uid="{00000000-0005-0000-0000-00003B4B0000}"/>
    <cellStyle name="Output 8 5 3 13" xfId="19382" xr:uid="{00000000-0005-0000-0000-00003C4B0000}"/>
    <cellStyle name="Output 8 5 3 13 2" xfId="19383" xr:uid="{00000000-0005-0000-0000-00003D4B0000}"/>
    <cellStyle name="Output 8 5 3 14" xfId="19384" xr:uid="{00000000-0005-0000-0000-00003E4B0000}"/>
    <cellStyle name="Output 8 5 3 14 2" xfId="19385" xr:uid="{00000000-0005-0000-0000-00003F4B0000}"/>
    <cellStyle name="Output 8 5 3 15" xfId="19386" xr:uid="{00000000-0005-0000-0000-0000404B0000}"/>
    <cellStyle name="Output 8 5 3 15 2" xfId="19387" xr:uid="{00000000-0005-0000-0000-0000414B0000}"/>
    <cellStyle name="Output 8 5 3 16" xfId="19388" xr:uid="{00000000-0005-0000-0000-0000424B0000}"/>
    <cellStyle name="Output 8 5 3 16 2" xfId="19389" xr:uid="{00000000-0005-0000-0000-0000434B0000}"/>
    <cellStyle name="Output 8 5 3 17" xfId="19390" xr:uid="{00000000-0005-0000-0000-0000444B0000}"/>
    <cellStyle name="Output 8 5 3 17 2" xfId="19391" xr:uid="{00000000-0005-0000-0000-0000454B0000}"/>
    <cellStyle name="Output 8 5 3 18" xfId="19392" xr:uid="{00000000-0005-0000-0000-0000464B0000}"/>
    <cellStyle name="Output 8 5 3 2" xfId="19393" xr:uid="{00000000-0005-0000-0000-0000474B0000}"/>
    <cellStyle name="Output 8 5 3 2 2" xfId="19394" xr:uid="{00000000-0005-0000-0000-0000484B0000}"/>
    <cellStyle name="Output 8 5 3 3" xfId="19395" xr:uid="{00000000-0005-0000-0000-0000494B0000}"/>
    <cellStyle name="Output 8 5 3 3 2" xfId="19396" xr:uid="{00000000-0005-0000-0000-00004A4B0000}"/>
    <cellStyle name="Output 8 5 3 4" xfId="19397" xr:uid="{00000000-0005-0000-0000-00004B4B0000}"/>
    <cellStyle name="Output 8 5 3 4 2" xfId="19398" xr:uid="{00000000-0005-0000-0000-00004C4B0000}"/>
    <cellStyle name="Output 8 5 3 5" xfId="19399" xr:uid="{00000000-0005-0000-0000-00004D4B0000}"/>
    <cellStyle name="Output 8 5 3 5 2" xfId="19400" xr:uid="{00000000-0005-0000-0000-00004E4B0000}"/>
    <cellStyle name="Output 8 5 3 6" xfId="19401" xr:uid="{00000000-0005-0000-0000-00004F4B0000}"/>
    <cellStyle name="Output 8 5 3 6 2" xfId="19402" xr:uid="{00000000-0005-0000-0000-0000504B0000}"/>
    <cellStyle name="Output 8 5 3 7" xfId="19403" xr:uid="{00000000-0005-0000-0000-0000514B0000}"/>
    <cellStyle name="Output 8 5 3 7 2" xfId="19404" xr:uid="{00000000-0005-0000-0000-0000524B0000}"/>
    <cellStyle name="Output 8 5 3 8" xfId="19405" xr:uid="{00000000-0005-0000-0000-0000534B0000}"/>
    <cellStyle name="Output 8 5 3 8 2" xfId="19406" xr:uid="{00000000-0005-0000-0000-0000544B0000}"/>
    <cellStyle name="Output 8 5 3 9" xfId="19407" xr:uid="{00000000-0005-0000-0000-0000554B0000}"/>
    <cellStyle name="Output 8 5 3 9 2" xfId="19408" xr:uid="{00000000-0005-0000-0000-0000564B0000}"/>
    <cellStyle name="Output 8 5 4" xfId="19409" xr:uid="{00000000-0005-0000-0000-0000574B0000}"/>
    <cellStyle name="Output 8 5 4 10" xfId="19410" xr:uid="{00000000-0005-0000-0000-0000584B0000}"/>
    <cellStyle name="Output 8 5 4 10 2" xfId="19411" xr:uid="{00000000-0005-0000-0000-0000594B0000}"/>
    <cellStyle name="Output 8 5 4 11" xfId="19412" xr:uid="{00000000-0005-0000-0000-00005A4B0000}"/>
    <cellStyle name="Output 8 5 4 11 2" xfId="19413" xr:uid="{00000000-0005-0000-0000-00005B4B0000}"/>
    <cellStyle name="Output 8 5 4 12" xfId="19414" xr:uid="{00000000-0005-0000-0000-00005C4B0000}"/>
    <cellStyle name="Output 8 5 4 12 2" xfId="19415" xr:uid="{00000000-0005-0000-0000-00005D4B0000}"/>
    <cellStyle name="Output 8 5 4 13" xfId="19416" xr:uid="{00000000-0005-0000-0000-00005E4B0000}"/>
    <cellStyle name="Output 8 5 4 13 2" xfId="19417" xr:uid="{00000000-0005-0000-0000-00005F4B0000}"/>
    <cellStyle name="Output 8 5 4 14" xfId="19418" xr:uid="{00000000-0005-0000-0000-0000604B0000}"/>
    <cellStyle name="Output 8 5 4 14 2" xfId="19419" xr:uid="{00000000-0005-0000-0000-0000614B0000}"/>
    <cellStyle name="Output 8 5 4 15" xfId="19420" xr:uid="{00000000-0005-0000-0000-0000624B0000}"/>
    <cellStyle name="Output 8 5 4 15 2" xfId="19421" xr:uid="{00000000-0005-0000-0000-0000634B0000}"/>
    <cellStyle name="Output 8 5 4 16" xfId="19422" xr:uid="{00000000-0005-0000-0000-0000644B0000}"/>
    <cellStyle name="Output 8 5 4 2" xfId="19423" xr:uid="{00000000-0005-0000-0000-0000654B0000}"/>
    <cellStyle name="Output 8 5 4 2 2" xfId="19424" xr:uid="{00000000-0005-0000-0000-0000664B0000}"/>
    <cellStyle name="Output 8 5 4 3" xfId="19425" xr:uid="{00000000-0005-0000-0000-0000674B0000}"/>
    <cellStyle name="Output 8 5 4 3 2" xfId="19426" xr:uid="{00000000-0005-0000-0000-0000684B0000}"/>
    <cellStyle name="Output 8 5 4 4" xfId="19427" xr:uid="{00000000-0005-0000-0000-0000694B0000}"/>
    <cellStyle name="Output 8 5 4 4 2" xfId="19428" xr:uid="{00000000-0005-0000-0000-00006A4B0000}"/>
    <cellStyle name="Output 8 5 4 5" xfId="19429" xr:uid="{00000000-0005-0000-0000-00006B4B0000}"/>
    <cellStyle name="Output 8 5 4 5 2" xfId="19430" xr:uid="{00000000-0005-0000-0000-00006C4B0000}"/>
    <cellStyle name="Output 8 5 4 6" xfId="19431" xr:uid="{00000000-0005-0000-0000-00006D4B0000}"/>
    <cellStyle name="Output 8 5 4 6 2" xfId="19432" xr:uid="{00000000-0005-0000-0000-00006E4B0000}"/>
    <cellStyle name="Output 8 5 4 7" xfId="19433" xr:uid="{00000000-0005-0000-0000-00006F4B0000}"/>
    <cellStyle name="Output 8 5 4 7 2" xfId="19434" xr:uid="{00000000-0005-0000-0000-0000704B0000}"/>
    <cellStyle name="Output 8 5 4 8" xfId="19435" xr:uid="{00000000-0005-0000-0000-0000714B0000}"/>
    <cellStyle name="Output 8 5 4 8 2" xfId="19436" xr:uid="{00000000-0005-0000-0000-0000724B0000}"/>
    <cellStyle name="Output 8 5 4 9" xfId="19437" xr:uid="{00000000-0005-0000-0000-0000734B0000}"/>
    <cellStyle name="Output 8 5 4 9 2" xfId="19438" xr:uid="{00000000-0005-0000-0000-0000744B0000}"/>
    <cellStyle name="Output 8 5 5" xfId="19439" xr:uid="{00000000-0005-0000-0000-0000754B0000}"/>
    <cellStyle name="Output 8 5 5 10" xfId="19440" xr:uid="{00000000-0005-0000-0000-0000764B0000}"/>
    <cellStyle name="Output 8 5 5 10 2" xfId="19441" xr:uid="{00000000-0005-0000-0000-0000774B0000}"/>
    <cellStyle name="Output 8 5 5 11" xfId="19442" xr:uid="{00000000-0005-0000-0000-0000784B0000}"/>
    <cellStyle name="Output 8 5 5 11 2" xfId="19443" xr:uid="{00000000-0005-0000-0000-0000794B0000}"/>
    <cellStyle name="Output 8 5 5 12" xfId="19444" xr:uid="{00000000-0005-0000-0000-00007A4B0000}"/>
    <cellStyle name="Output 8 5 5 12 2" xfId="19445" xr:uid="{00000000-0005-0000-0000-00007B4B0000}"/>
    <cellStyle name="Output 8 5 5 13" xfId="19446" xr:uid="{00000000-0005-0000-0000-00007C4B0000}"/>
    <cellStyle name="Output 8 5 5 13 2" xfId="19447" xr:uid="{00000000-0005-0000-0000-00007D4B0000}"/>
    <cellStyle name="Output 8 5 5 14" xfId="19448" xr:uid="{00000000-0005-0000-0000-00007E4B0000}"/>
    <cellStyle name="Output 8 5 5 14 2" xfId="19449" xr:uid="{00000000-0005-0000-0000-00007F4B0000}"/>
    <cellStyle name="Output 8 5 5 15" xfId="19450" xr:uid="{00000000-0005-0000-0000-0000804B0000}"/>
    <cellStyle name="Output 8 5 5 15 2" xfId="19451" xr:uid="{00000000-0005-0000-0000-0000814B0000}"/>
    <cellStyle name="Output 8 5 5 16" xfId="19452" xr:uid="{00000000-0005-0000-0000-0000824B0000}"/>
    <cellStyle name="Output 8 5 5 2" xfId="19453" xr:uid="{00000000-0005-0000-0000-0000834B0000}"/>
    <cellStyle name="Output 8 5 5 2 2" xfId="19454" xr:uid="{00000000-0005-0000-0000-0000844B0000}"/>
    <cellStyle name="Output 8 5 5 3" xfId="19455" xr:uid="{00000000-0005-0000-0000-0000854B0000}"/>
    <cellStyle name="Output 8 5 5 3 2" xfId="19456" xr:uid="{00000000-0005-0000-0000-0000864B0000}"/>
    <cellStyle name="Output 8 5 5 4" xfId="19457" xr:uid="{00000000-0005-0000-0000-0000874B0000}"/>
    <cellStyle name="Output 8 5 5 4 2" xfId="19458" xr:uid="{00000000-0005-0000-0000-0000884B0000}"/>
    <cellStyle name="Output 8 5 5 5" xfId="19459" xr:uid="{00000000-0005-0000-0000-0000894B0000}"/>
    <cellStyle name="Output 8 5 5 5 2" xfId="19460" xr:uid="{00000000-0005-0000-0000-00008A4B0000}"/>
    <cellStyle name="Output 8 5 5 6" xfId="19461" xr:uid="{00000000-0005-0000-0000-00008B4B0000}"/>
    <cellStyle name="Output 8 5 5 6 2" xfId="19462" xr:uid="{00000000-0005-0000-0000-00008C4B0000}"/>
    <cellStyle name="Output 8 5 5 7" xfId="19463" xr:uid="{00000000-0005-0000-0000-00008D4B0000}"/>
    <cellStyle name="Output 8 5 5 7 2" xfId="19464" xr:uid="{00000000-0005-0000-0000-00008E4B0000}"/>
    <cellStyle name="Output 8 5 5 8" xfId="19465" xr:uid="{00000000-0005-0000-0000-00008F4B0000}"/>
    <cellStyle name="Output 8 5 5 8 2" xfId="19466" xr:uid="{00000000-0005-0000-0000-0000904B0000}"/>
    <cellStyle name="Output 8 5 5 9" xfId="19467" xr:uid="{00000000-0005-0000-0000-0000914B0000}"/>
    <cellStyle name="Output 8 5 5 9 2" xfId="19468" xr:uid="{00000000-0005-0000-0000-0000924B0000}"/>
    <cellStyle name="Output 8 5 6" xfId="19469" xr:uid="{00000000-0005-0000-0000-0000934B0000}"/>
    <cellStyle name="Output 8 5 6 10" xfId="19470" xr:uid="{00000000-0005-0000-0000-0000944B0000}"/>
    <cellStyle name="Output 8 5 6 10 2" xfId="19471" xr:uid="{00000000-0005-0000-0000-0000954B0000}"/>
    <cellStyle name="Output 8 5 6 11" xfId="19472" xr:uid="{00000000-0005-0000-0000-0000964B0000}"/>
    <cellStyle name="Output 8 5 6 11 2" xfId="19473" xr:uid="{00000000-0005-0000-0000-0000974B0000}"/>
    <cellStyle name="Output 8 5 6 12" xfId="19474" xr:uid="{00000000-0005-0000-0000-0000984B0000}"/>
    <cellStyle name="Output 8 5 6 12 2" xfId="19475" xr:uid="{00000000-0005-0000-0000-0000994B0000}"/>
    <cellStyle name="Output 8 5 6 13" xfId="19476" xr:uid="{00000000-0005-0000-0000-00009A4B0000}"/>
    <cellStyle name="Output 8 5 6 13 2" xfId="19477" xr:uid="{00000000-0005-0000-0000-00009B4B0000}"/>
    <cellStyle name="Output 8 5 6 14" xfId="19478" xr:uid="{00000000-0005-0000-0000-00009C4B0000}"/>
    <cellStyle name="Output 8 5 6 14 2" xfId="19479" xr:uid="{00000000-0005-0000-0000-00009D4B0000}"/>
    <cellStyle name="Output 8 5 6 15" xfId="19480" xr:uid="{00000000-0005-0000-0000-00009E4B0000}"/>
    <cellStyle name="Output 8 5 6 2" xfId="19481" xr:uid="{00000000-0005-0000-0000-00009F4B0000}"/>
    <cellStyle name="Output 8 5 6 2 2" xfId="19482" xr:uid="{00000000-0005-0000-0000-0000A04B0000}"/>
    <cellStyle name="Output 8 5 6 3" xfId="19483" xr:uid="{00000000-0005-0000-0000-0000A14B0000}"/>
    <cellStyle name="Output 8 5 6 3 2" xfId="19484" xr:uid="{00000000-0005-0000-0000-0000A24B0000}"/>
    <cellStyle name="Output 8 5 6 4" xfId="19485" xr:uid="{00000000-0005-0000-0000-0000A34B0000}"/>
    <cellStyle name="Output 8 5 6 4 2" xfId="19486" xr:uid="{00000000-0005-0000-0000-0000A44B0000}"/>
    <cellStyle name="Output 8 5 6 5" xfId="19487" xr:uid="{00000000-0005-0000-0000-0000A54B0000}"/>
    <cellStyle name="Output 8 5 6 5 2" xfId="19488" xr:uid="{00000000-0005-0000-0000-0000A64B0000}"/>
    <cellStyle name="Output 8 5 6 6" xfId="19489" xr:uid="{00000000-0005-0000-0000-0000A74B0000}"/>
    <cellStyle name="Output 8 5 6 6 2" xfId="19490" xr:uid="{00000000-0005-0000-0000-0000A84B0000}"/>
    <cellStyle name="Output 8 5 6 7" xfId="19491" xr:uid="{00000000-0005-0000-0000-0000A94B0000}"/>
    <cellStyle name="Output 8 5 6 7 2" xfId="19492" xr:uid="{00000000-0005-0000-0000-0000AA4B0000}"/>
    <cellStyle name="Output 8 5 6 8" xfId="19493" xr:uid="{00000000-0005-0000-0000-0000AB4B0000}"/>
    <cellStyle name="Output 8 5 6 8 2" xfId="19494" xr:uid="{00000000-0005-0000-0000-0000AC4B0000}"/>
    <cellStyle name="Output 8 5 6 9" xfId="19495" xr:uid="{00000000-0005-0000-0000-0000AD4B0000}"/>
    <cellStyle name="Output 8 5 6 9 2" xfId="19496" xr:uid="{00000000-0005-0000-0000-0000AE4B0000}"/>
    <cellStyle name="Output 8 5 7" xfId="19497" xr:uid="{00000000-0005-0000-0000-0000AF4B0000}"/>
    <cellStyle name="Output 8 5 7 2" xfId="19498" xr:uid="{00000000-0005-0000-0000-0000B04B0000}"/>
    <cellStyle name="Output 8 5 8" xfId="19499" xr:uid="{00000000-0005-0000-0000-0000B14B0000}"/>
    <cellStyle name="Output 8 5 8 2" xfId="19500" xr:uid="{00000000-0005-0000-0000-0000B24B0000}"/>
    <cellStyle name="Output 8 5 9" xfId="19501" xr:uid="{00000000-0005-0000-0000-0000B34B0000}"/>
    <cellStyle name="Output 8 5 9 2" xfId="19502" xr:uid="{00000000-0005-0000-0000-0000B44B0000}"/>
    <cellStyle name="Output 8 6" xfId="19503" xr:uid="{00000000-0005-0000-0000-0000B54B0000}"/>
    <cellStyle name="Output 8 6 10" xfId="19504" xr:uid="{00000000-0005-0000-0000-0000B64B0000}"/>
    <cellStyle name="Output 8 6 10 2" xfId="19505" xr:uid="{00000000-0005-0000-0000-0000B74B0000}"/>
    <cellStyle name="Output 8 6 11" xfId="19506" xr:uid="{00000000-0005-0000-0000-0000B84B0000}"/>
    <cellStyle name="Output 8 6 11 2" xfId="19507" xr:uid="{00000000-0005-0000-0000-0000B94B0000}"/>
    <cellStyle name="Output 8 6 12" xfId="19508" xr:uid="{00000000-0005-0000-0000-0000BA4B0000}"/>
    <cellStyle name="Output 8 6 12 2" xfId="19509" xr:uid="{00000000-0005-0000-0000-0000BB4B0000}"/>
    <cellStyle name="Output 8 6 13" xfId="19510" xr:uid="{00000000-0005-0000-0000-0000BC4B0000}"/>
    <cellStyle name="Output 8 6 13 2" xfId="19511" xr:uid="{00000000-0005-0000-0000-0000BD4B0000}"/>
    <cellStyle name="Output 8 6 14" xfId="19512" xr:uid="{00000000-0005-0000-0000-0000BE4B0000}"/>
    <cellStyle name="Output 8 6 14 2" xfId="19513" xr:uid="{00000000-0005-0000-0000-0000BF4B0000}"/>
    <cellStyle name="Output 8 6 15" xfId="19514" xr:uid="{00000000-0005-0000-0000-0000C04B0000}"/>
    <cellStyle name="Output 8 6 15 2" xfId="19515" xr:uid="{00000000-0005-0000-0000-0000C14B0000}"/>
    <cellStyle name="Output 8 6 16" xfId="19516" xr:uid="{00000000-0005-0000-0000-0000C24B0000}"/>
    <cellStyle name="Output 8 6 16 2" xfId="19517" xr:uid="{00000000-0005-0000-0000-0000C34B0000}"/>
    <cellStyle name="Output 8 6 17" xfId="19518" xr:uid="{00000000-0005-0000-0000-0000C44B0000}"/>
    <cellStyle name="Output 8 6 17 2" xfId="19519" xr:uid="{00000000-0005-0000-0000-0000C54B0000}"/>
    <cellStyle name="Output 8 6 18" xfId="19520" xr:uid="{00000000-0005-0000-0000-0000C64B0000}"/>
    <cellStyle name="Output 8 6 18 2" xfId="19521" xr:uid="{00000000-0005-0000-0000-0000C74B0000}"/>
    <cellStyle name="Output 8 6 19" xfId="19522" xr:uid="{00000000-0005-0000-0000-0000C84B0000}"/>
    <cellStyle name="Output 8 6 2" xfId="19523" xr:uid="{00000000-0005-0000-0000-0000C94B0000}"/>
    <cellStyle name="Output 8 6 2 10" xfId="19524" xr:uid="{00000000-0005-0000-0000-0000CA4B0000}"/>
    <cellStyle name="Output 8 6 2 10 2" xfId="19525" xr:uid="{00000000-0005-0000-0000-0000CB4B0000}"/>
    <cellStyle name="Output 8 6 2 11" xfId="19526" xr:uid="{00000000-0005-0000-0000-0000CC4B0000}"/>
    <cellStyle name="Output 8 6 2 11 2" xfId="19527" xr:uid="{00000000-0005-0000-0000-0000CD4B0000}"/>
    <cellStyle name="Output 8 6 2 12" xfId="19528" xr:uid="{00000000-0005-0000-0000-0000CE4B0000}"/>
    <cellStyle name="Output 8 6 2 12 2" xfId="19529" xr:uid="{00000000-0005-0000-0000-0000CF4B0000}"/>
    <cellStyle name="Output 8 6 2 13" xfId="19530" xr:uid="{00000000-0005-0000-0000-0000D04B0000}"/>
    <cellStyle name="Output 8 6 2 13 2" xfId="19531" xr:uid="{00000000-0005-0000-0000-0000D14B0000}"/>
    <cellStyle name="Output 8 6 2 14" xfId="19532" xr:uid="{00000000-0005-0000-0000-0000D24B0000}"/>
    <cellStyle name="Output 8 6 2 14 2" xfId="19533" xr:uid="{00000000-0005-0000-0000-0000D34B0000}"/>
    <cellStyle name="Output 8 6 2 15" xfId="19534" xr:uid="{00000000-0005-0000-0000-0000D44B0000}"/>
    <cellStyle name="Output 8 6 2 15 2" xfId="19535" xr:uid="{00000000-0005-0000-0000-0000D54B0000}"/>
    <cellStyle name="Output 8 6 2 16" xfId="19536" xr:uid="{00000000-0005-0000-0000-0000D64B0000}"/>
    <cellStyle name="Output 8 6 2 16 2" xfId="19537" xr:uid="{00000000-0005-0000-0000-0000D74B0000}"/>
    <cellStyle name="Output 8 6 2 17" xfId="19538" xr:uid="{00000000-0005-0000-0000-0000D84B0000}"/>
    <cellStyle name="Output 8 6 2 17 2" xfId="19539" xr:uid="{00000000-0005-0000-0000-0000D94B0000}"/>
    <cellStyle name="Output 8 6 2 18" xfId="19540" xr:uid="{00000000-0005-0000-0000-0000DA4B0000}"/>
    <cellStyle name="Output 8 6 2 2" xfId="19541" xr:uid="{00000000-0005-0000-0000-0000DB4B0000}"/>
    <cellStyle name="Output 8 6 2 2 2" xfId="19542" xr:uid="{00000000-0005-0000-0000-0000DC4B0000}"/>
    <cellStyle name="Output 8 6 2 3" xfId="19543" xr:uid="{00000000-0005-0000-0000-0000DD4B0000}"/>
    <cellStyle name="Output 8 6 2 3 2" xfId="19544" xr:uid="{00000000-0005-0000-0000-0000DE4B0000}"/>
    <cellStyle name="Output 8 6 2 4" xfId="19545" xr:uid="{00000000-0005-0000-0000-0000DF4B0000}"/>
    <cellStyle name="Output 8 6 2 4 2" xfId="19546" xr:uid="{00000000-0005-0000-0000-0000E04B0000}"/>
    <cellStyle name="Output 8 6 2 5" xfId="19547" xr:uid="{00000000-0005-0000-0000-0000E14B0000}"/>
    <cellStyle name="Output 8 6 2 5 2" xfId="19548" xr:uid="{00000000-0005-0000-0000-0000E24B0000}"/>
    <cellStyle name="Output 8 6 2 6" xfId="19549" xr:uid="{00000000-0005-0000-0000-0000E34B0000}"/>
    <cellStyle name="Output 8 6 2 6 2" xfId="19550" xr:uid="{00000000-0005-0000-0000-0000E44B0000}"/>
    <cellStyle name="Output 8 6 2 7" xfId="19551" xr:uid="{00000000-0005-0000-0000-0000E54B0000}"/>
    <cellStyle name="Output 8 6 2 7 2" xfId="19552" xr:uid="{00000000-0005-0000-0000-0000E64B0000}"/>
    <cellStyle name="Output 8 6 2 8" xfId="19553" xr:uid="{00000000-0005-0000-0000-0000E74B0000}"/>
    <cellStyle name="Output 8 6 2 8 2" xfId="19554" xr:uid="{00000000-0005-0000-0000-0000E84B0000}"/>
    <cellStyle name="Output 8 6 2 9" xfId="19555" xr:uid="{00000000-0005-0000-0000-0000E94B0000}"/>
    <cellStyle name="Output 8 6 2 9 2" xfId="19556" xr:uid="{00000000-0005-0000-0000-0000EA4B0000}"/>
    <cellStyle name="Output 8 6 3" xfId="19557" xr:uid="{00000000-0005-0000-0000-0000EB4B0000}"/>
    <cellStyle name="Output 8 6 3 10" xfId="19558" xr:uid="{00000000-0005-0000-0000-0000EC4B0000}"/>
    <cellStyle name="Output 8 6 3 10 2" xfId="19559" xr:uid="{00000000-0005-0000-0000-0000ED4B0000}"/>
    <cellStyle name="Output 8 6 3 11" xfId="19560" xr:uid="{00000000-0005-0000-0000-0000EE4B0000}"/>
    <cellStyle name="Output 8 6 3 11 2" xfId="19561" xr:uid="{00000000-0005-0000-0000-0000EF4B0000}"/>
    <cellStyle name="Output 8 6 3 12" xfId="19562" xr:uid="{00000000-0005-0000-0000-0000F04B0000}"/>
    <cellStyle name="Output 8 6 3 12 2" xfId="19563" xr:uid="{00000000-0005-0000-0000-0000F14B0000}"/>
    <cellStyle name="Output 8 6 3 13" xfId="19564" xr:uid="{00000000-0005-0000-0000-0000F24B0000}"/>
    <cellStyle name="Output 8 6 3 13 2" xfId="19565" xr:uid="{00000000-0005-0000-0000-0000F34B0000}"/>
    <cellStyle name="Output 8 6 3 14" xfId="19566" xr:uid="{00000000-0005-0000-0000-0000F44B0000}"/>
    <cellStyle name="Output 8 6 3 14 2" xfId="19567" xr:uid="{00000000-0005-0000-0000-0000F54B0000}"/>
    <cellStyle name="Output 8 6 3 15" xfId="19568" xr:uid="{00000000-0005-0000-0000-0000F64B0000}"/>
    <cellStyle name="Output 8 6 3 15 2" xfId="19569" xr:uid="{00000000-0005-0000-0000-0000F74B0000}"/>
    <cellStyle name="Output 8 6 3 16" xfId="19570" xr:uid="{00000000-0005-0000-0000-0000F84B0000}"/>
    <cellStyle name="Output 8 6 3 2" xfId="19571" xr:uid="{00000000-0005-0000-0000-0000F94B0000}"/>
    <cellStyle name="Output 8 6 3 2 2" xfId="19572" xr:uid="{00000000-0005-0000-0000-0000FA4B0000}"/>
    <cellStyle name="Output 8 6 3 3" xfId="19573" xr:uid="{00000000-0005-0000-0000-0000FB4B0000}"/>
    <cellStyle name="Output 8 6 3 3 2" xfId="19574" xr:uid="{00000000-0005-0000-0000-0000FC4B0000}"/>
    <cellStyle name="Output 8 6 3 4" xfId="19575" xr:uid="{00000000-0005-0000-0000-0000FD4B0000}"/>
    <cellStyle name="Output 8 6 3 4 2" xfId="19576" xr:uid="{00000000-0005-0000-0000-0000FE4B0000}"/>
    <cellStyle name="Output 8 6 3 5" xfId="19577" xr:uid="{00000000-0005-0000-0000-0000FF4B0000}"/>
    <cellStyle name="Output 8 6 3 5 2" xfId="19578" xr:uid="{00000000-0005-0000-0000-0000004C0000}"/>
    <cellStyle name="Output 8 6 3 6" xfId="19579" xr:uid="{00000000-0005-0000-0000-0000014C0000}"/>
    <cellStyle name="Output 8 6 3 6 2" xfId="19580" xr:uid="{00000000-0005-0000-0000-0000024C0000}"/>
    <cellStyle name="Output 8 6 3 7" xfId="19581" xr:uid="{00000000-0005-0000-0000-0000034C0000}"/>
    <cellStyle name="Output 8 6 3 7 2" xfId="19582" xr:uid="{00000000-0005-0000-0000-0000044C0000}"/>
    <cellStyle name="Output 8 6 3 8" xfId="19583" xr:uid="{00000000-0005-0000-0000-0000054C0000}"/>
    <cellStyle name="Output 8 6 3 8 2" xfId="19584" xr:uid="{00000000-0005-0000-0000-0000064C0000}"/>
    <cellStyle name="Output 8 6 3 9" xfId="19585" xr:uid="{00000000-0005-0000-0000-0000074C0000}"/>
    <cellStyle name="Output 8 6 3 9 2" xfId="19586" xr:uid="{00000000-0005-0000-0000-0000084C0000}"/>
    <cellStyle name="Output 8 6 4" xfId="19587" xr:uid="{00000000-0005-0000-0000-0000094C0000}"/>
    <cellStyle name="Output 8 6 4 10" xfId="19588" xr:uid="{00000000-0005-0000-0000-00000A4C0000}"/>
    <cellStyle name="Output 8 6 4 10 2" xfId="19589" xr:uid="{00000000-0005-0000-0000-00000B4C0000}"/>
    <cellStyle name="Output 8 6 4 11" xfId="19590" xr:uid="{00000000-0005-0000-0000-00000C4C0000}"/>
    <cellStyle name="Output 8 6 4 11 2" xfId="19591" xr:uid="{00000000-0005-0000-0000-00000D4C0000}"/>
    <cellStyle name="Output 8 6 4 12" xfId="19592" xr:uid="{00000000-0005-0000-0000-00000E4C0000}"/>
    <cellStyle name="Output 8 6 4 12 2" xfId="19593" xr:uid="{00000000-0005-0000-0000-00000F4C0000}"/>
    <cellStyle name="Output 8 6 4 13" xfId="19594" xr:uid="{00000000-0005-0000-0000-0000104C0000}"/>
    <cellStyle name="Output 8 6 4 13 2" xfId="19595" xr:uid="{00000000-0005-0000-0000-0000114C0000}"/>
    <cellStyle name="Output 8 6 4 14" xfId="19596" xr:uid="{00000000-0005-0000-0000-0000124C0000}"/>
    <cellStyle name="Output 8 6 4 14 2" xfId="19597" xr:uid="{00000000-0005-0000-0000-0000134C0000}"/>
    <cellStyle name="Output 8 6 4 15" xfId="19598" xr:uid="{00000000-0005-0000-0000-0000144C0000}"/>
    <cellStyle name="Output 8 6 4 15 2" xfId="19599" xr:uid="{00000000-0005-0000-0000-0000154C0000}"/>
    <cellStyle name="Output 8 6 4 16" xfId="19600" xr:uid="{00000000-0005-0000-0000-0000164C0000}"/>
    <cellStyle name="Output 8 6 4 2" xfId="19601" xr:uid="{00000000-0005-0000-0000-0000174C0000}"/>
    <cellStyle name="Output 8 6 4 2 2" xfId="19602" xr:uid="{00000000-0005-0000-0000-0000184C0000}"/>
    <cellStyle name="Output 8 6 4 3" xfId="19603" xr:uid="{00000000-0005-0000-0000-0000194C0000}"/>
    <cellStyle name="Output 8 6 4 3 2" xfId="19604" xr:uid="{00000000-0005-0000-0000-00001A4C0000}"/>
    <cellStyle name="Output 8 6 4 4" xfId="19605" xr:uid="{00000000-0005-0000-0000-00001B4C0000}"/>
    <cellStyle name="Output 8 6 4 4 2" xfId="19606" xr:uid="{00000000-0005-0000-0000-00001C4C0000}"/>
    <cellStyle name="Output 8 6 4 5" xfId="19607" xr:uid="{00000000-0005-0000-0000-00001D4C0000}"/>
    <cellStyle name="Output 8 6 4 5 2" xfId="19608" xr:uid="{00000000-0005-0000-0000-00001E4C0000}"/>
    <cellStyle name="Output 8 6 4 6" xfId="19609" xr:uid="{00000000-0005-0000-0000-00001F4C0000}"/>
    <cellStyle name="Output 8 6 4 6 2" xfId="19610" xr:uid="{00000000-0005-0000-0000-0000204C0000}"/>
    <cellStyle name="Output 8 6 4 7" xfId="19611" xr:uid="{00000000-0005-0000-0000-0000214C0000}"/>
    <cellStyle name="Output 8 6 4 7 2" xfId="19612" xr:uid="{00000000-0005-0000-0000-0000224C0000}"/>
    <cellStyle name="Output 8 6 4 8" xfId="19613" xr:uid="{00000000-0005-0000-0000-0000234C0000}"/>
    <cellStyle name="Output 8 6 4 8 2" xfId="19614" xr:uid="{00000000-0005-0000-0000-0000244C0000}"/>
    <cellStyle name="Output 8 6 4 9" xfId="19615" xr:uid="{00000000-0005-0000-0000-0000254C0000}"/>
    <cellStyle name="Output 8 6 4 9 2" xfId="19616" xr:uid="{00000000-0005-0000-0000-0000264C0000}"/>
    <cellStyle name="Output 8 6 5" xfId="19617" xr:uid="{00000000-0005-0000-0000-0000274C0000}"/>
    <cellStyle name="Output 8 6 5 10" xfId="19618" xr:uid="{00000000-0005-0000-0000-0000284C0000}"/>
    <cellStyle name="Output 8 6 5 10 2" xfId="19619" xr:uid="{00000000-0005-0000-0000-0000294C0000}"/>
    <cellStyle name="Output 8 6 5 11" xfId="19620" xr:uid="{00000000-0005-0000-0000-00002A4C0000}"/>
    <cellStyle name="Output 8 6 5 11 2" xfId="19621" xr:uid="{00000000-0005-0000-0000-00002B4C0000}"/>
    <cellStyle name="Output 8 6 5 12" xfId="19622" xr:uid="{00000000-0005-0000-0000-00002C4C0000}"/>
    <cellStyle name="Output 8 6 5 12 2" xfId="19623" xr:uid="{00000000-0005-0000-0000-00002D4C0000}"/>
    <cellStyle name="Output 8 6 5 13" xfId="19624" xr:uid="{00000000-0005-0000-0000-00002E4C0000}"/>
    <cellStyle name="Output 8 6 5 13 2" xfId="19625" xr:uid="{00000000-0005-0000-0000-00002F4C0000}"/>
    <cellStyle name="Output 8 6 5 14" xfId="19626" xr:uid="{00000000-0005-0000-0000-0000304C0000}"/>
    <cellStyle name="Output 8 6 5 14 2" xfId="19627" xr:uid="{00000000-0005-0000-0000-0000314C0000}"/>
    <cellStyle name="Output 8 6 5 15" xfId="19628" xr:uid="{00000000-0005-0000-0000-0000324C0000}"/>
    <cellStyle name="Output 8 6 5 2" xfId="19629" xr:uid="{00000000-0005-0000-0000-0000334C0000}"/>
    <cellStyle name="Output 8 6 5 2 2" xfId="19630" xr:uid="{00000000-0005-0000-0000-0000344C0000}"/>
    <cellStyle name="Output 8 6 5 3" xfId="19631" xr:uid="{00000000-0005-0000-0000-0000354C0000}"/>
    <cellStyle name="Output 8 6 5 3 2" xfId="19632" xr:uid="{00000000-0005-0000-0000-0000364C0000}"/>
    <cellStyle name="Output 8 6 5 4" xfId="19633" xr:uid="{00000000-0005-0000-0000-0000374C0000}"/>
    <cellStyle name="Output 8 6 5 4 2" xfId="19634" xr:uid="{00000000-0005-0000-0000-0000384C0000}"/>
    <cellStyle name="Output 8 6 5 5" xfId="19635" xr:uid="{00000000-0005-0000-0000-0000394C0000}"/>
    <cellStyle name="Output 8 6 5 5 2" xfId="19636" xr:uid="{00000000-0005-0000-0000-00003A4C0000}"/>
    <cellStyle name="Output 8 6 5 6" xfId="19637" xr:uid="{00000000-0005-0000-0000-00003B4C0000}"/>
    <cellStyle name="Output 8 6 5 6 2" xfId="19638" xr:uid="{00000000-0005-0000-0000-00003C4C0000}"/>
    <cellStyle name="Output 8 6 5 7" xfId="19639" xr:uid="{00000000-0005-0000-0000-00003D4C0000}"/>
    <cellStyle name="Output 8 6 5 7 2" xfId="19640" xr:uid="{00000000-0005-0000-0000-00003E4C0000}"/>
    <cellStyle name="Output 8 6 5 8" xfId="19641" xr:uid="{00000000-0005-0000-0000-00003F4C0000}"/>
    <cellStyle name="Output 8 6 5 8 2" xfId="19642" xr:uid="{00000000-0005-0000-0000-0000404C0000}"/>
    <cellStyle name="Output 8 6 5 9" xfId="19643" xr:uid="{00000000-0005-0000-0000-0000414C0000}"/>
    <cellStyle name="Output 8 6 5 9 2" xfId="19644" xr:uid="{00000000-0005-0000-0000-0000424C0000}"/>
    <cellStyle name="Output 8 6 6" xfId="19645" xr:uid="{00000000-0005-0000-0000-0000434C0000}"/>
    <cellStyle name="Output 8 6 6 2" xfId="19646" xr:uid="{00000000-0005-0000-0000-0000444C0000}"/>
    <cellStyle name="Output 8 6 7" xfId="19647" xr:uid="{00000000-0005-0000-0000-0000454C0000}"/>
    <cellStyle name="Output 8 6 7 2" xfId="19648" xr:uid="{00000000-0005-0000-0000-0000464C0000}"/>
    <cellStyle name="Output 8 6 8" xfId="19649" xr:uid="{00000000-0005-0000-0000-0000474C0000}"/>
    <cellStyle name="Output 8 6 8 2" xfId="19650" xr:uid="{00000000-0005-0000-0000-0000484C0000}"/>
    <cellStyle name="Output 8 6 9" xfId="19651" xr:uid="{00000000-0005-0000-0000-0000494C0000}"/>
    <cellStyle name="Output 8 6 9 2" xfId="19652" xr:uid="{00000000-0005-0000-0000-00004A4C0000}"/>
    <cellStyle name="Output 8 7" xfId="19653" xr:uid="{00000000-0005-0000-0000-00004B4C0000}"/>
    <cellStyle name="Output 8 7 10" xfId="19654" xr:uid="{00000000-0005-0000-0000-00004C4C0000}"/>
    <cellStyle name="Output 8 7 10 2" xfId="19655" xr:uid="{00000000-0005-0000-0000-00004D4C0000}"/>
    <cellStyle name="Output 8 7 11" xfId="19656" xr:uid="{00000000-0005-0000-0000-00004E4C0000}"/>
    <cellStyle name="Output 8 7 11 2" xfId="19657" xr:uid="{00000000-0005-0000-0000-00004F4C0000}"/>
    <cellStyle name="Output 8 7 12" xfId="19658" xr:uid="{00000000-0005-0000-0000-0000504C0000}"/>
    <cellStyle name="Output 8 7 12 2" xfId="19659" xr:uid="{00000000-0005-0000-0000-0000514C0000}"/>
    <cellStyle name="Output 8 7 13" xfId="19660" xr:uid="{00000000-0005-0000-0000-0000524C0000}"/>
    <cellStyle name="Output 8 7 13 2" xfId="19661" xr:uid="{00000000-0005-0000-0000-0000534C0000}"/>
    <cellStyle name="Output 8 7 14" xfId="19662" xr:uid="{00000000-0005-0000-0000-0000544C0000}"/>
    <cellStyle name="Output 8 7 14 2" xfId="19663" xr:uid="{00000000-0005-0000-0000-0000554C0000}"/>
    <cellStyle name="Output 8 7 15" xfId="19664" xr:uid="{00000000-0005-0000-0000-0000564C0000}"/>
    <cellStyle name="Output 8 7 15 2" xfId="19665" xr:uid="{00000000-0005-0000-0000-0000574C0000}"/>
    <cellStyle name="Output 8 7 16" xfId="19666" xr:uid="{00000000-0005-0000-0000-0000584C0000}"/>
    <cellStyle name="Output 8 7 16 2" xfId="19667" xr:uid="{00000000-0005-0000-0000-0000594C0000}"/>
    <cellStyle name="Output 8 7 17" xfId="19668" xr:uid="{00000000-0005-0000-0000-00005A4C0000}"/>
    <cellStyle name="Output 8 7 17 2" xfId="19669" xr:uid="{00000000-0005-0000-0000-00005B4C0000}"/>
    <cellStyle name="Output 8 7 18" xfId="19670" xr:uid="{00000000-0005-0000-0000-00005C4C0000}"/>
    <cellStyle name="Output 8 7 18 2" xfId="19671" xr:uid="{00000000-0005-0000-0000-00005D4C0000}"/>
    <cellStyle name="Output 8 7 19" xfId="19672" xr:uid="{00000000-0005-0000-0000-00005E4C0000}"/>
    <cellStyle name="Output 8 7 2" xfId="19673" xr:uid="{00000000-0005-0000-0000-00005F4C0000}"/>
    <cellStyle name="Output 8 7 2 10" xfId="19674" xr:uid="{00000000-0005-0000-0000-0000604C0000}"/>
    <cellStyle name="Output 8 7 2 10 2" xfId="19675" xr:uid="{00000000-0005-0000-0000-0000614C0000}"/>
    <cellStyle name="Output 8 7 2 11" xfId="19676" xr:uid="{00000000-0005-0000-0000-0000624C0000}"/>
    <cellStyle name="Output 8 7 2 11 2" xfId="19677" xr:uid="{00000000-0005-0000-0000-0000634C0000}"/>
    <cellStyle name="Output 8 7 2 12" xfId="19678" xr:uid="{00000000-0005-0000-0000-0000644C0000}"/>
    <cellStyle name="Output 8 7 2 12 2" xfId="19679" xr:uid="{00000000-0005-0000-0000-0000654C0000}"/>
    <cellStyle name="Output 8 7 2 13" xfId="19680" xr:uid="{00000000-0005-0000-0000-0000664C0000}"/>
    <cellStyle name="Output 8 7 2 13 2" xfId="19681" xr:uid="{00000000-0005-0000-0000-0000674C0000}"/>
    <cellStyle name="Output 8 7 2 14" xfId="19682" xr:uid="{00000000-0005-0000-0000-0000684C0000}"/>
    <cellStyle name="Output 8 7 2 14 2" xfId="19683" xr:uid="{00000000-0005-0000-0000-0000694C0000}"/>
    <cellStyle name="Output 8 7 2 15" xfId="19684" xr:uid="{00000000-0005-0000-0000-00006A4C0000}"/>
    <cellStyle name="Output 8 7 2 15 2" xfId="19685" xr:uid="{00000000-0005-0000-0000-00006B4C0000}"/>
    <cellStyle name="Output 8 7 2 16" xfId="19686" xr:uid="{00000000-0005-0000-0000-00006C4C0000}"/>
    <cellStyle name="Output 8 7 2 16 2" xfId="19687" xr:uid="{00000000-0005-0000-0000-00006D4C0000}"/>
    <cellStyle name="Output 8 7 2 17" xfId="19688" xr:uid="{00000000-0005-0000-0000-00006E4C0000}"/>
    <cellStyle name="Output 8 7 2 17 2" xfId="19689" xr:uid="{00000000-0005-0000-0000-00006F4C0000}"/>
    <cellStyle name="Output 8 7 2 18" xfId="19690" xr:uid="{00000000-0005-0000-0000-0000704C0000}"/>
    <cellStyle name="Output 8 7 2 2" xfId="19691" xr:uid="{00000000-0005-0000-0000-0000714C0000}"/>
    <cellStyle name="Output 8 7 2 2 2" xfId="19692" xr:uid="{00000000-0005-0000-0000-0000724C0000}"/>
    <cellStyle name="Output 8 7 2 3" xfId="19693" xr:uid="{00000000-0005-0000-0000-0000734C0000}"/>
    <cellStyle name="Output 8 7 2 3 2" xfId="19694" xr:uid="{00000000-0005-0000-0000-0000744C0000}"/>
    <cellStyle name="Output 8 7 2 4" xfId="19695" xr:uid="{00000000-0005-0000-0000-0000754C0000}"/>
    <cellStyle name="Output 8 7 2 4 2" xfId="19696" xr:uid="{00000000-0005-0000-0000-0000764C0000}"/>
    <cellStyle name="Output 8 7 2 5" xfId="19697" xr:uid="{00000000-0005-0000-0000-0000774C0000}"/>
    <cellStyle name="Output 8 7 2 5 2" xfId="19698" xr:uid="{00000000-0005-0000-0000-0000784C0000}"/>
    <cellStyle name="Output 8 7 2 6" xfId="19699" xr:uid="{00000000-0005-0000-0000-0000794C0000}"/>
    <cellStyle name="Output 8 7 2 6 2" xfId="19700" xr:uid="{00000000-0005-0000-0000-00007A4C0000}"/>
    <cellStyle name="Output 8 7 2 7" xfId="19701" xr:uid="{00000000-0005-0000-0000-00007B4C0000}"/>
    <cellStyle name="Output 8 7 2 7 2" xfId="19702" xr:uid="{00000000-0005-0000-0000-00007C4C0000}"/>
    <cellStyle name="Output 8 7 2 8" xfId="19703" xr:uid="{00000000-0005-0000-0000-00007D4C0000}"/>
    <cellStyle name="Output 8 7 2 8 2" xfId="19704" xr:uid="{00000000-0005-0000-0000-00007E4C0000}"/>
    <cellStyle name="Output 8 7 2 9" xfId="19705" xr:uid="{00000000-0005-0000-0000-00007F4C0000}"/>
    <cellStyle name="Output 8 7 2 9 2" xfId="19706" xr:uid="{00000000-0005-0000-0000-0000804C0000}"/>
    <cellStyle name="Output 8 7 3" xfId="19707" xr:uid="{00000000-0005-0000-0000-0000814C0000}"/>
    <cellStyle name="Output 8 7 3 10" xfId="19708" xr:uid="{00000000-0005-0000-0000-0000824C0000}"/>
    <cellStyle name="Output 8 7 3 10 2" xfId="19709" xr:uid="{00000000-0005-0000-0000-0000834C0000}"/>
    <cellStyle name="Output 8 7 3 11" xfId="19710" xr:uid="{00000000-0005-0000-0000-0000844C0000}"/>
    <cellStyle name="Output 8 7 3 11 2" xfId="19711" xr:uid="{00000000-0005-0000-0000-0000854C0000}"/>
    <cellStyle name="Output 8 7 3 12" xfId="19712" xr:uid="{00000000-0005-0000-0000-0000864C0000}"/>
    <cellStyle name="Output 8 7 3 12 2" xfId="19713" xr:uid="{00000000-0005-0000-0000-0000874C0000}"/>
    <cellStyle name="Output 8 7 3 13" xfId="19714" xr:uid="{00000000-0005-0000-0000-0000884C0000}"/>
    <cellStyle name="Output 8 7 3 13 2" xfId="19715" xr:uid="{00000000-0005-0000-0000-0000894C0000}"/>
    <cellStyle name="Output 8 7 3 14" xfId="19716" xr:uid="{00000000-0005-0000-0000-00008A4C0000}"/>
    <cellStyle name="Output 8 7 3 14 2" xfId="19717" xr:uid="{00000000-0005-0000-0000-00008B4C0000}"/>
    <cellStyle name="Output 8 7 3 15" xfId="19718" xr:uid="{00000000-0005-0000-0000-00008C4C0000}"/>
    <cellStyle name="Output 8 7 3 15 2" xfId="19719" xr:uid="{00000000-0005-0000-0000-00008D4C0000}"/>
    <cellStyle name="Output 8 7 3 16" xfId="19720" xr:uid="{00000000-0005-0000-0000-00008E4C0000}"/>
    <cellStyle name="Output 8 7 3 2" xfId="19721" xr:uid="{00000000-0005-0000-0000-00008F4C0000}"/>
    <cellStyle name="Output 8 7 3 2 2" xfId="19722" xr:uid="{00000000-0005-0000-0000-0000904C0000}"/>
    <cellStyle name="Output 8 7 3 3" xfId="19723" xr:uid="{00000000-0005-0000-0000-0000914C0000}"/>
    <cellStyle name="Output 8 7 3 3 2" xfId="19724" xr:uid="{00000000-0005-0000-0000-0000924C0000}"/>
    <cellStyle name="Output 8 7 3 4" xfId="19725" xr:uid="{00000000-0005-0000-0000-0000934C0000}"/>
    <cellStyle name="Output 8 7 3 4 2" xfId="19726" xr:uid="{00000000-0005-0000-0000-0000944C0000}"/>
    <cellStyle name="Output 8 7 3 5" xfId="19727" xr:uid="{00000000-0005-0000-0000-0000954C0000}"/>
    <cellStyle name="Output 8 7 3 5 2" xfId="19728" xr:uid="{00000000-0005-0000-0000-0000964C0000}"/>
    <cellStyle name="Output 8 7 3 6" xfId="19729" xr:uid="{00000000-0005-0000-0000-0000974C0000}"/>
    <cellStyle name="Output 8 7 3 6 2" xfId="19730" xr:uid="{00000000-0005-0000-0000-0000984C0000}"/>
    <cellStyle name="Output 8 7 3 7" xfId="19731" xr:uid="{00000000-0005-0000-0000-0000994C0000}"/>
    <cellStyle name="Output 8 7 3 7 2" xfId="19732" xr:uid="{00000000-0005-0000-0000-00009A4C0000}"/>
    <cellStyle name="Output 8 7 3 8" xfId="19733" xr:uid="{00000000-0005-0000-0000-00009B4C0000}"/>
    <cellStyle name="Output 8 7 3 8 2" xfId="19734" xr:uid="{00000000-0005-0000-0000-00009C4C0000}"/>
    <cellStyle name="Output 8 7 3 9" xfId="19735" xr:uid="{00000000-0005-0000-0000-00009D4C0000}"/>
    <cellStyle name="Output 8 7 3 9 2" xfId="19736" xr:uid="{00000000-0005-0000-0000-00009E4C0000}"/>
    <cellStyle name="Output 8 7 4" xfId="19737" xr:uid="{00000000-0005-0000-0000-00009F4C0000}"/>
    <cellStyle name="Output 8 7 4 10" xfId="19738" xr:uid="{00000000-0005-0000-0000-0000A04C0000}"/>
    <cellStyle name="Output 8 7 4 10 2" xfId="19739" xr:uid="{00000000-0005-0000-0000-0000A14C0000}"/>
    <cellStyle name="Output 8 7 4 11" xfId="19740" xr:uid="{00000000-0005-0000-0000-0000A24C0000}"/>
    <cellStyle name="Output 8 7 4 11 2" xfId="19741" xr:uid="{00000000-0005-0000-0000-0000A34C0000}"/>
    <cellStyle name="Output 8 7 4 12" xfId="19742" xr:uid="{00000000-0005-0000-0000-0000A44C0000}"/>
    <cellStyle name="Output 8 7 4 12 2" xfId="19743" xr:uid="{00000000-0005-0000-0000-0000A54C0000}"/>
    <cellStyle name="Output 8 7 4 13" xfId="19744" xr:uid="{00000000-0005-0000-0000-0000A64C0000}"/>
    <cellStyle name="Output 8 7 4 13 2" xfId="19745" xr:uid="{00000000-0005-0000-0000-0000A74C0000}"/>
    <cellStyle name="Output 8 7 4 14" xfId="19746" xr:uid="{00000000-0005-0000-0000-0000A84C0000}"/>
    <cellStyle name="Output 8 7 4 14 2" xfId="19747" xr:uid="{00000000-0005-0000-0000-0000A94C0000}"/>
    <cellStyle name="Output 8 7 4 15" xfId="19748" xr:uid="{00000000-0005-0000-0000-0000AA4C0000}"/>
    <cellStyle name="Output 8 7 4 15 2" xfId="19749" xr:uid="{00000000-0005-0000-0000-0000AB4C0000}"/>
    <cellStyle name="Output 8 7 4 16" xfId="19750" xr:uid="{00000000-0005-0000-0000-0000AC4C0000}"/>
    <cellStyle name="Output 8 7 4 2" xfId="19751" xr:uid="{00000000-0005-0000-0000-0000AD4C0000}"/>
    <cellStyle name="Output 8 7 4 2 2" xfId="19752" xr:uid="{00000000-0005-0000-0000-0000AE4C0000}"/>
    <cellStyle name="Output 8 7 4 3" xfId="19753" xr:uid="{00000000-0005-0000-0000-0000AF4C0000}"/>
    <cellStyle name="Output 8 7 4 3 2" xfId="19754" xr:uid="{00000000-0005-0000-0000-0000B04C0000}"/>
    <cellStyle name="Output 8 7 4 4" xfId="19755" xr:uid="{00000000-0005-0000-0000-0000B14C0000}"/>
    <cellStyle name="Output 8 7 4 4 2" xfId="19756" xr:uid="{00000000-0005-0000-0000-0000B24C0000}"/>
    <cellStyle name="Output 8 7 4 5" xfId="19757" xr:uid="{00000000-0005-0000-0000-0000B34C0000}"/>
    <cellStyle name="Output 8 7 4 5 2" xfId="19758" xr:uid="{00000000-0005-0000-0000-0000B44C0000}"/>
    <cellStyle name="Output 8 7 4 6" xfId="19759" xr:uid="{00000000-0005-0000-0000-0000B54C0000}"/>
    <cellStyle name="Output 8 7 4 6 2" xfId="19760" xr:uid="{00000000-0005-0000-0000-0000B64C0000}"/>
    <cellStyle name="Output 8 7 4 7" xfId="19761" xr:uid="{00000000-0005-0000-0000-0000B74C0000}"/>
    <cellStyle name="Output 8 7 4 7 2" xfId="19762" xr:uid="{00000000-0005-0000-0000-0000B84C0000}"/>
    <cellStyle name="Output 8 7 4 8" xfId="19763" xr:uid="{00000000-0005-0000-0000-0000B94C0000}"/>
    <cellStyle name="Output 8 7 4 8 2" xfId="19764" xr:uid="{00000000-0005-0000-0000-0000BA4C0000}"/>
    <cellStyle name="Output 8 7 4 9" xfId="19765" xr:uid="{00000000-0005-0000-0000-0000BB4C0000}"/>
    <cellStyle name="Output 8 7 4 9 2" xfId="19766" xr:uid="{00000000-0005-0000-0000-0000BC4C0000}"/>
    <cellStyle name="Output 8 7 5" xfId="19767" xr:uid="{00000000-0005-0000-0000-0000BD4C0000}"/>
    <cellStyle name="Output 8 7 5 10" xfId="19768" xr:uid="{00000000-0005-0000-0000-0000BE4C0000}"/>
    <cellStyle name="Output 8 7 5 10 2" xfId="19769" xr:uid="{00000000-0005-0000-0000-0000BF4C0000}"/>
    <cellStyle name="Output 8 7 5 11" xfId="19770" xr:uid="{00000000-0005-0000-0000-0000C04C0000}"/>
    <cellStyle name="Output 8 7 5 11 2" xfId="19771" xr:uid="{00000000-0005-0000-0000-0000C14C0000}"/>
    <cellStyle name="Output 8 7 5 12" xfId="19772" xr:uid="{00000000-0005-0000-0000-0000C24C0000}"/>
    <cellStyle name="Output 8 7 5 12 2" xfId="19773" xr:uid="{00000000-0005-0000-0000-0000C34C0000}"/>
    <cellStyle name="Output 8 7 5 13" xfId="19774" xr:uid="{00000000-0005-0000-0000-0000C44C0000}"/>
    <cellStyle name="Output 8 7 5 13 2" xfId="19775" xr:uid="{00000000-0005-0000-0000-0000C54C0000}"/>
    <cellStyle name="Output 8 7 5 14" xfId="19776" xr:uid="{00000000-0005-0000-0000-0000C64C0000}"/>
    <cellStyle name="Output 8 7 5 14 2" xfId="19777" xr:uid="{00000000-0005-0000-0000-0000C74C0000}"/>
    <cellStyle name="Output 8 7 5 15" xfId="19778" xr:uid="{00000000-0005-0000-0000-0000C84C0000}"/>
    <cellStyle name="Output 8 7 5 2" xfId="19779" xr:uid="{00000000-0005-0000-0000-0000C94C0000}"/>
    <cellStyle name="Output 8 7 5 2 2" xfId="19780" xr:uid="{00000000-0005-0000-0000-0000CA4C0000}"/>
    <cellStyle name="Output 8 7 5 3" xfId="19781" xr:uid="{00000000-0005-0000-0000-0000CB4C0000}"/>
    <cellStyle name="Output 8 7 5 3 2" xfId="19782" xr:uid="{00000000-0005-0000-0000-0000CC4C0000}"/>
    <cellStyle name="Output 8 7 5 4" xfId="19783" xr:uid="{00000000-0005-0000-0000-0000CD4C0000}"/>
    <cellStyle name="Output 8 7 5 4 2" xfId="19784" xr:uid="{00000000-0005-0000-0000-0000CE4C0000}"/>
    <cellStyle name="Output 8 7 5 5" xfId="19785" xr:uid="{00000000-0005-0000-0000-0000CF4C0000}"/>
    <cellStyle name="Output 8 7 5 5 2" xfId="19786" xr:uid="{00000000-0005-0000-0000-0000D04C0000}"/>
    <cellStyle name="Output 8 7 5 6" xfId="19787" xr:uid="{00000000-0005-0000-0000-0000D14C0000}"/>
    <cellStyle name="Output 8 7 5 6 2" xfId="19788" xr:uid="{00000000-0005-0000-0000-0000D24C0000}"/>
    <cellStyle name="Output 8 7 5 7" xfId="19789" xr:uid="{00000000-0005-0000-0000-0000D34C0000}"/>
    <cellStyle name="Output 8 7 5 7 2" xfId="19790" xr:uid="{00000000-0005-0000-0000-0000D44C0000}"/>
    <cellStyle name="Output 8 7 5 8" xfId="19791" xr:uid="{00000000-0005-0000-0000-0000D54C0000}"/>
    <cellStyle name="Output 8 7 5 8 2" xfId="19792" xr:uid="{00000000-0005-0000-0000-0000D64C0000}"/>
    <cellStyle name="Output 8 7 5 9" xfId="19793" xr:uid="{00000000-0005-0000-0000-0000D74C0000}"/>
    <cellStyle name="Output 8 7 5 9 2" xfId="19794" xr:uid="{00000000-0005-0000-0000-0000D84C0000}"/>
    <cellStyle name="Output 8 7 6" xfId="19795" xr:uid="{00000000-0005-0000-0000-0000D94C0000}"/>
    <cellStyle name="Output 8 7 6 2" xfId="19796" xr:uid="{00000000-0005-0000-0000-0000DA4C0000}"/>
    <cellStyle name="Output 8 7 7" xfId="19797" xr:uid="{00000000-0005-0000-0000-0000DB4C0000}"/>
    <cellStyle name="Output 8 7 7 2" xfId="19798" xr:uid="{00000000-0005-0000-0000-0000DC4C0000}"/>
    <cellStyle name="Output 8 7 8" xfId="19799" xr:uid="{00000000-0005-0000-0000-0000DD4C0000}"/>
    <cellStyle name="Output 8 7 8 2" xfId="19800" xr:uid="{00000000-0005-0000-0000-0000DE4C0000}"/>
    <cellStyle name="Output 8 7 9" xfId="19801" xr:uid="{00000000-0005-0000-0000-0000DF4C0000}"/>
    <cellStyle name="Output 8 7 9 2" xfId="19802" xr:uid="{00000000-0005-0000-0000-0000E04C0000}"/>
    <cellStyle name="Output 8 8" xfId="19803" xr:uid="{00000000-0005-0000-0000-0000E14C0000}"/>
    <cellStyle name="Output 8 8 10" xfId="19804" xr:uid="{00000000-0005-0000-0000-0000E24C0000}"/>
    <cellStyle name="Output 8 8 10 2" xfId="19805" xr:uid="{00000000-0005-0000-0000-0000E34C0000}"/>
    <cellStyle name="Output 8 8 11" xfId="19806" xr:uid="{00000000-0005-0000-0000-0000E44C0000}"/>
    <cellStyle name="Output 8 8 11 2" xfId="19807" xr:uid="{00000000-0005-0000-0000-0000E54C0000}"/>
    <cellStyle name="Output 8 8 12" xfId="19808" xr:uid="{00000000-0005-0000-0000-0000E64C0000}"/>
    <cellStyle name="Output 8 8 12 2" xfId="19809" xr:uid="{00000000-0005-0000-0000-0000E74C0000}"/>
    <cellStyle name="Output 8 8 13" xfId="19810" xr:uid="{00000000-0005-0000-0000-0000E84C0000}"/>
    <cellStyle name="Output 8 8 13 2" xfId="19811" xr:uid="{00000000-0005-0000-0000-0000E94C0000}"/>
    <cellStyle name="Output 8 8 14" xfId="19812" xr:uid="{00000000-0005-0000-0000-0000EA4C0000}"/>
    <cellStyle name="Output 8 8 14 2" xfId="19813" xr:uid="{00000000-0005-0000-0000-0000EB4C0000}"/>
    <cellStyle name="Output 8 8 15" xfId="19814" xr:uid="{00000000-0005-0000-0000-0000EC4C0000}"/>
    <cellStyle name="Output 8 8 15 2" xfId="19815" xr:uid="{00000000-0005-0000-0000-0000ED4C0000}"/>
    <cellStyle name="Output 8 8 16" xfId="19816" xr:uid="{00000000-0005-0000-0000-0000EE4C0000}"/>
    <cellStyle name="Output 8 8 16 2" xfId="19817" xr:uid="{00000000-0005-0000-0000-0000EF4C0000}"/>
    <cellStyle name="Output 8 8 17" xfId="19818" xr:uid="{00000000-0005-0000-0000-0000F04C0000}"/>
    <cellStyle name="Output 8 8 17 2" xfId="19819" xr:uid="{00000000-0005-0000-0000-0000F14C0000}"/>
    <cellStyle name="Output 8 8 18" xfId="19820" xr:uid="{00000000-0005-0000-0000-0000F24C0000}"/>
    <cellStyle name="Output 8 8 2" xfId="19821" xr:uid="{00000000-0005-0000-0000-0000F34C0000}"/>
    <cellStyle name="Output 8 8 2 10" xfId="19822" xr:uid="{00000000-0005-0000-0000-0000F44C0000}"/>
    <cellStyle name="Output 8 8 2 10 2" xfId="19823" xr:uid="{00000000-0005-0000-0000-0000F54C0000}"/>
    <cellStyle name="Output 8 8 2 11" xfId="19824" xr:uid="{00000000-0005-0000-0000-0000F64C0000}"/>
    <cellStyle name="Output 8 8 2 11 2" xfId="19825" xr:uid="{00000000-0005-0000-0000-0000F74C0000}"/>
    <cellStyle name="Output 8 8 2 12" xfId="19826" xr:uid="{00000000-0005-0000-0000-0000F84C0000}"/>
    <cellStyle name="Output 8 8 2 12 2" xfId="19827" xr:uid="{00000000-0005-0000-0000-0000F94C0000}"/>
    <cellStyle name="Output 8 8 2 13" xfId="19828" xr:uid="{00000000-0005-0000-0000-0000FA4C0000}"/>
    <cellStyle name="Output 8 8 2 13 2" xfId="19829" xr:uid="{00000000-0005-0000-0000-0000FB4C0000}"/>
    <cellStyle name="Output 8 8 2 14" xfId="19830" xr:uid="{00000000-0005-0000-0000-0000FC4C0000}"/>
    <cellStyle name="Output 8 8 2 14 2" xfId="19831" xr:uid="{00000000-0005-0000-0000-0000FD4C0000}"/>
    <cellStyle name="Output 8 8 2 15" xfId="19832" xr:uid="{00000000-0005-0000-0000-0000FE4C0000}"/>
    <cellStyle name="Output 8 8 2 15 2" xfId="19833" xr:uid="{00000000-0005-0000-0000-0000FF4C0000}"/>
    <cellStyle name="Output 8 8 2 16" xfId="19834" xr:uid="{00000000-0005-0000-0000-0000004D0000}"/>
    <cellStyle name="Output 8 8 2 16 2" xfId="19835" xr:uid="{00000000-0005-0000-0000-0000014D0000}"/>
    <cellStyle name="Output 8 8 2 17" xfId="19836" xr:uid="{00000000-0005-0000-0000-0000024D0000}"/>
    <cellStyle name="Output 8 8 2 17 2" xfId="19837" xr:uid="{00000000-0005-0000-0000-0000034D0000}"/>
    <cellStyle name="Output 8 8 2 18" xfId="19838" xr:uid="{00000000-0005-0000-0000-0000044D0000}"/>
    <cellStyle name="Output 8 8 2 2" xfId="19839" xr:uid="{00000000-0005-0000-0000-0000054D0000}"/>
    <cellStyle name="Output 8 8 2 2 2" xfId="19840" xr:uid="{00000000-0005-0000-0000-0000064D0000}"/>
    <cellStyle name="Output 8 8 2 3" xfId="19841" xr:uid="{00000000-0005-0000-0000-0000074D0000}"/>
    <cellStyle name="Output 8 8 2 3 2" xfId="19842" xr:uid="{00000000-0005-0000-0000-0000084D0000}"/>
    <cellStyle name="Output 8 8 2 4" xfId="19843" xr:uid="{00000000-0005-0000-0000-0000094D0000}"/>
    <cellStyle name="Output 8 8 2 4 2" xfId="19844" xr:uid="{00000000-0005-0000-0000-00000A4D0000}"/>
    <cellStyle name="Output 8 8 2 5" xfId="19845" xr:uid="{00000000-0005-0000-0000-00000B4D0000}"/>
    <cellStyle name="Output 8 8 2 5 2" xfId="19846" xr:uid="{00000000-0005-0000-0000-00000C4D0000}"/>
    <cellStyle name="Output 8 8 2 6" xfId="19847" xr:uid="{00000000-0005-0000-0000-00000D4D0000}"/>
    <cellStyle name="Output 8 8 2 6 2" xfId="19848" xr:uid="{00000000-0005-0000-0000-00000E4D0000}"/>
    <cellStyle name="Output 8 8 2 7" xfId="19849" xr:uid="{00000000-0005-0000-0000-00000F4D0000}"/>
    <cellStyle name="Output 8 8 2 7 2" xfId="19850" xr:uid="{00000000-0005-0000-0000-0000104D0000}"/>
    <cellStyle name="Output 8 8 2 8" xfId="19851" xr:uid="{00000000-0005-0000-0000-0000114D0000}"/>
    <cellStyle name="Output 8 8 2 8 2" xfId="19852" xr:uid="{00000000-0005-0000-0000-0000124D0000}"/>
    <cellStyle name="Output 8 8 2 9" xfId="19853" xr:uid="{00000000-0005-0000-0000-0000134D0000}"/>
    <cellStyle name="Output 8 8 2 9 2" xfId="19854" xr:uid="{00000000-0005-0000-0000-0000144D0000}"/>
    <cellStyle name="Output 8 8 3" xfId="19855" xr:uid="{00000000-0005-0000-0000-0000154D0000}"/>
    <cellStyle name="Output 8 8 3 10" xfId="19856" xr:uid="{00000000-0005-0000-0000-0000164D0000}"/>
    <cellStyle name="Output 8 8 3 10 2" xfId="19857" xr:uid="{00000000-0005-0000-0000-0000174D0000}"/>
    <cellStyle name="Output 8 8 3 11" xfId="19858" xr:uid="{00000000-0005-0000-0000-0000184D0000}"/>
    <cellStyle name="Output 8 8 3 11 2" xfId="19859" xr:uid="{00000000-0005-0000-0000-0000194D0000}"/>
    <cellStyle name="Output 8 8 3 12" xfId="19860" xr:uid="{00000000-0005-0000-0000-00001A4D0000}"/>
    <cellStyle name="Output 8 8 3 12 2" xfId="19861" xr:uid="{00000000-0005-0000-0000-00001B4D0000}"/>
    <cellStyle name="Output 8 8 3 13" xfId="19862" xr:uid="{00000000-0005-0000-0000-00001C4D0000}"/>
    <cellStyle name="Output 8 8 3 13 2" xfId="19863" xr:uid="{00000000-0005-0000-0000-00001D4D0000}"/>
    <cellStyle name="Output 8 8 3 14" xfId="19864" xr:uid="{00000000-0005-0000-0000-00001E4D0000}"/>
    <cellStyle name="Output 8 8 3 14 2" xfId="19865" xr:uid="{00000000-0005-0000-0000-00001F4D0000}"/>
    <cellStyle name="Output 8 8 3 15" xfId="19866" xr:uid="{00000000-0005-0000-0000-0000204D0000}"/>
    <cellStyle name="Output 8 8 3 15 2" xfId="19867" xr:uid="{00000000-0005-0000-0000-0000214D0000}"/>
    <cellStyle name="Output 8 8 3 16" xfId="19868" xr:uid="{00000000-0005-0000-0000-0000224D0000}"/>
    <cellStyle name="Output 8 8 3 2" xfId="19869" xr:uid="{00000000-0005-0000-0000-0000234D0000}"/>
    <cellStyle name="Output 8 8 3 2 2" xfId="19870" xr:uid="{00000000-0005-0000-0000-0000244D0000}"/>
    <cellStyle name="Output 8 8 3 3" xfId="19871" xr:uid="{00000000-0005-0000-0000-0000254D0000}"/>
    <cellStyle name="Output 8 8 3 3 2" xfId="19872" xr:uid="{00000000-0005-0000-0000-0000264D0000}"/>
    <cellStyle name="Output 8 8 3 4" xfId="19873" xr:uid="{00000000-0005-0000-0000-0000274D0000}"/>
    <cellStyle name="Output 8 8 3 4 2" xfId="19874" xr:uid="{00000000-0005-0000-0000-0000284D0000}"/>
    <cellStyle name="Output 8 8 3 5" xfId="19875" xr:uid="{00000000-0005-0000-0000-0000294D0000}"/>
    <cellStyle name="Output 8 8 3 5 2" xfId="19876" xr:uid="{00000000-0005-0000-0000-00002A4D0000}"/>
    <cellStyle name="Output 8 8 3 6" xfId="19877" xr:uid="{00000000-0005-0000-0000-00002B4D0000}"/>
    <cellStyle name="Output 8 8 3 6 2" xfId="19878" xr:uid="{00000000-0005-0000-0000-00002C4D0000}"/>
    <cellStyle name="Output 8 8 3 7" xfId="19879" xr:uid="{00000000-0005-0000-0000-00002D4D0000}"/>
    <cellStyle name="Output 8 8 3 7 2" xfId="19880" xr:uid="{00000000-0005-0000-0000-00002E4D0000}"/>
    <cellStyle name="Output 8 8 3 8" xfId="19881" xr:uid="{00000000-0005-0000-0000-00002F4D0000}"/>
    <cellStyle name="Output 8 8 3 8 2" xfId="19882" xr:uid="{00000000-0005-0000-0000-0000304D0000}"/>
    <cellStyle name="Output 8 8 3 9" xfId="19883" xr:uid="{00000000-0005-0000-0000-0000314D0000}"/>
    <cellStyle name="Output 8 8 3 9 2" xfId="19884" xr:uid="{00000000-0005-0000-0000-0000324D0000}"/>
    <cellStyle name="Output 8 8 4" xfId="19885" xr:uid="{00000000-0005-0000-0000-0000334D0000}"/>
    <cellStyle name="Output 8 8 4 10" xfId="19886" xr:uid="{00000000-0005-0000-0000-0000344D0000}"/>
    <cellStyle name="Output 8 8 4 10 2" xfId="19887" xr:uid="{00000000-0005-0000-0000-0000354D0000}"/>
    <cellStyle name="Output 8 8 4 11" xfId="19888" xr:uid="{00000000-0005-0000-0000-0000364D0000}"/>
    <cellStyle name="Output 8 8 4 11 2" xfId="19889" xr:uid="{00000000-0005-0000-0000-0000374D0000}"/>
    <cellStyle name="Output 8 8 4 12" xfId="19890" xr:uid="{00000000-0005-0000-0000-0000384D0000}"/>
    <cellStyle name="Output 8 8 4 12 2" xfId="19891" xr:uid="{00000000-0005-0000-0000-0000394D0000}"/>
    <cellStyle name="Output 8 8 4 13" xfId="19892" xr:uid="{00000000-0005-0000-0000-00003A4D0000}"/>
    <cellStyle name="Output 8 8 4 13 2" xfId="19893" xr:uid="{00000000-0005-0000-0000-00003B4D0000}"/>
    <cellStyle name="Output 8 8 4 14" xfId="19894" xr:uid="{00000000-0005-0000-0000-00003C4D0000}"/>
    <cellStyle name="Output 8 8 4 14 2" xfId="19895" xr:uid="{00000000-0005-0000-0000-00003D4D0000}"/>
    <cellStyle name="Output 8 8 4 15" xfId="19896" xr:uid="{00000000-0005-0000-0000-00003E4D0000}"/>
    <cellStyle name="Output 8 8 4 15 2" xfId="19897" xr:uid="{00000000-0005-0000-0000-00003F4D0000}"/>
    <cellStyle name="Output 8 8 4 16" xfId="19898" xr:uid="{00000000-0005-0000-0000-0000404D0000}"/>
    <cellStyle name="Output 8 8 4 2" xfId="19899" xr:uid="{00000000-0005-0000-0000-0000414D0000}"/>
    <cellStyle name="Output 8 8 4 2 2" xfId="19900" xr:uid="{00000000-0005-0000-0000-0000424D0000}"/>
    <cellStyle name="Output 8 8 4 3" xfId="19901" xr:uid="{00000000-0005-0000-0000-0000434D0000}"/>
    <cellStyle name="Output 8 8 4 3 2" xfId="19902" xr:uid="{00000000-0005-0000-0000-0000444D0000}"/>
    <cellStyle name="Output 8 8 4 4" xfId="19903" xr:uid="{00000000-0005-0000-0000-0000454D0000}"/>
    <cellStyle name="Output 8 8 4 4 2" xfId="19904" xr:uid="{00000000-0005-0000-0000-0000464D0000}"/>
    <cellStyle name="Output 8 8 4 5" xfId="19905" xr:uid="{00000000-0005-0000-0000-0000474D0000}"/>
    <cellStyle name="Output 8 8 4 5 2" xfId="19906" xr:uid="{00000000-0005-0000-0000-0000484D0000}"/>
    <cellStyle name="Output 8 8 4 6" xfId="19907" xr:uid="{00000000-0005-0000-0000-0000494D0000}"/>
    <cellStyle name="Output 8 8 4 6 2" xfId="19908" xr:uid="{00000000-0005-0000-0000-00004A4D0000}"/>
    <cellStyle name="Output 8 8 4 7" xfId="19909" xr:uid="{00000000-0005-0000-0000-00004B4D0000}"/>
    <cellStyle name="Output 8 8 4 7 2" xfId="19910" xr:uid="{00000000-0005-0000-0000-00004C4D0000}"/>
    <cellStyle name="Output 8 8 4 8" xfId="19911" xr:uid="{00000000-0005-0000-0000-00004D4D0000}"/>
    <cellStyle name="Output 8 8 4 8 2" xfId="19912" xr:uid="{00000000-0005-0000-0000-00004E4D0000}"/>
    <cellStyle name="Output 8 8 4 9" xfId="19913" xr:uid="{00000000-0005-0000-0000-00004F4D0000}"/>
    <cellStyle name="Output 8 8 4 9 2" xfId="19914" xr:uid="{00000000-0005-0000-0000-0000504D0000}"/>
    <cellStyle name="Output 8 8 5" xfId="19915" xr:uid="{00000000-0005-0000-0000-0000514D0000}"/>
    <cellStyle name="Output 8 8 5 10" xfId="19916" xr:uid="{00000000-0005-0000-0000-0000524D0000}"/>
    <cellStyle name="Output 8 8 5 10 2" xfId="19917" xr:uid="{00000000-0005-0000-0000-0000534D0000}"/>
    <cellStyle name="Output 8 8 5 11" xfId="19918" xr:uid="{00000000-0005-0000-0000-0000544D0000}"/>
    <cellStyle name="Output 8 8 5 11 2" xfId="19919" xr:uid="{00000000-0005-0000-0000-0000554D0000}"/>
    <cellStyle name="Output 8 8 5 12" xfId="19920" xr:uid="{00000000-0005-0000-0000-0000564D0000}"/>
    <cellStyle name="Output 8 8 5 12 2" xfId="19921" xr:uid="{00000000-0005-0000-0000-0000574D0000}"/>
    <cellStyle name="Output 8 8 5 13" xfId="19922" xr:uid="{00000000-0005-0000-0000-0000584D0000}"/>
    <cellStyle name="Output 8 8 5 13 2" xfId="19923" xr:uid="{00000000-0005-0000-0000-0000594D0000}"/>
    <cellStyle name="Output 8 8 5 14" xfId="19924" xr:uid="{00000000-0005-0000-0000-00005A4D0000}"/>
    <cellStyle name="Output 8 8 5 2" xfId="19925" xr:uid="{00000000-0005-0000-0000-00005B4D0000}"/>
    <cellStyle name="Output 8 8 5 2 2" xfId="19926" xr:uid="{00000000-0005-0000-0000-00005C4D0000}"/>
    <cellStyle name="Output 8 8 5 3" xfId="19927" xr:uid="{00000000-0005-0000-0000-00005D4D0000}"/>
    <cellStyle name="Output 8 8 5 3 2" xfId="19928" xr:uid="{00000000-0005-0000-0000-00005E4D0000}"/>
    <cellStyle name="Output 8 8 5 4" xfId="19929" xr:uid="{00000000-0005-0000-0000-00005F4D0000}"/>
    <cellStyle name="Output 8 8 5 4 2" xfId="19930" xr:uid="{00000000-0005-0000-0000-0000604D0000}"/>
    <cellStyle name="Output 8 8 5 5" xfId="19931" xr:uid="{00000000-0005-0000-0000-0000614D0000}"/>
    <cellStyle name="Output 8 8 5 5 2" xfId="19932" xr:uid="{00000000-0005-0000-0000-0000624D0000}"/>
    <cellStyle name="Output 8 8 5 6" xfId="19933" xr:uid="{00000000-0005-0000-0000-0000634D0000}"/>
    <cellStyle name="Output 8 8 5 6 2" xfId="19934" xr:uid="{00000000-0005-0000-0000-0000644D0000}"/>
    <cellStyle name="Output 8 8 5 7" xfId="19935" xr:uid="{00000000-0005-0000-0000-0000654D0000}"/>
    <cellStyle name="Output 8 8 5 7 2" xfId="19936" xr:uid="{00000000-0005-0000-0000-0000664D0000}"/>
    <cellStyle name="Output 8 8 5 8" xfId="19937" xr:uid="{00000000-0005-0000-0000-0000674D0000}"/>
    <cellStyle name="Output 8 8 5 8 2" xfId="19938" xr:uid="{00000000-0005-0000-0000-0000684D0000}"/>
    <cellStyle name="Output 8 8 5 9" xfId="19939" xr:uid="{00000000-0005-0000-0000-0000694D0000}"/>
    <cellStyle name="Output 8 8 5 9 2" xfId="19940" xr:uid="{00000000-0005-0000-0000-00006A4D0000}"/>
    <cellStyle name="Output 8 8 6" xfId="19941" xr:uid="{00000000-0005-0000-0000-00006B4D0000}"/>
    <cellStyle name="Output 8 8 6 2" xfId="19942" xr:uid="{00000000-0005-0000-0000-00006C4D0000}"/>
    <cellStyle name="Output 8 8 7" xfId="19943" xr:uid="{00000000-0005-0000-0000-00006D4D0000}"/>
    <cellStyle name="Output 8 8 7 2" xfId="19944" xr:uid="{00000000-0005-0000-0000-00006E4D0000}"/>
    <cellStyle name="Output 8 8 8" xfId="19945" xr:uid="{00000000-0005-0000-0000-00006F4D0000}"/>
    <cellStyle name="Output 8 8 8 2" xfId="19946" xr:uid="{00000000-0005-0000-0000-0000704D0000}"/>
    <cellStyle name="Output 8 8 9" xfId="19947" xr:uid="{00000000-0005-0000-0000-0000714D0000}"/>
    <cellStyle name="Output 8 8 9 2" xfId="19948" xr:uid="{00000000-0005-0000-0000-0000724D0000}"/>
    <cellStyle name="Output 8 9" xfId="19949" xr:uid="{00000000-0005-0000-0000-0000734D0000}"/>
    <cellStyle name="Output 8 9 10" xfId="19950" xr:uid="{00000000-0005-0000-0000-0000744D0000}"/>
    <cellStyle name="Output 8 9 10 2" xfId="19951" xr:uid="{00000000-0005-0000-0000-0000754D0000}"/>
    <cellStyle name="Output 8 9 11" xfId="19952" xr:uid="{00000000-0005-0000-0000-0000764D0000}"/>
    <cellStyle name="Output 8 9 11 2" xfId="19953" xr:uid="{00000000-0005-0000-0000-0000774D0000}"/>
    <cellStyle name="Output 8 9 12" xfId="19954" xr:uid="{00000000-0005-0000-0000-0000784D0000}"/>
    <cellStyle name="Output 8 9 12 2" xfId="19955" xr:uid="{00000000-0005-0000-0000-0000794D0000}"/>
    <cellStyle name="Output 8 9 13" xfId="19956" xr:uid="{00000000-0005-0000-0000-00007A4D0000}"/>
    <cellStyle name="Output 8 9 13 2" xfId="19957" xr:uid="{00000000-0005-0000-0000-00007B4D0000}"/>
    <cellStyle name="Output 8 9 14" xfId="19958" xr:uid="{00000000-0005-0000-0000-00007C4D0000}"/>
    <cellStyle name="Output 8 9 14 2" xfId="19959" xr:uid="{00000000-0005-0000-0000-00007D4D0000}"/>
    <cellStyle name="Output 8 9 15" xfId="19960" xr:uid="{00000000-0005-0000-0000-00007E4D0000}"/>
    <cellStyle name="Output 8 9 15 2" xfId="19961" xr:uid="{00000000-0005-0000-0000-00007F4D0000}"/>
    <cellStyle name="Output 8 9 16" xfId="19962" xr:uid="{00000000-0005-0000-0000-0000804D0000}"/>
    <cellStyle name="Output 8 9 16 2" xfId="19963" xr:uid="{00000000-0005-0000-0000-0000814D0000}"/>
    <cellStyle name="Output 8 9 17" xfId="19964" xr:uid="{00000000-0005-0000-0000-0000824D0000}"/>
    <cellStyle name="Output 8 9 17 2" xfId="19965" xr:uid="{00000000-0005-0000-0000-0000834D0000}"/>
    <cellStyle name="Output 8 9 18" xfId="19966" xr:uid="{00000000-0005-0000-0000-0000844D0000}"/>
    <cellStyle name="Output 8 9 2" xfId="19967" xr:uid="{00000000-0005-0000-0000-0000854D0000}"/>
    <cellStyle name="Output 8 9 2 10" xfId="19968" xr:uid="{00000000-0005-0000-0000-0000864D0000}"/>
    <cellStyle name="Output 8 9 2 10 2" xfId="19969" xr:uid="{00000000-0005-0000-0000-0000874D0000}"/>
    <cellStyle name="Output 8 9 2 11" xfId="19970" xr:uid="{00000000-0005-0000-0000-0000884D0000}"/>
    <cellStyle name="Output 8 9 2 11 2" xfId="19971" xr:uid="{00000000-0005-0000-0000-0000894D0000}"/>
    <cellStyle name="Output 8 9 2 12" xfId="19972" xr:uid="{00000000-0005-0000-0000-00008A4D0000}"/>
    <cellStyle name="Output 8 9 2 12 2" xfId="19973" xr:uid="{00000000-0005-0000-0000-00008B4D0000}"/>
    <cellStyle name="Output 8 9 2 13" xfId="19974" xr:uid="{00000000-0005-0000-0000-00008C4D0000}"/>
    <cellStyle name="Output 8 9 2 13 2" xfId="19975" xr:uid="{00000000-0005-0000-0000-00008D4D0000}"/>
    <cellStyle name="Output 8 9 2 14" xfId="19976" xr:uid="{00000000-0005-0000-0000-00008E4D0000}"/>
    <cellStyle name="Output 8 9 2 14 2" xfId="19977" xr:uid="{00000000-0005-0000-0000-00008F4D0000}"/>
    <cellStyle name="Output 8 9 2 15" xfId="19978" xr:uid="{00000000-0005-0000-0000-0000904D0000}"/>
    <cellStyle name="Output 8 9 2 15 2" xfId="19979" xr:uid="{00000000-0005-0000-0000-0000914D0000}"/>
    <cellStyle name="Output 8 9 2 16" xfId="19980" xr:uid="{00000000-0005-0000-0000-0000924D0000}"/>
    <cellStyle name="Output 8 9 2 16 2" xfId="19981" xr:uid="{00000000-0005-0000-0000-0000934D0000}"/>
    <cellStyle name="Output 8 9 2 17" xfId="19982" xr:uid="{00000000-0005-0000-0000-0000944D0000}"/>
    <cellStyle name="Output 8 9 2 17 2" xfId="19983" xr:uid="{00000000-0005-0000-0000-0000954D0000}"/>
    <cellStyle name="Output 8 9 2 18" xfId="19984" xr:uid="{00000000-0005-0000-0000-0000964D0000}"/>
    <cellStyle name="Output 8 9 2 2" xfId="19985" xr:uid="{00000000-0005-0000-0000-0000974D0000}"/>
    <cellStyle name="Output 8 9 2 2 2" xfId="19986" xr:uid="{00000000-0005-0000-0000-0000984D0000}"/>
    <cellStyle name="Output 8 9 2 3" xfId="19987" xr:uid="{00000000-0005-0000-0000-0000994D0000}"/>
    <cellStyle name="Output 8 9 2 3 2" xfId="19988" xr:uid="{00000000-0005-0000-0000-00009A4D0000}"/>
    <cellStyle name="Output 8 9 2 4" xfId="19989" xr:uid="{00000000-0005-0000-0000-00009B4D0000}"/>
    <cellStyle name="Output 8 9 2 4 2" xfId="19990" xr:uid="{00000000-0005-0000-0000-00009C4D0000}"/>
    <cellStyle name="Output 8 9 2 5" xfId="19991" xr:uid="{00000000-0005-0000-0000-00009D4D0000}"/>
    <cellStyle name="Output 8 9 2 5 2" xfId="19992" xr:uid="{00000000-0005-0000-0000-00009E4D0000}"/>
    <cellStyle name="Output 8 9 2 6" xfId="19993" xr:uid="{00000000-0005-0000-0000-00009F4D0000}"/>
    <cellStyle name="Output 8 9 2 6 2" xfId="19994" xr:uid="{00000000-0005-0000-0000-0000A04D0000}"/>
    <cellStyle name="Output 8 9 2 7" xfId="19995" xr:uid="{00000000-0005-0000-0000-0000A14D0000}"/>
    <cellStyle name="Output 8 9 2 7 2" xfId="19996" xr:uid="{00000000-0005-0000-0000-0000A24D0000}"/>
    <cellStyle name="Output 8 9 2 8" xfId="19997" xr:uid="{00000000-0005-0000-0000-0000A34D0000}"/>
    <cellStyle name="Output 8 9 2 8 2" xfId="19998" xr:uid="{00000000-0005-0000-0000-0000A44D0000}"/>
    <cellStyle name="Output 8 9 2 9" xfId="19999" xr:uid="{00000000-0005-0000-0000-0000A54D0000}"/>
    <cellStyle name="Output 8 9 2 9 2" xfId="20000" xr:uid="{00000000-0005-0000-0000-0000A64D0000}"/>
    <cellStyle name="Output 8 9 3" xfId="20001" xr:uid="{00000000-0005-0000-0000-0000A74D0000}"/>
    <cellStyle name="Output 8 9 3 10" xfId="20002" xr:uid="{00000000-0005-0000-0000-0000A84D0000}"/>
    <cellStyle name="Output 8 9 3 10 2" xfId="20003" xr:uid="{00000000-0005-0000-0000-0000A94D0000}"/>
    <cellStyle name="Output 8 9 3 11" xfId="20004" xr:uid="{00000000-0005-0000-0000-0000AA4D0000}"/>
    <cellStyle name="Output 8 9 3 11 2" xfId="20005" xr:uid="{00000000-0005-0000-0000-0000AB4D0000}"/>
    <cellStyle name="Output 8 9 3 12" xfId="20006" xr:uid="{00000000-0005-0000-0000-0000AC4D0000}"/>
    <cellStyle name="Output 8 9 3 12 2" xfId="20007" xr:uid="{00000000-0005-0000-0000-0000AD4D0000}"/>
    <cellStyle name="Output 8 9 3 13" xfId="20008" xr:uid="{00000000-0005-0000-0000-0000AE4D0000}"/>
    <cellStyle name="Output 8 9 3 13 2" xfId="20009" xr:uid="{00000000-0005-0000-0000-0000AF4D0000}"/>
    <cellStyle name="Output 8 9 3 14" xfId="20010" xr:uid="{00000000-0005-0000-0000-0000B04D0000}"/>
    <cellStyle name="Output 8 9 3 14 2" xfId="20011" xr:uid="{00000000-0005-0000-0000-0000B14D0000}"/>
    <cellStyle name="Output 8 9 3 15" xfId="20012" xr:uid="{00000000-0005-0000-0000-0000B24D0000}"/>
    <cellStyle name="Output 8 9 3 15 2" xfId="20013" xr:uid="{00000000-0005-0000-0000-0000B34D0000}"/>
    <cellStyle name="Output 8 9 3 16" xfId="20014" xr:uid="{00000000-0005-0000-0000-0000B44D0000}"/>
    <cellStyle name="Output 8 9 3 2" xfId="20015" xr:uid="{00000000-0005-0000-0000-0000B54D0000}"/>
    <cellStyle name="Output 8 9 3 2 2" xfId="20016" xr:uid="{00000000-0005-0000-0000-0000B64D0000}"/>
    <cellStyle name="Output 8 9 3 3" xfId="20017" xr:uid="{00000000-0005-0000-0000-0000B74D0000}"/>
    <cellStyle name="Output 8 9 3 3 2" xfId="20018" xr:uid="{00000000-0005-0000-0000-0000B84D0000}"/>
    <cellStyle name="Output 8 9 3 4" xfId="20019" xr:uid="{00000000-0005-0000-0000-0000B94D0000}"/>
    <cellStyle name="Output 8 9 3 4 2" xfId="20020" xr:uid="{00000000-0005-0000-0000-0000BA4D0000}"/>
    <cellStyle name="Output 8 9 3 5" xfId="20021" xr:uid="{00000000-0005-0000-0000-0000BB4D0000}"/>
    <cellStyle name="Output 8 9 3 5 2" xfId="20022" xr:uid="{00000000-0005-0000-0000-0000BC4D0000}"/>
    <cellStyle name="Output 8 9 3 6" xfId="20023" xr:uid="{00000000-0005-0000-0000-0000BD4D0000}"/>
    <cellStyle name="Output 8 9 3 6 2" xfId="20024" xr:uid="{00000000-0005-0000-0000-0000BE4D0000}"/>
    <cellStyle name="Output 8 9 3 7" xfId="20025" xr:uid="{00000000-0005-0000-0000-0000BF4D0000}"/>
    <cellStyle name="Output 8 9 3 7 2" xfId="20026" xr:uid="{00000000-0005-0000-0000-0000C04D0000}"/>
    <cellStyle name="Output 8 9 3 8" xfId="20027" xr:uid="{00000000-0005-0000-0000-0000C14D0000}"/>
    <cellStyle name="Output 8 9 3 8 2" xfId="20028" xr:uid="{00000000-0005-0000-0000-0000C24D0000}"/>
    <cellStyle name="Output 8 9 3 9" xfId="20029" xr:uid="{00000000-0005-0000-0000-0000C34D0000}"/>
    <cellStyle name="Output 8 9 3 9 2" xfId="20030" xr:uid="{00000000-0005-0000-0000-0000C44D0000}"/>
    <cellStyle name="Output 8 9 4" xfId="20031" xr:uid="{00000000-0005-0000-0000-0000C54D0000}"/>
    <cellStyle name="Output 8 9 4 10" xfId="20032" xr:uid="{00000000-0005-0000-0000-0000C64D0000}"/>
    <cellStyle name="Output 8 9 4 10 2" xfId="20033" xr:uid="{00000000-0005-0000-0000-0000C74D0000}"/>
    <cellStyle name="Output 8 9 4 11" xfId="20034" xr:uid="{00000000-0005-0000-0000-0000C84D0000}"/>
    <cellStyle name="Output 8 9 4 11 2" xfId="20035" xr:uid="{00000000-0005-0000-0000-0000C94D0000}"/>
    <cellStyle name="Output 8 9 4 12" xfId="20036" xr:uid="{00000000-0005-0000-0000-0000CA4D0000}"/>
    <cellStyle name="Output 8 9 4 12 2" xfId="20037" xr:uid="{00000000-0005-0000-0000-0000CB4D0000}"/>
    <cellStyle name="Output 8 9 4 13" xfId="20038" xr:uid="{00000000-0005-0000-0000-0000CC4D0000}"/>
    <cellStyle name="Output 8 9 4 13 2" xfId="20039" xr:uid="{00000000-0005-0000-0000-0000CD4D0000}"/>
    <cellStyle name="Output 8 9 4 14" xfId="20040" xr:uid="{00000000-0005-0000-0000-0000CE4D0000}"/>
    <cellStyle name="Output 8 9 4 14 2" xfId="20041" xr:uid="{00000000-0005-0000-0000-0000CF4D0000}"/>
    <cellStyle name="Output 8 9 4 15" xfId="20042" xr:uid="{00000000-0005-0000-0000-0000D04D0000}"/>
    <cellStyle name="Output 8 9 4 15 2" xfId="20043" xr:uid="{00000000-0005-0000-0000-0000D14D0000}"/>
    <cellStyle name="Output 8 9 4 16" xfId="20044" xr:uid="{00000000-0005-0000-0000-0000D24D0000}"/>
    <cellStyle name="Output 8 9 4 2" xfId="20045" xr:uid="{00000000-0005-0000-0000-0000D34D0000}"/>
    <cellStyle name="Output 8 9 4 2 2" xfId="20046" xr:uid="{00000000-0005-0000-0000-0000D44D0000}"/>
    <cellStyle name="Output 8 9 4 3" xfId="20047" xr:uid="{00000000-0005-0000-0000-0000D54D0000}"/>
    <cellStyle name="Output 8 9 4 3 2" xfId="20048" xr:uid="{00000000-0005-0000-0000-0000D64D0000}"/>
    <cellStyle name="Output 8 9 4 4" xfId="20049" xr:uid="{00000000-0005-0000-0000-0000D74D0000}"/>
    <cellStyle name="Output 8 9 4 4 2" xfId="20050" xr:uid="{00000000-0005-0000-0000-0000D84D0000}"/>
    <cellStyle name="Output 8 9 4 5" xfId="20051" xr:uid="{00000000-0005-0000-0000-0000D94D0000}"/>
    <cellStyle name="Output 8 9 4 5 2" xfId="20052" xr:uid="{00000000-0005-0000-0000-0000DA4D0000}"/>
    <cellStyle name="Output 8 9 4 6" xfId="20053" xr:uid="{00000000-0005-0000-0000-0000DB4D0000}"/>
    <cellStyle name="Output 8 9 4 6 2" xfId="20054" xr:uid="{00000000-0005-0000-0000-0000DC4D0000}"/>
    <cellStyle name="Output 8 9 4 7" xfId="20055" xr:uid="{00000000-0005-0000-0000-0000DD4D0000}"/>
    <cellStyle name="Output 8 9 4 7 2" xfId="20056" xr:uid="{00000000-0005-0000-0000-0000DE4D0000}"/>
    <cellStyle name="Output 8 9 4 8" xfId="20057" xr:uid="{00000000-0005-0000-0000-0000DF4D0000}"/>
    <cellStyle name="Output 8 9 4 8 2" xfId="20058" xr:uid="{00000000-0005-0000-0000-0000E04D0000}"/>
    <cellStyle name="Output 8 9 4 9" xfId="20059" xr:uid="{00000000-0005-0000-0000-0000E14D0000}"/>
    <cellStyle name="Output 8 9 4 9 2" xfId="20060" xr:uid="{00000000-0005-0000-0000-0000E24D0000}"/>
    <cellStyle name="Output 8 9 5" xfId="20061" xr:uid="{00000000-0005-0000-0000-0000E34D0000}"/>
    <cellStyle name="Output 8 9 5 10" xfId="20062" xr:uid="{00000000-0005-0000-0000-0000E44D0000}"/>
    <cellStyle name="Output 8 9 5 10 2" xfId="20063" xr:uid="{00000000-0005-0000-0000-0000E54D0000}"/>
    <cellStyle name="Output 8 9 5 11" xfId="20064" xr:uid="{00000000-0005-0000-0000-0000E64D0000}"/>
    <cellStyle name="Output 8 9 5 11 2" xfId="20065" xr:uid="{00000000-0005-0000-0000-0000E74D0000}"/>
    <cellStyle name="Output 8 9 5 12" xfId="20066" xr:uid="{00000000-0005-0000-0000-0000E84D0000}"/>
    <cellStyle name="Output 8 9 5 12 2" xfId="20067" xr:uid="{00000000-0005-0000-0000-0000E94D0000}"/>
    <cellStyle name="Output 8 9 5 13" xfId="20068" xr:uid="{00000000-0005-0000-0000-0000EA4D0000}"/>
    <cellStyle name="Output 8 9 5 13 2" xfId="20069" xr:uid="{00000000-0005-0000-0000-0000EB4D0000}"/>
    <cellStyle name="Output 8 9 5 14" xfId="20070" xr:uid="{00000000-0005-0000-0000-0000EC4D0000}"/>
    <cellStyle name="Output 8 9 5 2" xfId="20071" xr:uid="{00000000-0005-0000-0000-0000ED4D0000}"/>
    <cellStyle name="Output 8 9 5 2 2" xfId="20072" xr:uid="{00000000-0005-0000-0000-0000EE4D0000}"/>
    <cellStyle name="Output 8 9 5 3" xfId="20073" xr:uid="{00000000-0005-0000-0000-0000EF4D0000}"/>
    <cellStyle name="Output 8 9 5 3 2" xfId="20074" xr:uid="{00000000-0005-0000-0000-0000F04D0000}"/>
    <cellStyle name="Output 8 9 5 4" xfId="20075" xr:uid="{00000000-0005-0000-0000-0000F14D0000}"/>
    <cellStyle name="Output 8 9 5 4 2" xfId="20076" xr:uid="{00000000-0005-0000-0000-0000F24D0000}"/>
    <cellStyle name="Output 8 9 5 5" xfId="20077" xr:uid="{00000000-0005-0000-0000-0000F34D0000}"/>
    <cellStyle name="Output 8 9 5 5 2" xfId="20078" xr:uid="{00000000-0005-0000-0000-0000F44D0000}"/>
    <cellStyle name="Output 8 9 5 6" xfId="20079" xr:uid="{00000000-0005-0000-0000-0000F54D0000}"/>
    <cellStyle name="Output 8 9 5 6 2" xfId="20080" xr:uid="{00000000-0005-0000-0000-0000F64D0000}"/>
    <cellStyle name="Output 8 9 5 7" xfId="20081" xr:uid="{00000000-0005-0000-0000-0000F74D0000}"/>
    <cellStyle name="Output 8 9 5 7 2" xfId="20082" xr:uid="{00000000-0005-0000-0000-0000F84D0000}"/>
    <cellStyle name="Output 8 9 5 8" xfId="20083" xr:uid="{00000000-0005-0000-0000-0000F94D0000}"/>
    <cellStyle name="Output 8 9 5 8 2" xfId="20084" xr:uid="{00000000-0005-0000-0000-0000FA4D0000}"/>
    <cellStyle name="Output 8 9 5 9" xfId="20085" xr:uid="{00000000-0005-0000-0000-0000FB4D0000}"/>
    <cellStyle name="Output 8 9 5 9 2" xfId="20086" xr:uid="{00000000-0005-0000-0000-0000FC4D0000}"/>
    <cellStyle name="Output 8 9 6" xfId="20087" xr:uid="{00000000-0005-0000-0000-0000FD4D0000}"/>
    <cellStyle name="Output 8 9 6 2" xfId="20088" xr:uid="{00000000-0005-0000-0000-0000FE4D0000}"/>
    <cellStyle name="Output 8 9 7" xfId="20089" xr:uid="{00000000-0005-0000-0000-0000FF4D0000}"/>
    <cellStyle name="Output 8 9 7 2" xfId="20090" xr:uid="{00000000-0005-0000-0000-0000004E0000}"/>
    <cellStyle name="Output 8 9 8" xfId="20091" xr:uid="{00000000-0005-0000-0000-0000014E0000}"/>
    <cellStyle name="Output 8 9 8 2" xfId="20092" xr:uid="{00000000-0005-0000-0000-0000024E0000}"/>
    <cellStyle name="Output 8 9 9" xfId="20093" xr:uid="{00000000-0005-0000-0000-0000034E0000}"/>
    <cellStyle name="Output 8 9 9 2" xfId="20094" xr:uid="{00000000-0005-0000-0000-0000044E0000}"/>
    <cellStyle name="Output 9" xfId="20095" xr:uid="{00000000-0005-0000-0000-0000054E0000}"/>
    <cellStyle name="Output 9 10" xfId="20096" xr:uid="{00000000-0005-0000-0000-0000064E0000}"/>
    <cellStyle name="Output 9 10 10" xfId="20097" xr:uid="{00000000-0005-0000-0000-0000074E0000}"/>
    <cellStyle name="Output 9 10 10 2" xfId="20098" xr:uid="{00000000-0005-0000-0000-0000084E0000}"/>
    <cellStyle name="Output 9 10 11" xfId="20099" xr:uid="{00000000-0005-0000-0000-0000094E0000}"/>
    <cellStyle name="Output 9 10 11 2" xfId="20100" xr:uid="{00000000-0005-0000-0000-00000A4E0000}"/>
    <cellStyle name="Output 9 10 12" xfId="20101" xr:uid="{00000000-0005-0000-0000-00000B4E0000}"/>
    <cellStyle name="Output 9 10 12 2" xfId="20102" xr:uid="{00000000-0005-0000-0000-00000C4E0000}"/>
    <cellStyle name="Output 9 10 13" xfId="20103" xr:uid="{00000000-0005-0000-0000-00000D4E0000}"/>
    <cellStyle name="Output 9 10 13 2" xfId="20104" xr:uid="{00000000-0005-0000-0000-00000E4E0000}"/>
    <cellStyle name="Output 9 10 14" xfId="20105" xr:uid="{00000000-0005-0000-0000-00000F4E0000}"/>
    <cellStyle name="Output 9 10 14 2" xfId="20106" xr:uid="{00000000-0005-0000-0000-0000104E0000}"/>
    <cellStyle name="Output 9 10 15" xfId="20107" xr:uid="{00000000-0005-0000-0000-0000114E0000}"/>
    <cellStyle name="Output 9 10 15 2" xfId="20108" xr:uid="{00000000-0005-0000-0000-0000124E0000}"/>
    <cellStyle name="Output 9 10 16" xfId="20109" xr:uid="{00000000-0005-0000-0000-0000134E0000}"/>
    <cellStyle name="Output 9 10 16 2" xfId="20110" xr:uid="{00000000-0005-0000-0000-0000144E0000}"/>
    <cellStyle name="Output 9 10 17" xfId="20111" xr:uid="{00000000-0005-0000-0000-0000154E0000}"/>
    <cellStyle name="Output 9 10 17 2" xfId="20112" xr:uid="{00000000-0005-0000-0000-0000164E0000}"/>
    <cellStyle name="Output 9 10 18" xfId="20113" xr:uid="{00000000-0005-0000-0000-0000174E0000}"/>
    <cellStyle name="Output 9 10 2" xfId="20114" xr:uid="{00000000-0005-0000-0000-0000184E0000}"/>
    <cellStyle name="Output 9 10 2 2" xfId="20115" xr:uid="{00000000-0005-0000-0000-0000194E0000}"/>
    <cellStyle name="Output 9 10 3" xfId="20116" xr:uid="{00000000-0005-0000-0000-00001A4E0000}"/>
    <cellStyle name="Output 9 10 3 2" xfId="20117" xr:uid="{00000000-0005-0000-0000-00001B4E0000}"/>
    <cellStyle name="Output 9 10 4" xfId="20118" xr:uid="{00000000-0005-0000-0000-00001C4E0000}"/>
    <cellStyle name="Output 9 10 4 2" xfId="20119" xr:uid="{00000000-0005-0000-0000-00001D4E0000}"/>
    <cellStyle name="Output 9 10 5" xfId="20120" xr:uid="{00000000-0005-0000-0000-00001E4E0000}"/>
    <cellStyle name="Output 9 10 5 2" xfId="20121" xr:uid="{00000000-0005-0000-0000-00001F4E0000}"/>
    <cellStyle name="Output 9 10 6" xfId="20122" xr:uid="{00000000-0005-0000-0000-0000204E0000}"/>
    <cellStyle name="Output 9 10 6 2" xfId="20123" xr:uid="{00000000-0005-0000-0000-0000214E0000}"/>
    <cellStyle name="Output 9 10 7" xfId="20124" xr:uid="{00000000-0005-0000-0000-0000224E0000}"/>
    <cellStyle name="Output 9 10 7 2" xfId="20125" xr:uid="{00000000-0005-0000-0000-0000234E0000}"/>
    <cellStyle name="Output 9 10 8" xfId="20126" xr:uid="{00000000-0005-0000-0000-0000244E0000}"/>
    <cellStyle name="Output 9 10 8 2" xfId="20127" xr:uid="{00000000-0005-0000-0000-0000254E0000}"/>
    <cellStyle name="Output 9 10 9" xfId="20128" xr:uid="{00000000-0005-0000-0000-0000264E0000}"/>
    <cellStyle name="Output 9 10 9 2" xfId="20129" xr:uid="{00000000-0005-0000-0000-0000274E0000}"/>
    <cellStyle name="Output 9 11" xfId="20130" xr:uid="{00000000-0005-0000-0000-0000284E0000}"/>
    <cellStyle name="Output 9 11 10" xfId="20131" xr:uid="{00000000-0005-0000-0000-0000294E0000}"/>
    <cellStyle name="Output 9 11 10 2" xfId="20132" xr:uid="{00000000-0005-0000-0000-00002A4E0000}"/>
    <cellStyle name="Output 9 11 11" xfId="20133" xr:uid="{00000000-0005-0000-0000-00002B4E0000}"/>
    <cellStyle name="Output 9 11 11 2" xfId="20134" xr:uid="{00000000-0005-0000-0000-00002C4E0000}"/>
    <cellStyle name="Output 9 11 12" xfId="20135" xr:uid="{00000000-0005-0000-0000-00002D4E0000}"/>
    <cellStyle name="Output 9 11 12 2" xfId="20136" xr:uid="{00000000-0005-0000-0000-00002E4E0000}"/>
    <cellStyle name="Output 9 11 13" xfId="20137" xr:uid="{00000000-0005-0000-0000-00002F4E0000}"/>
    <cellStyle name="Output 9 11 13 2" xfId="20138" xr:uid="{00000000-0005-0000-0000-0000304E0000}"/>
    <cellStyle name="Output 9 11 14" xfId="20139" xr:uid="{00000000-0005-0000-0000-0000314E0000}"/>
    <cellStyle name="Output 9 11 14 2" xfId="20140" xr:uid="{00000000-0005-0000-0000-0000324E0000}"/>
    <cellStyle name="Output 9 11 15" xfId="20141" xr:uid="{00000000-0005-0000-0000-0000334E0000}"/>
    <cellStyle name="Output 9 11 15 2" xfId="20142" xr:uid="{00000000-0005-0000-0000-0000344E0000}"/>
    <cellStyle name="Output 9 11 16" xfId="20143" xr:uid="{00000000-0005-0000-0000-0000354E0000}"/>
    <cellStyle name="Output 9 11 16 2" xfId="20144" xr:uid="{00000000-0005-0000-0000-0000364E0000}"/>
    <cellStyle name="Output 9 11 17" xfId="20145" xr:uid="{00000000-0005-0000-0000-0000374E0000}"/>
    <cellStyle name="Output 9 11 17 2" xfId="20146" xr:uid="{00000000-0005-0000-0000-0000384E0000}"/>
    <cellStyle name="Output 9 11 18" xfId="20147" xr:uid="{00000000-0005-0000-0000-0000394E0000}"/>
    <cellStyle name="Output 9 11 2" xfId="20148" xr:uid="{00000000-0005-0000-0000-00003A4E0000}"/>
    <cellStyle name="Output 9 11 2 2" xfId="20149" xr:uid="{00000000-0005-0000-0000-00003B4E0000}"/>
    <cellStyle name="Output 9 11 3" xfId="20150" xr:uid="{00000000-0005-0000-0000-00003C4E0000}"/>
    <cellStyle name="Output 9 11 3 2" xfId="20151" xr:uid="{00000000-0005-0000-0000-00003D4E0000}"/>
    <cellStyle name="Output 9 11 4" xfId="20152" xr:uid="{00000000-0005-0000-0000-00003E4E0000}"/>
    <cellStyle name="Output 9 11 4 2" xfId="20153" xr:uid="{00000000-0005-0000-0000-00003F4E0000}"/>
    <cellStyle name="Output 9 11 5" xfId="20154" xr:uid="{00000000-0005-0000-0000-0000404E0000}"/>
    <cellStyle name="Output 9 11 5 2" xfId="20155" xr:uid="{00000000-0005-0000-0000-0000414E0000}"/>
    <cellStyle name="Output 9 11 6" xfId="20156" xr:uid="{00000000-0005-0000-0000-0000424E0000}"/>
    <cellStyle name="Output 9 11 6 2" xfId="20157" xr:uid="{00000000-0005-0000-0000-0000434E0000}"/>
    <cellStyle name="Output 9 11 7" xfId="20158" xr:uid="{00000000-0005-0000-0000-0000444E0000}"/>
    <cellStyle name="Output 9 11 7 2" xfId="20159" xr:uid="{00000000-0005-0000-0000-0000454E0000}"/>
    <cellStyle name="Output 9 11 8" xfId="20160" xr:uid="{00000000-0005-0000-0000-0000464E0000}"/>
    <cellStyle name="Output 9 11 8 2" xfId="20161" xr:uid="{00000000-0005-0000-0000-0000474E0000}"/>
    <cellStyle name="Output 9 11 9" xfId="20162" xr:uid="{00000000-0005-0000-0000-0000484E0000}"/>
    <cellStyle name="Output 9 11 9 2" xfId="20163" xr:uid="{00000000-0005-0000-0000-0000494E0000}"/>
    <cellStyle name="Output 9 12" xfId="20164" xr:uid="{00000000-0005-0000-0000-00004A4E0000}"/>
    <cellStyle name="Output 9 12 10" xfId="20165" xr:uid="{00000000-0005-0000-0000-00004B4E0000}"/>
    <cellStyle name="Output 9 12 10 2" xfId="20166" xr:uid="{00000000-0005-0000-0000-00004C4E0000}"/>
    <cellStyle name="Output 9 12 11" xfId="20167" xr:uid="{00000000-0005-0000-0000-00004D4E0000}"/>
    <cellStyle name="Output 9 12 11 2" xfId="20168" xr:uid="{00000000-0005-0000-0000-00004E4E0000}"/>
    <cellStyle name="Output 9 12 12" xfId="20169" xr:uid="{00000000-0005-0000-0000-00004F4E0000}"/>
    <cellStyle name="Output 9 12 12 2" xfId="20170" xr:uid="{00000000-0005-0000-0000-0000504E0000}"/>
    <cellStyle name="Output 9 12 13" xfId="20171" xr:uid="{00000000-0005-0000-0000-0000514E0000}"/>
    <cellStyle name="Output 9 12 13 2" xfId="20172" xr:uid="{00000000-0005-0000-0000-0000524E0000}"/>
    <cellStyle name="Output 9 12 14" xfId="20173" xr:uid="{00000000-0005-0000-0000-0000534E0000}"/>
    <cellStyle name="Output 9 12 14 2" xfId="20174" xr:uid="{00000000-0005-0000-0000-0000544E0000}"/>
    <cellStyle name="Output 9 12 15" xfId="20175" xr:uid="{00000000-0005-0000-0000-0000554E0000}"/>
    <cellStyle name="Output 9 12 15 2" xfId="20176" xr:uid="{00000000-0005-0000-0000-0000564E0000}"/>
    <cellStyle name="Output 9 12 16" xfId="20177" xr:uid="{00000000-0005-0000-0000-0000574E0000}"/>
    <cellStyle name="Output 9 12 2" xfId="20178" xr:uid="{00000000-0005-0000-0000-0000584E0000}"/>
    <cellStyle name="Output 9 12 2 2" xfId="20179" xr:uid="{00000000-0005-0000-0000-0000594E0000}"/>
    <cellStyle name="Output 9 12 3" xfId="20180" xr:uid="{00000000-0005-0000-0000-00005A4E0000}"/>
    <cellStyle name="Output 9 12 3 2" xfId="20181" xr:uid="{00000000-0005-0000-0000-00005B4E0000}"/>
    <cellStyle name="Output 9 12 4" xfId="20182" xr:uid="{00000000-0005-0000-0000-00005C4E0000}"/>
    <cellStyle name="Output 9 12 4 2" xfId="20183" xr:uid="{00000000-0005-0000-0000-00005D4E0000}"/>
    <cellStyle name="Output 9 12 5" xfId="20184" xr:uid="{00000000-0005-0000-0000-00005E4E0000}"/>
    <cellStyle name="Output 9 12 5 2" xfId="20185" xr:uid="{00000000-0005-0000-0000-00005F4E0000}"/>
    <cellStyle name="Output 9 12 6" xfId="20186" xr:uid="{00000000-0005-0000-0000-0000604E0000}"/>
    <cellStyle name="Output 9 12 6 2" xfId="20187" xr:uid="{00000000-0005-0000-0000-0000614E0000}"/>
    <cellStyle name="Output 9 12 7" xfId="20188" xr:uid="{00000000-0005-0000-0000-0000624E0000}"/>
    <cellStyle name="Output 9 12 7 2" xfId="20189" xr:uid="{00000000-0005-0000-0000-0000634E0000}"/>
    <cellStyle name="Output 9 12 8" xfId="20190" xr:uid="{00000000-0005-0000-0000-0000644E0000}"/>
    <cellStyle name="Output 9 12 8 2" xfId="20191" xr:uid="{00000000-0005-0000-0000-0000654E0000}"/>
    <cellStyle name="Output 9 12 9" xfId="20192" xr:uid="{00000000-0005-0000-0000-0000664E0000}"/>
    <cellStyle name="Output 9 12 9 2" xfId="20193" xr:uid="{00000000-0005-0000-0000-0000674E0000}"/>
    <cellStyle name="Output 9 13" xfId="20194" xr:uid="{00000000-0005-0000-0000-0000684E0000}"/>
    <cellStyle name="Output 9 13 10" xfId="20195" xr:uid="{00000000-0005-0000-0000-0000694E0000}"/>
    <cellStyle name="Output 9 13 10 2" xfId="20196" xr:uid="{00000000-0005-0000-0000-00006A4E0000}"/>
    <cellStyle name="Output 9 13 11" xfId="20197" xr:uid="{00000000-0005-0000-0000-00006B4E0000}"/>
    <cellStyle name="Output 9 13 11 2" xfId="20198" xr:uid="{00000000-0005-0000-0000-00006C4E0000}"/>
    <cellStyle name="Output 9 13 12" xfId="20199" xr:uid="{00000000-0005-0000-0000-00006D4E0000}"/>
    <cellStyle name="Output 9 13 12 2" xfId="20200" xr:uid="{00000000-0005-0000-0000-00006E4E0000}"/>
    <cellStyle name="Output 9 13 13" xfId="20201" xr:uid="{00000000-0005-0000-0000-00006F4E0000}"/>
    <cellStyle name="Output 9 13 13 2" xfId="20202" xr:uid="{00000000-0005-0000-0000-0000704E0000}"/>
    <cellStyle name="Output 9 13 14" xfId="20203" xr:uid="{00000000-0005-0000-0000-0000714E0000}"/>
    <cellStyle name="Output 9 13 14 2" xfId="20204" xr:uid="{00000000-0005-0000-0000-0000724E0000}"/>
    <cellStyle name="Output 9 13 15" xfId="20205" xr:uid="{00000000-0005-0000-0000-0000734E0000}"/>
    <cellStyle name="Output 9 13 15 2" xfId="20206" xr:uid="{00000000-0005-0000-0000-0000744E0000}"/>
    <cellStyle name="Output 9 13 16" xfId="20207" xr:uid="{00000000-0005-0000-0000-0000754E0000}"/>
    <cellStyle name="Output 9 13 2" xfId="20208" xr:uid="{00000000-0005-0000-0000-0000764E0000}"/>
    <cellStyle name="Output 9 13 2 2" xfId="20209" xr:uid="{00000000-0005-0000-0000-0000774E0000}"/>
    <cellStyle name="Output 9 13 3" xfId="20210" xr:uid="{00000000-0005-0000-0000-0000784E0000}"/>
    <cellStyle name="Output 9 13 3 2" xfId="20211" xr:uid="{00000000-0005-0000-0000-0000794E0000}"/>
    <cellStyle name="Output 9 13 4" xfId="20212" xr:uid="{00000000-0005-0000-0000-00007A4E0000}"/>
    <cellStyle name="Output 9 13 4 2" xfId="20213" xr:uid="{00000000-0005-0000-0000-00007B4E0000}"/>
    <cellStyle name="Output 9 13 5" xfId="20214" xr:uid="{00000000-0005-0000-0000-00007C4E0000}"/>
    <cellStyle name="Output 9 13 5 2" xfId="20215" xr:uid="{00000000-0005-0000-0000-00007D4E0000}"/>
    <cellStyle name="Output 9 13 6" xfId="20216" xr:uid="{00000000-0005-0000-0000-00007E4E0000}"/>
    <cellStyle name="Output 9 13 6 2" xfId="20217" xr:uid="{00000000-0005-0000-0000-00007F4E0000}"/>
    <cellStyle name="Output 9 13 7" xfId="20218" xr:uid="{00000000-0005-0000-0000-0000804E0000}"/>
    <cellStyle name="Output 9 13 7 2" xfId="20219" xr:uid="{00000000-0005-0000-0000-0000814E0000}"/>
    <cellStyle name="Output 9 13 8" xfId="20220" xr:uid="{00000000-0005-0000-0000-0000824E0000}"/>
    <cellStyle name="Output 9 13 8 2" xfId="20221" xr:uid="{00000000-0005-0000-0000-0000834E0000}"/>
    <cellStyle name="Output 9 13 9" xfId="20222" xr:uid="{00000000-0005-0000-0000-0000844E0000}"/>
    <cellStyle name="Output 9 13 9 2" xfId="20223" xr:uid="{00000000-0005-0000-0000-0000854E0000}"/>
    <cellStyle name="Output 9 14" xfId="20224" xr:uid="{00000000-0005-0000-0000-0000864E0000}"/>
    <cellStyle name="Output 9 14 10" xfId="20225" xr:uid="{00000000-0005-0000-0000-0000874E0000}"/>
    <cellStyle name="Output 9 14 10 2" xfId="20226" xr:uid="{00000000-0005-0000-0000-0000884E0000}"/>
    <cellStyle name="Output 9 14 11" xfId="20227" xr:uid="{00000000-0005-0000-0000-0000894E0000}"/>
    <cellStyle name="Output 9 14 11 2" xfId="20228" xr:uid="{00000000-0005-0000-0000-00008A4E0000}"/>
    <cellStyle name="Output 9 14 12" xfId="20229" xr:uid="{00000000-0005-0000-0000-00008B4E0000}"/>
    <cellStyle name="Output 9 14 12 2" xfId="20230" xr:uid="{00000000-0005-0000-0000-00008C4E0000}"/>
    <cellStyle name="Output 9 14 13" xfId="20231" xr:uid="{00000000-0005-0000-0000-00008D4E0000}"/>
    <cellStyle name="Output 9 14 13 2" xfId="20232" xr:uid="{00000000-0005-0000-0000-00008E4E0000}"/>
    <cellStyle name="Output 9 14 14" xfId="20233" xr:uid="{00000000-0005-0000-0000-00008F4E0000}"/>
    <cellStyle name="Output 9 14 14 2" xfId="20234" xr:uid="{00000000-0005-0000-0000-0000904E0000}"/>
    <cellStyle name="Output 9 14 15" xfId="20235" xr:uid="{00000000-0005-0000-0000-0000914E0000}"/>
    <cellStyle name="Output 9 14 2" xfId="20236" xr:uid="{00000000-0005-0000-0000-0000924E0000}"/>
    <cellStyle name="Output 9 14 2 2" xfId="20237" xr:uid="{00000000-0005-0000-0000-0000934E0000}"/>
    <cellStyle name="Output 9 14 3" xfId="20238" xr:uid="{00000000-0005-0000-0000-0000944E0000}"/>
    <cellStyle name="Output 9 14 3 2" xfId="20239" xr:uid="{00000000-0005-0000-0000-0000954E0000}"/>
    <cellStyle name="Output 9 14 4" xfId="20240" xr:uid="{00000000-0005-0000-0000-0000964E0000}"/>
    <cellStyle name="Output 9 14 4 2" xfId="20241" xr:uid="{00000000-0005-0000-0000-0000974E0000}"/>
    <cellStyle name="Output 9 14 5" xfId="20242" xr:uid="{00000000-0005-0000-0000-0000984E0000}"/>
    <cellStyle name="Output 9 14 5 2" xfId="20243" xr:uid="{00000000-0005-0000-0000-0000994E0000}"/>
    <cellStyle name="Output 9 14 6" xfId="20244" xr:uid="{00000000-0005-0000-0000-00009A4E0000}"/>
    <cellStyle name="Output 9 14 6 2" xfId="20245" xr:uid="{00000000-0005-0000-0000-00009B4E0000}"/>
    <cellStyle name="Output 9 14 7" xfId="20246" xr:uid="{00000000-0005-0000-0000-00009C4E0000}"/>
    <cellStyle name="Output 9 14 7 2" xfId="20247" xr:uid="{00000000-0005-0000-0000-00009D4E0000}"/>
    <cellStyle name="Output 9 14 8" xfId="20248" xr:uid="{00000000-0005-0000-0000-00009E4E0000}"/>
    <cellStyle name="Output 9 14 8 2" xfId="20249" xr:uid="{00000000-0005-0000-0000-00009F4E0000}"/>
    <cellStyle name="Output 9 14 9" xfId="20250" xr:uid="{00000000-0005-0000-0000-0000A04E0000}"/>
    <cellStyle name="Output 9 14 9 2" xfId="20251" xr:uid="{00000000-0005-0000-0000-0000A14E0000}"/>
    <cellStyle name="Output 9 15" xfId="20252" xr:uid="{00000000-0005-0000-0000-0000A24E0000}"/>
    <cellStyle name="Output 9 15 2" xfId="20253" xr:uid="{00000000-0005-0000-0000-0000A34E0000}"/>
    <cellStyle name="Output 9 16" xfId="20254" xr:uid="{00000000-0005-0000-0000-0000A44E0000}"/>
    <cellStyle name="Output 9 16 2" xfId="20255" xr:uid="{00000000-0005-0000-0000-0000A54E0000}"/>
    <cellStyle name="Output 9 17" xfId="20256" xr:uid="{00000000-0005-0000-0000-0000A64E0000}"/>
    <cellStyle name="Output 9 17 2" xfId="20257" xr:uid="{00000000-0005-0000-0000-0000A74E0000}"/>
    <cellStyle name="Output 9 18" xfId="20258" xr:uid="{00000000-0005-0000-0000-0000A84E0000}"/>
    <cellStyle name="Output 9 18 2" xfId="20259" xr:uid="{00000000-0005-0000-0000-0000A94E0000}"/>
    <cellStyle name="Output 9 19" xfId="20260" xr:uid="{00000000-0005-0000-0000-0000AA4E0000}"/>
    <cellStyle name="Output 9 19 2" xfId="20261" xr:uid="{00000000-0005-0000-0000-0000AB4E0000}"/>
    <cellStyle name="Output 9 2" xfId="20262" xr:uid="{00000000-0005-0000-0000-0000AC4E0000}"/>
    <cellStyle name="Output 9 2 10" xfId="20263" xr:uid="{00000000-0005-0000-0000-0000AD4E0000}"/>
    <cellStyle name="Output 9 2 10 10" xfId="20264" xr:uid="{00000000-0005-0000-0000-0000AE4E0000}"/>
    <cellStyle name="Output 9 2 10 10 2" xfId="20265" xr:uid="{00000000-0005-0000-0000-0000AF4E0000}"/>
    <cellStyle name="Output 9 2 10 11" xfId="20266" xr:uid="{00000000-0005-0000-0000-0000B04E0000}"/>
    <cellStyle name="Output 9 2 10 11 2" xfId="20267" xr:uid="{00000000-0005-0000-0000-0000B14E0000}"/>
    <cellStyle name="Output 9 2 10 12" xfId="20268" xr:uid="{00000000-0005-0000-0000-0000B24E0000}"/>
    <cellStyle name="Output 9 2 10 12 2" xfId="20269" xr:uid="{00000000-0005-0000-0000-0000B34E0000}"/>
    <cellStyle name="Output 9 2 10 13" xfId="20270" xr:uid="{00000000-0005-0000-0000-0000B44E0000}"/>
    <cellStyle name="Output 9 2 10 13 2" xfId="20271" xr:uid="{00000000-0005-0000-0000-0000B54E0000}"/>
    <cellStyle name="Output 9 2 10 14" xfId="20272" xr:uid="{00000000-0005-0000-0000-0000B64E0000}"/>
    <cellStyle name="Output 9 2 10 14 2" xfId="20273" xr:uid="{00000000-0005-0000-0000-0000B74E0000}"/>
    <cellStyle name="Output 9 2 10 15" xfId="20274" xr:uid="{00000000-0005-0000-0000-0000B84E0000}"/>
    <cellStyle name="Output 9 2 10 15 2" xfId="20275" xr:uid="{00000000-0005-0000-0000-0000B94E0000}"/>
    <cellStyle name="Output 9 2 10 16" xfId="20276" xr:uid="{00000000-0005-0000-0000-0000BA4E0000}"/>
    <cellStyle name="Output 9 2 10 16 2" xfId="20277" xr:uid="{00000000-0005-0000-0000-0000BB4E0000}"/>
    <cellStyle name="Output 9 2 10 17" xfId="20278" xr:uid="{00000000-0005-0000-0000-0000BC4E0000}"/>
    <cellStyle name="Output 9 2 10 17 2" xfId="20279" xr:uid="{00000000-0005-0000-0000-0000BD4E0000}"/>
    <cellStyle name="Output 9 2 10 18" xfId="20280" xr:uid="{00000000-0005-0000-0000-0000BE4E0000}"/>
    <cellStyle name="Output 9 2 10 2" xfId="20281" xr:uid="{00000000-0005-0000-0000-0000BF4E0000}"/>
    <cellStyle name="Output 9 2 10 2 2" xfId="20282" xr:uid="{00000000-0005-0000-0000-0000C04E0000}"/>
    <cellStyle name="Output 9 2 10 3" xfId="20283" xr:uid="{00000000-0005-0000-0000-0000C14E0000}"/>
    <cellStyle name="Output 9 2 10 3 2" xfId="20284" xr:uid="{00000000-0005-0000-0000-0000C24E0000}"/>
    <cellStyle name="Output 9 2 10 4" xfId="20285" xr:uid="{00000000-0005-0000-0000-0000C34E0000}"/>
    <cellStyle name="Output 9 2 10 4 2" xfId="20286" xr:uid="{00000000-0005-0000-0000-0000C44E0000}"/>
    <cellStyle name="Output 9 2 10 5" xfId="20287" xr:uid="{00000000-0005-0000-0000-0000C54E0000}"/>
    <cellStyle name="Output 9 2 10 5 2" xfId="20288" xr:uid="{00000000-0005-0000-0000-0000C64E0000}"/>
    <cellStyle name="Output 9 2 10 6" xfId="20289" xr:uid="{00000000-0005-0000-0000-0000C74E0000}"/>
    <cellStyle name="Output 9 2 10 6 2" xfId="20290" xr:uid="{00000000-0005-0000-0000-0000C84E0000}"/>
    <cellStyle name="Output 9 2 10 7" xfId="20291" xr:uid="{00000000-0005-0000-0000-0000C94E0000}"/>
    <cellStyle name="Output 9 2 10 7 2" xfId="20292" xr:uid="{00000000-0005-0000-0000-0000CA4E0000}"/>
    <cellStyle name="Output 9 2 10 8" xfId="20293" xr:uid="{00000000-0005-0000-0000-0000CB4E0000}"/>
    <cellStyle name="Output 9 2 10 8 2" xfId="20294" xr:uid="{00000000-0005-0000-0000-0000CC4E0000}"/>
    <cellStyle name="Output 9 2 10 9" xfId="20295" xr:uid="{00000000-0005-0000-0000-0000CD4E0000}"/>
    <cellStyle name="Output 9 2 10 9 2" xfId="20296" xr:uid="{00000000-0005-0000-0000-0000CE4E0000}"/>
    <cellStyle name="Output 9 2 11" xfId="20297" xr:uid="{00000000-0005-0000-0000-0000CF4E0000}"/>
    <cellStyle name="Output 9 2 11 10" xfId="20298" xr:uid="{00000000-0005-0000-0000-0000D04E0000}"/>
    <cellStyle name="Output 9 2 11 10 2" xfId="20299" xr:uid="{00000000-0005-0000-0000-0000D14E0000}"/>
    <cellStyle name="Output 9 2 11 11" xfId="20300" xr:uid="{00000000-0005-0000-0000-0000D24E0000}"/>
    <cellStyle name="Output 9 2 11 11 2" xfId="20301" xr:uid="{00000000-0005-0000-0000-0000D34E0000}"/>
    <cellStyle name="Output 9 2 11 12" xfId="20302" xr:uid="{00000000-0005-0000-0000-0000D44E0000}"/>
    <cellStyle name="Output 9 2 11 12 2" xfId="20303" xr:uid="{00000000-0005-0000-0000-0000D54E0000}"/>
    <cellStyle name="Output 9 2 11 13" xfId="20304" xr:uid="{00000000-0005-0000-0000-0000D64E0000}"/>
    <cellStyle name="Output 9 2 11 13 2" xfId="20305" xr:uid="{00000000-0005-0000-0000-0000D74E0000}"/>
    <cellStyle name="Output 9 2 11 14" xfId="20306" xr:uid="{00000000-0005-0000-0000-0000D84E0000}"/>
    <cellStyle name="Output 9 2 11 14 2" xfId="20307" xr:uid="{00000000-0005-0000-0000-0000D94E0000}"/>
    <cellStyle name="Output 9 2 11 15" xfId="20308" xr:uid="{00000000-0005-0000-0000-0000DA4E0000}"/>
    <cellStyle name="Output 9 2 11 15 2" xfId="20309" xr:uid="{00000000-0005-0000-0000-0000DB4E0000}"/>
    <cellStyle name="Output 9 2 11 16" xfId="20310" xr:uid="{00000000-0005-0000-0000-0000DC4E0000}"/>
    <cellStyle name="Output 9 2 11 2" xfId="20311" xr:uid="{00000000-0005-0000-0000-0000DD4E0000}"/>
    <cellStyle name="Output 9 2 11 2 2" xfId="20312" xr:uid="{00000000-0005-0000-0000-0000DE4E0000}"/>
    <cellStyle name="Output 9 2 11 3" xfId="20313" xr:uid="{00000000-0005-0000-0000-0000DF4E0000}"/>
    <cellStyle name="Output 9 2 11 3 2" xfId="20314" xr:uid="{00000000-0005-0000-0000-0000E04E0000}"/>
    <cellStyle name="Output 9 2 11 4" xfId="20315" xr:uid="{00000000-0005-0000-0000-0000E14E0000}"/>
    <cellStyle name="Output 9 2 11 4 2" xfId="20316" xr:uid="{00000000-0005-0000-0000-0000E24E0000}"/>
    <cellStyle name="Output 9 2 11 5" xfId="20317" xr:uid="{00000000-0005-0000-0000-0000E34E0000}"/>
    <cellStyle name="Output 9 2 11 5 2" xfId="20318" xr:uid="{00000000-0005-0000-0000-0000E44E0000}"/>
    <cellStyle name="Output 9 2 11 6" xfId="20319" xr:uid="{00000000-0005-0000-0000-0000E54E0000}"/>
    <cellStyle name="Output 9 2 11 6 2" xfId="20320" xr:uid="{00000000-0005-0000-0000-0000E64E0000}"/>
    <cellStyle name="Output 9 2 11 7" xfId="20321" xr:uid="{00000000-0005-0000-0000-0000E74E0000}"/>
    <cellStyle name="Output 9 2 11 7 2" xfId="20322" xr:uid="{00000000-0005-0000-0000-0000E84E0000}"/>
    <cellStyle name="Output 9 2 11 8" xfId="20323" xr:uid="{00000000-0005-0000-0000-0000E94E0000}"/>
    <cellStyle name="Output 9 2 11 8 2" xfId="20324" xr:uid="{00000000-0005-0000-0000-0000EA4E0000}"/>
    <cellStyle name="Output 9 2 11 9" xfId="20325" xr:uid="{00000000-0005-0000-0000-0000EB4E0000}"/>
    <cellStyle name="Output 9 2 11 9 2" xfId="20326" xr:uid="{00000000-0005-0000-0000-0000EC4E0000}"/>
    <cellStyle name="Output 9 2 12" xfId="20327" xr:uid="{00000000-0005-0000-0000-0000ED4E0000}"/>
    <cellStyle name="Output 9 2 12 10" xfId="20328" xr:uid="{00000000-0005-0000-0000-0000EE4E0000}"/>
    <cellStyle name="Output 9 2 12 10 2" xfId="20329" xr:uid="{00000000-0005-0000-0000-0000EF4E0000}"/>
    <cellStyle name="Output 9 2 12 11" xfId="20330" xr:uid="{00000000-0005-0000-0000-0000F04E0000}"/>
    <cellStyle name="Output 9 2 12 11 2" xfId="20331" xr:uid="{00000000-0005-0000-0000-0000F14E0000}"/>
    <cellStyle name="Output 9 2 12 12" xfId="20332" xr:uid="{00000000-0005-0000-0000-0000F24E0000}"/>
    <cellStyle name="Output 9 2 12 12 2" xfId="20333" xr:uid="{00000000-0005-0000-0000-0000F34E0000}"/>
    <cellStyle name="Output 9 2 12 13" xfId="20334" xr:uid="{00000000-0005-0000-0000-0000F44E0000}"/>
    <cellStyle name="Output 9 2 12 13 2" xfId="20335" xr:uid="{00000000-0005-0000-0000-0000F54E0000}"/>
    <cellStyle name="Output 9 2 12 14" xfId="20336" xr:uid="{00000000-0005-0000-0000-0000F64E0000}"/>
    <cellStyle name="Output 9 2 12 14 2" xfId="20337" xr:uid="{00000000-0005-0000-0000-0000F74E0000}"/>
    <cellStyle name="Output 9 2 12 15" xfId="20338" xr:uid="{00000000-0005-0000-0000-0000F84E0000}"/>
    <cellStyle name="Output 9 2 12 15 2" xfId="20339" xr:uid="{00000000-0005-0000-0000-0000F94E0000}"/>
    <cellStyle name="Output 9 2 12 16" xfId="20340" xr:uid="{00000000-0005-0000-0000-0000FA4E0000}"/>
    <cellStyle name="Output 9 2 12 2" xfId="20341" xr:uid="{00000000-0005-0000-0000-0000FB4E0000}"/>
    <cellStyle name="Output 9 2 12 2 2" xfId="20342" xr:uid="{00000000-0005-0000-0000-0000FC4E0000}"/>
    <cellStyle name="Output 9 2 12 3" xfId="20343" xr:uid="{00000000-0005-0000-0000-0000FD4E0000}"/>
    <cellStyle name="Output 9 2 12 3 2" xfId="20344" xr:uid="{00000000-0005-0000-0000-0000FE4E0000}"/>
    <cellStyle name="Output 9 2 12 4" xfId="20345" xr:uid="{00000000-0005-0000-0000-0000FF4E0000}"/>
    <cellStyle name="Output 9 2 12 4 2" xfId="20346" xr:uid="{00000000-0005-0000-0000-0000004F0000}"/>
    <cellStyle name="Output 9 2 12 5" xfId="20347" xr:uid="{00000000-0005-0000-0000-0000014F0000}"/>
    <cellStyle name="Output 9 2 12 5 2" xfId="20348" xr:uid="{00000000-0005-0000-0000-0000024F0000}"/>
    <cellStyle name="Output 9 2 12 6" xfId="20349" xr:uid="{00000000-0005-0000-0000-0000034F0000}"/>
    <cellStyle name="Output 9 2 12 6 2" xfId="20350" xr:uid="{00000000-0005-0000-0000-0000044F0000}"/>
    <cellStyle name="Output 9 2 12 7" xfId="20351" xr:uid="{00000000-0005-0000-0000-0000054F0000}"/>
    <cellStyle name="Output 9 2 12 7 2" xfId="20352" xr:uid="{00000000-0005-0000-0000-0000064F0000}"/>
    <cellStyle name="Output 9 2 12 8" xfId="20353" xr:uid="{00000000-0005-0000-0000-0000074F0000}"/>
    <cellStyle name="Output 9 2 12 8 2" xfId="20354" xr:uid="{00000000-0005-0000-0000-0000084F0000}"/>
    <cellStyle name="Output 9 2 12 9" xfId="20355" xr:uid="{00000000-0005-0000-0000-0000094F0000}"/>
    <cellStyle name="Output 9 2 12 9 2" xfId="20356" xr:uid="{00000000-0005-0000-0000-00000A4F0000}"/>
    <cellStyle name="Output 9 2 13" xfId="20357" xr:uid="{00000000-0005-0000-0000-00000B4F0000}"/>
    <cellStyle name="Output 9 2 13 10" xfId="20358" xr:uid="{00000000-0005-0000-0000-00000C4F0000}"/>
    <cellStyle name="Output 9 2 13 10 2" xfId="20359" xr:uid="{00000000-0005-0000-0000-00000D4F0000}"/>
    <cellStyle name="Output 9 2 13 11" xfId="20360" xr:uid="{00000000-0005-0000-0000-00000E4F0000}"/>
    <cellStyle name="Output 9 2 13 11 2" xfId="20361" xr:uid="{00000000-0005-0000-0000-00000F4F0000}"/>
    <cellStyle name="Output 9 2 13 12" xfId="20362" xr:uid="{00000000-0005-0000-0000-0000104F0000}"/>
    <cellStyle name="Output 9 2 13 12 2" xfId="20363" xr:uid="{00000000-0005-0000-0000-0000114F0000}"/>
    <cellStyle name="Output 9 2 13 13" xfId="20364" xr:uid="{00000000-0005-0000-0000-0000124F0000}"/>
    <cellStyle name="Output 9 2 13 13 2" xfId="20365" xr:uid="{00000000-0005-0000-0000-0000134F0000}"/>
    <cellStyle name="Output 9 2 13 14" xfId="20366" xr:uid="{00000000-0005-0000-0000-0000144F0000}"/>
    <cellStyle name="Output 9 2 13 14 2" xfId="20367" xr:uid="{00000000-0005-0000-0000-0000154F0000}"/>
    <cellStyle name="Output 9 2 13 15" xfId="20368" xr:uid="{00000000-0005-0000-0000-0000164F0000}"/>
    <cellStyle name="Output 9 2 13 2" xfId="20369" xr:uid="{00000000-0005-0000-0000-0000174F0000}"/>
    <cellStyle name="Output 9 2 13 2 2" xfId="20370" xr:uid="{00000000-0005-0000-0000-0000184F0000}"/>
    <cellStyle name="Output 9 2 13 3" xfId="20371" xr:uid="{00000000-0005-0000-0000-0000194F0000}"/>
    <cellStyle name="Output 9 2 13 3 2" xfId="20372" xr:uid="{00000000-0005-0000-0000-00001A4F0000}"/>
    <cellStyle name="Output 9 2 13 4" xfId="20373" xr:uid="{00000000-0005-0000-0000-00001B4F0000}"/>
    <cellStyle name="Output 9 2 13 4 2" xfId="20374" xr:uid="{00000000-0005-0000-0000-00001C4F0000}"/>
    <cellStyle name="Output 9 2 13 5" xfId="20375" xr:uid="{00000000-0005-0000-0000-00001D4F0000}"/>
    <cellStyle name="Output 9 2 13 5 2" xfId="20376" xr:uid="{00000000-0005-0000-0000-00001E4F0000}"/>
    <cellStyle name="Output 9 2 13 6" xfId="20377" xr:uid="{00000000-0005-0000-0000-00001F4F0000}"/>
    <cellStyle name="Output 9 2 13 6 2" xfId="20378" xr:uid="{00000000-0005-0000-0000-0000204F0000}"/>
    <cellStyle name="Output 9 2 13 7" xfId="20379" xr:uid="{00000000-0005-0000-0000-0000214F0000}"/>
    <cellStyle name="Output 9 2 13 7 2" xfId="20380" xr:uid="{00000000-0005-0000-0000-0000224F0000}"/>
    <cellStyle name="Output 9 2 13 8" xfId="20381" xr:uid="{00000000-0005-0000-0000-0000234F0000}"/>
    <cellStyle name="Output 9 2 13 8 2" xfId="20382" xr:uid="{00000000-0005-0000-0000-0000244F0000}"/>
    <cellStyle name="Output 9 2 13 9" xfId="20383" xr:uid="{00000000-0005-0000-0000-0000254F0000}"/>
    <cellStyle name="Output 9 2 13 9 2" xfId="20384" xr:uid="{00000000-0005-0000-0000-0000264F0000}"/>
    <cellStyle name="Output 9 2 14" xfId="20385" xr:uid="{00000000-0005-0000-0000-0000274F0000}"/>
    <cellStyle name="Output 9 2 14 2" xfId="20386" xr:uid="{00000000-0005-0000-0000-0000284F0000}"/>
    <cellStyle name="Output 9 2 15" xfId="20387" xr:uid="{00000000-0005-0000-0000-0000294F0000}"/>
    <cellStyle name="Output 9 2 15 2" xfId="20388" xr:uid="{00000000-0005-0000-0000-00002A4F0000}"/>
    <cellStyle name="Output 9 2 16" xfId="20389" xr:uid="{00000000-0005-0000-0000-00002B4F0000}"/>
    <cellStyle name="Output 9 2 16 2" xfId="20390" xr:uid="{00000000-0005-0000-0000-00002C4F0000}"/>
    <cellStyle name="Output 9 2 17" xfId="20391" xr:uid="{00000000-0005-0000-0000-00002D4F0000}"/>
    <cellStyle name="Output 9 2 17 2" xfId="20392" xr:uid="{00000000-0005-0000-0000-00002E4F0000}"/>
    <cellStyle name="Output 9 2 18" xfId="20393" xr:uid="{00000000-0005-0000-0000-00002F4F0000}"/>
    <cellStyle name="Output 9 2 18 2" xfId="20394" xr:uid="{00000000-0005-0000-0000-0000304F0000}"/>
    <cellStyle name="Output 9 2 19" xfId="20395" xr:uid="{00000000-0005-0000-0000-0000314F0000}"/>
    <cellStyle name="Output 9 2 19 2" xfId="20396" xr:uid="{00000000-0005-0000-0000-0000324F0000}"/>
    <cellStyle name="Output 9 2 2" xfId="20397" xr:uid="{00000000-0005-0000-0000-0000334F0000}"/>
    <cellStyle name="Output 9 2 2 10" xfId="20398" xr:uid="{00000000-0005-0000-0000-0000344F0000}"/>
    <cellStyle name="Output 9 2 2 10 2" xfId="20399" xr:uid="{00000000-0005-0000-0000-0000354F0000}"/>
    <cellStyle name="Output 9 2 2 11" xfId="20400" xr:uid="{00000000-0005-0000-0000-0000364F0000}"/>
    <cellStyle name="Output 9 2 2 11 2" xfId="20401" xr:uid="{00000000-0005-0000-0000-0000374F0000}"/>
    <cellStyle name="Output 9 2 2 12" xfId="20402" xr:uid="{00000000-0005-0000-0000-0000384F0000}"/>
    <cellStyle name="Output 9 2 2 12 2" xfId="20403" xr:uid="{00000000-0005-0000-0000-0000394F0000}"/>
    <cellStyle name="Output 9 2 2 13" xfId="20404" xr:uid="{00000000-0005-0000-0000-00003A4F0000}"/>
    <cellStyle name="Output 9 2 2 13 2" xfId="20405" xr:uid="{00000000-0005-0000-0000-00003B4F0000}"/>
    <cellStyle name="Output 9 2 2 14" xfId="20406" xr:uid="{00000000-0005-0000-0000-00003C4F0000}"/>
    <cellStyle name="Output 9 2 2 14 2" xfId="20407" xr:uid="{00000000-0005-0000-0000-00003D4F0000}"/>
    <cellStyle name="Output 9 2 2 15" xfId="20408" xr:uid="{00000000-0005-0000-0000-00003E4F0000}"/>
    <cellStyle name="Output 9 2 2 15 2" xfId="20409" xr:uid="{00000000-0005-0000-0000-00003F4F0000}"/>
    <cellStyle name="Output 9 2 2 16" xfId="20410" xr:uid="{00000000-0005-0000-0000-0000404F0000}"/>
    <cellStyle name="Output 9 2 2 16 2" xfId="20411" xr:uid="{00000000-0005-0000-0000-0000414F0000}"/>
    <cellStyle name="Output 9 2 2 17" xfId="20412" xr:uid="{00000000-0005-0000-0000-0000424F0000}"/>
    <cellStyle name="Output 9 2 2 17 2" xfId="20413" xr:uid="{00000000-0005-0000-0000-0000434F0000}"/>
    <cellStyle name="Output 9 2 2 18" xfId="20414" xr:uid="{00000000-0005-0000-0000-0000444F0000}"/>
    <cellStyle name="Output 9 2 2 18 2" xfId="20415" xr:uid="{00000000-0005-0000-0000-0000454F0000}"/>
    <cellStyle name="Output 9 2 2 19" xfId="20416" xr:uid="{00000000-0005-0000-0000-0000464F0000}"/>
    <cellStyle name="Output 9 2 2 19 2" xfId="20417" xr:uid="{00000000-0005-0000-0000-0000474F0000}"/>
    <cellStyle name="Output 9 2 2 2" xfId="20418" xr:uid="{00000000-0005-0000-0000-0000484F0000}"/>
    <cellStyle name="Output 9 2 2 2 10" xfId="20419" xr:uid="{00000000-0005-0000-0000-0000494F0000}"/>
    <cellStyle name="Output 9 2 2 2 10 2" xfId="20420" xr:uid="{00000000-0005-0000-0000-00004A4F0000}"/>
    <cellStyle name="Output 9 2 2 2 11" xfId="20421" xr:uid="{00000000-0005-0000-0000-00004B4F0000}"/>
    <cellStyle name="Output 9 2 2 2 11 2" xfId="20422" xr:uid="{00000000-0005-0000-0000-00004C4F0000}"/>
    <cellStyle name="Output 9 2 2 2 12" xfId="20423" xr:uid="{00000000-0005-0000-0000-00004D4F0000}"/>
    <cellStyle name="Output 9 2 2 2 12 2" xfId="20424" xr:uid="{00000000-0005-0000-0000-00004E4F0000}"/>
    <cellStyle name="Output 9 2 2 2 13" xfId="20425" xr:uid="{00000000-0005-0000-0000-00004F4F0000}"/>
    <cellStyle name="Output 9 2 2 2 13 2" xfId="20426" xr:uid="{00000000-0005-0000-0000-0000504F0000}"/>
    <cellStyle name="Output 9 2 2 2 14" xfId="20427" xr:uid="{00000000-0005-0000-0000-0000514F0000}"/>
    <cellStyle name="Output 9 2 2 2 14 2" xfId="20428" xr:uid="{00000000-0005-0000-0000-0000524F0000}"/>
    <cellStyle name="Output 9 2 2 2 15" xfId="20429" xr:uid="{00000000-0005-0000-0000-0000534F0000}"/>
    <cellStyle name="Output 9 2 2 2 15 2" xfId="20430" xr:uid="{00000000-0005-0000-0000-0000544F0000}"/>
    <cellStyle name="Output 9 2 2 2 16" xfId="20431" xr:uid="{00000000-0005-0000-0000-0000554F0000}"/>
    <cellStyle name="Output 9 2 2 2 16 2" xfId="20432" xr:uid="{00000000-0005-0000-0000-0000564F0000}"/>
    <cellStyle name="Output 9 2 2 2 17" xfId="20433" xr:uid="{00000000-0005-0000-0000-0000574F0000}"/>
    <cellStyle name="Output 9 2 2 2 17 2" xfId="20434" xr:uid="{00000000-0005-0000-0000-0000584F0000}"/>
    <cellStyle name="Output 9 2 2 2 18" xfId="20435" xr:uid="{00000000-0005-0000-0000-0000594F0000}"/>
    <cellStyle name="Output 9 2 2 2 18 2" xfId="20436" xr:uid="{00000000-0005-0000-0000-00005A4F0000}"/>
    <cellStyle name="Output 9 2 2 2 19" xfId="20437" xr:uid="{00000000-0005-0000-0000-00005B4F0000}"/>
    <cellStyle name="Output 9 2 2 2 2" xfId="20438" xr:uid="{00000000-0005-0000-0000-00005C4F0000}"/>
    <cellStyle name="Output 9 2 2 2 2 2" xfId="20439" xr:uid="{00000000-0005-0000-0000-00005D4F0000}"/>
    <cellStyle name="Output 9 2 2 2 3" xfId="20440" xr:uid="{00000000-0005-0000-0000-00005E4F0000}"/>
    <cellStyle name="Output 9 2 2 2 3 2" xfId="20441" xr:uid="{00000000-0005-0000-0000-00005F4F0000}"/>
    <cellStyle name="Output 9 2 2 2 4" xfId="20442" xr:uid="{00000000-0005-0000-0000-0000604F0000}"/>
    <cellStyle name="Output 9 2 2 2 4 2" xfId="20443" xr:uid="{00000000-0005-0000-0000-0000614F0000}"/>
    <cellStyle name="Output 9 2 2 2 5" xfId="20444" xr:uid="{00000000-0005-0000-0000-0000624F0000}"/>
    <cellStyle name="Output 9 2 2 2 5 2" xfId="20445" xr:uid="{00000000-0005-0000-0000-0000634F0000}"/>
    <cellStyle name="Output 9 2 2 2 6" xfId="20446" xr:uid="{00000000-0005-0000-0000-0000644F0000}"/>
    <cellStyle name="Output 9 2 2 2 6 2" xfId="20447" xr:uid="{00000000-0005-0000-0000-0000654F0000}"/>
    <cellStyle name="Output 9 2 2 2 7" xfId="20448" xr:uid="{00000000-0005-0000-0000-0000664F0000}"/>
    <cellStyle name="Output 9 2 2 2 7 2" xfId="20449" xr:uid="{00000000-0005-0000-0000-0000674F0000}"/>
    <cellStyle name="Output 9 2 2 2 8" xfId="20450" xr:uid="{00000000-0005-0000-0000-0000684F0000}"/>
    <cellStyle name="Output 9 2 2 2 8 2" xfId="20451" xr:uid="{00000000-0005-0000-0000-0000694F0000}"/>
    <cellStyle name="Output 9 2 2 2 9" xfId="20452" xr:uid="{00000000-0005-0000-0000-00006A4F0000}"/>
    <cellStyle name="Output 9 2 2 2 9 2" xfId="20453" xr:uid="{00000000-0005-0000-0000-00006B4F0000}"/>
    <cellStyle name="Output 9 2 2 20" xfId="20454" xr:uid="{00000000-0005-0000-0000-00006C4F0000}"/>
    <cellStyle name="Output 9 2 2 3" xfId="20455" xr:uid="{00000000-0005-0000-0000-00006D4F0000}"/>
    <cellStyle name="Output 9 2 2 3 10" xfId="20456" xr:uid="{00000000-0005-0000-0000-00006E4F0000}"/>
    <cellStyle name="Output 9 2 2 3 10 2" xfId="20457" xr:uid="{00000000-0005-0000-0000-00006F4F0000}"/>
    <cellStyle name="Output 9 2 2 3 11" xfId="20458" xr:uid="{00000000-0005-0000-0000-0000704F0000}"/>
    <cellStyle name="Output 9 2 2 3 11 2" xfId="20459" xr:uid="{00000000-0005-0000-0000-0000714F0000}"/>
    <cellStyle name="Output 9 2 2 3 12" xfId="20460" xr:uid="{00000000-0005-0000-0000-0000724F0000}"/>
    <cellStyle name="Output 9 2 2 3 12 2" xfId="20461" xr:uid="{00000000-0005-0000-0000-0000734F0000}"/>
    <cellStyle name="Output 9 2 2 3 13" xfId="20462" xr:uid="{00000000-0005-0000-0000-0000744F0000}"/>
    <cellStyle name="Output 9 2 2 3 13 2" xfId="20463" xr:uid="{00000000-0005-0000-0000-0000754F0000}"/>
    <cellStyle name="Output 9 2 2 3 14" xfId="20464" xr:uid="{00000000-0005-0000-0000-0000764F0000}"/>
    <cellStyle name="Output 9 2 2 3 14 2" xfId="20465" xr:uid="{00000000-0005-0000-0000-0000774F0000}"/>
    <cellStyle name="Output 9 2 2 3 15" xfId="20466" xr:uid="{00000000-0005-0000-0000-0000784F0000}"/>
    <cellStyle name="Output 9 2 2 3 15 2" xfId="20467" xr:uid="{00000000-0005-0000-0000-0000794F0000}"/>
    <cellStyle name="Output 9 2 2 3 16" xfId="20468" xr:uid="{00000000-0005-0000-0000-00007A4F0000}"/>
    <cellStyle name="Output 9 2 2 3 16 2" xfId="20469" xr:uid="{00000000-0005-0000-0000-00007B4F0000}"/>
    <cellStyle name="Output 9 2 2 3 17" xfId="20470" xr:uid="{00000000-0005-0000-0000-00007C4F0000}"/>
    <cellStyle name="Output 9 2 2 3 17 2" xfId="20471" xr:uid="{00000000-0005-0000-0000-00007D4F0000}"/>
    <cellStyle name="Output 9 2 2 3 18" xfId="20472" xr:uid="{00000000-0005-0000-0000-00007E4F0000}"/>
    <cellStyle name="Output 9 2 2 3 18 2" xfId="20473" xr:uid="{00000000-0005-0000-0000-00007F4F0000}"/>
    <cellStyle name="Output 9 2 2 3 19" xfId="20474" xr:uid="{00000000-0005-0000-0000-0000804F0000}"/>
    <cellStyle name="Output 9 2 2 3 2" xfId="20475" xr:uid="{00000000-0005-0000-0000-0000814F0000}"/>
    <cellStyle name="Output 9 2 2 3 2 2" xfId="20476" xr:uid="{00000000-0005-0000-0000-0000824F0000}"/>
    <cellStyle name="Output 9 2 2 3 3" xfId="20477" xr:uid="{00000000-0005-0000-0000-0000834F0000}"/>
    <cellStyle name="Output 9 2 2 3 3 2" xfId="20478" xr:uid="{00000000-0005-0000-0000-0000844F0000}"/>
    <cellStyle name="Output 9 2 2 3 4" xfId="20479" xr:uid="{00000000-0005-0000-0000-0000854F0000}"/>
    <cellStyle name="Output 9 2 2 3 4 2" xfId="20480" xr:uid="{00000000-0005-0000-0000-0000864F0000}"/>
    <cellStyle name="Output 9 2 2 3 5" xfId="20481" xr:uid="{00000000-0005-0000-0000-0000874F0000}"/>
    <cellStyle name="Output 9 2 2 3 5 2" xfId="20482" xr:uid="{00000000-0005-0000-0000-0000884F0000}"/>
    <cellStyle name="Output 9 2 2 3 6" xfId="20483" xr:uid="{00000000-0005-0000-0000-0000894F0000}"/>
    <cellStyle name="Output 9 2 2 3 6 2" xfId="20484" xr:uid="{00000000-0005-0000-0000-00008A4F0000}"/>
    <cellStyle name="Output 9 2 2 3 7" xfId="20485" xr:uid="{00000000-0005-0000-0000-00008B4F0000}"/>
    <cellStyle name="Output 9 2 2 3 7 2" xfId="20486" xr:uid="{00000000-0005-0000-0000-00008C4F0000}"/>
    <cellStyle name="Output 9 2 2 3 8" xfId="20487" xr:uid="{00000000-0005-0000-0000-00008D4F0000}"/>
    <cellStyle name="Output 9 2 2 3 8 2" xfId="20488" xr:uid="{00000000-0005-0000-0000-00008E4F0000}"/>
    <cellStyle name="Output 9 2 2 3 9" xfId="20489" xr:uid="{00000000-0005-0000-0000-00008F4F0000}"/>
    <cellStyle name="Output 9 2 2 3 9 2" xfId="20490" xr:uid="{00000000-0005-0000-0000-0000904F0000}"/>
    <cellStyle name="Output 9 2 2 4" xfId="20491" xr:uid="{00000000-0005-0000-0000-0000914F0000}"/>
    <cellStyle name="Output 9 2 2 4 10" xfId="20492" xr:uid="{00000000-0005-0000-0000-0000924F0000}"/>
    <cellStyle name="Output 9 2 2 4 10 2" xfId="20493" xr:uid="{00000000-0005-0000-0000-0000934F0000}"/>
    <cellStyle name="Output 9 2 2 4 11" xfId="20494" xr:uid="{00000000-0005-0000-0000-0000944F0000}"/>
    <cellStyle name="Output 9 2 2 4 11 2" xfId="20495" xr:uid="{00000000-0005-0000-0000-0000954F0000}"/>
    <cellStyle name="Output 9 2 2 4 12" xfId="20496" xr:uid="{00000000-0005-0000-0000-0000964F0000}"/>
    <cellStyle name="Output 9 2 2 4 12 2" xfId="20497" xr:uid="{00000000-0005-0000-0000-0000974F0000}"/>
    <cellStyle name="Output 9 2 2 4 13" xfId="20498" xr:uid="{00000000-0005-0000-0000-0000984F0000}"/>
    <cellStyle name="Output 9 2 2 4 13 2" xfId="20499" xr:uid="{00000000-0005-0000-0000-0000994F0000}"/>
    <cellStyle name="Output 9 2 2 4 14" xfId="20500" xr:uid="{00000000-0005-0000-0000-00009A4F0000}"/>
    <cellStyle name="Output 9 2 2 4 14 2" xfId="20501" xr:uid="{00000000-0005-0000-0000-00009B4F0000}"/>
    <cellStyle name="Output 9 2 2 4 15" xfId="20502" xr:uid="{00000000-0005-0000-0000-00009C4F0000}"/>
    <cellStyle name="Output 9 2 2 4 15 2" xfId="20503" xr:uid="{00000000-0005-0000-0000-00009D4F0000}"/>
    <cellStyle name="Output 9 2 2 4 16" xfId="20504" xr:uid="{00000000-0005-0000-0000-00009E4F0000}"/>
    <cellStyle name="Output 9 2 2 4 2" xfId="20505" xr:uid="{00000000-0005-0000-0000-00009F4F0000}"/>
    <cellStyle name="Output 9 2 2 4 2 2" xfId="20506" xr:uid="{00000000-0005-0000-0000-0000A04F0000}"/>
    <cellStyle name="Output 9 2 2 4 3" xfId="20507" xr:uid="{00000000-0005-0000-0000-0000A14F0000}"/>
    <cellStyle name="Output 9 2 2 4 3 2" xfId="20508" xr:uid="{00000000-0005-0000-0000-0000A24F0000}"/>
    <cellStyle name="Output 9 2 2 4 4" xfId="20509" xr:uid="{00000000-0005-0000-0000-0000A34F0000}"/>
    <cellStyle name="Output 9 2 2 4 4 2" xfId="20510" xr:uid="{00000000-0005-0000-0000-0000A44F0000}"/>
    <cellStyle name="Output 9 2 2 4 5" xfId="20511" xr:uid="{00000000-0005-0000-0000-0000A54F0000}"/>
    <cellStyle name="Output 9 2 2 4 5 2" xfId="20512" xr:uid="{00000000-0005-0000-0000-0000A64F0000}"/>
    <cellStyle name="Output 9 2 2 4 6" xfId="20513" xr:uid="{00000000-0005-0000-0000-0000A74F0000}"/>
    <cellStyle name="Output 9 2 2 4 6 2" xfId="20514" xr:uid="{00000000-0005-0000-0000-0000A84F0000}"/>
    <cellStyle name="Output 9 2 2 4 7" xfId="20515" xr:uid="{00000000-0005-0000-0000-0000A94F0000}"/>
    <cellStyle name="Output 9 2 2 4 7 2" xfId="20516" xr:uid="{00000000-0005-0000-0000-0000AA4F0000}"/>
    <cellStyle name="Output 9 2 2 4 8" xfId="20517" xr:uid="{00000000-0005-0000-0000-0000AB4F0000}"/>
    <cellStyle name="Output 9 2 2 4 8 2" xfId="20518" xr:uid="{00000000-0005-0000-0000-0000AC4F0000}"/>
    <cellStyle name="Output 9 2 2 4 9" xfId="20519" xr:uid="{00000000-0005-0000-0000-0000AD4F0000}"/>
    <cellStyle name="Output 9 2 2 4 9 2" xfId="20520" xr:uid="{00000000-0005-0000-0000-0000AE4F0000}"/>
    <cellStyle name="Output 9 2 2 5" xfId="20521" xr:uid="{00000000-0005-0000-0000-0000AF4F0000}"/>
    <cellStyle name="Output 9 2 2 5 10" xfId="20522" xr:uid="{00000000-0005-0000-0000-0000B04F0000}"/>
    <cellStyle name="Output 9 2 2 5 10 2" xfId="20523" xr:uid="{00000000-0005-0000-0000-0000B14F0000}"/>
    <cellStyle name="Output 9 2 2 5 11" xfId="20524" xr:uid="{00000000-0005-0000-0000-0000B24F0000}"/>
    <cellStyle name="Output 9 2 2 5 11 2" xfId="20525" xr:uid="{00000000-0005-0000-0000-0000B34F0000}"/>
    <cellStyle name="Output 9 2 2 5 12" xfId="20526" xr:uid="{00000000-0005-0000-0000-0000B44F0000}"/>
    <cellStyle name="Output 9 2 2 5 12 2" xfId="20527" xr:uid="{00000000-0005-0000-0000-0000B54F0000}"/>
    <cellStyle name="Output 9 2 2 5 13" xfId="20528" xr:uid="{00000000-0005-0000-0000-0000B64F0000}"/>
    <cellStyle name="Output 9 2 2 5 13 2" xfId="20529" xr:uid="{00000000-0005-0000-0000-0000B74F0000}"/>
    <cellStyle name="Output 9 2 2 5 14" xfId="20530" xr:uid="{00000000-0005-0000-0000-0000B84F0000}"/>
    <cellStyle name="Output 9 2 2 5 14 2" xfId="20531" xr:uid="{00000000-0005-0000-0000-0000B94F0000}"/>
    <cellStyle name="Output 9 2 2 5 15" xfId="20532" xr:uid="{00000000-0005-0000-0000-0000BA4F0000}"/>
    <cellStyle name="Output 9 2 2 5 15 2" xfId="20533" xr:uid="{00000000-0005-0000-0000-0000BB4F0000}"/>
    <cellStyle name="Output 9 2 2 5 16" xfId="20534" xr:uid="{00000000-0005-0000-0000-0000BC4F0000}"/>
    <cellStyle name="Output 9 2 2 5 2" xfId="20535" xr:uid="{00000000-0005-0000-0000-0000BD4F0000}"/>
    <cellStyle name="Output 9 2 2 5 2 2" xfId="20536" xr:uid="{00000000-0005-0000-0000-0000BE4F0000}"/>
    <cellStyle name="Output 9 2 2 5 3" xfId="20537" xr:uid="{00000000-0005-0000-0000-0000BF4F0000}"/>
    <cellStyle name="Output 9 2 2 5 3 2" xfId="20538" xr:uid="{00000000-0005-0000-0000-0000C04F0000}"/>
    <cellStyle name="Output 9 2 2 5 4" xfId="20539" xr:uid="{00000000-0005-0000-0000-0000C14F0000}"/>
    <cellStyle name="Output 9 2 2 5 4 2" xfId="20540" xr:uid="{00000000-0005-0000-0000-0000C24F0000}"/>
    <cellStyle name="Output 9 2 2 5 5" xfId="20541" xr:uid="{00000000-0005-0000-0000-0000C34F0000}"/>
    <cellStyle name="Output 9 2 2 5 5 2" xfId="20542" xr:uid="{00000000-0005-0000-0000-0000C44F0000}"/>
    <cellStyle name="Output 9 2 2 5 6" xfId="20543" xr:uid="{00000000-0005-0000-0000-0000C54F0000}"/>
    <cellStyle name="Output 9 2 2 5 6 2" xfId="20544" xr:uid="{00000000-0005-0000-0000-0000C64F0000}"/>
    <cellStyle name="Output 9 2 2 5 7" xfId="20545" xr:uid="{00000000-0005-0000-0000-0000C74F0000}"/>
    <cellStyle name="Output 9 2 2 5 7 2" xfId="20546" xr:uid="{00000000-0005-0000-0000-0000C84F0000}"/>
    <cellStyle name="Output 9 2 2 5 8" xfId="20547" xr:uid="{00000000-0005-0000-0000-0000C94F0000}"/>
    <cellStyle name="Output 9 2 2 5 8 2" xfId="20548" xr:uid="{00000000-0005-0000-0000-0000CA4F0000}"/>
    <cellStyle name="Output 9 2 2 5 9" xfId="20549" xr:uid="{00000000-0005-0000-0000-0000CB4F0000}"/>
    <cellStyle name="Output 9 2 2 5 9 2" xfId="20550" xr:uid="{00000000-0005-0000-0000-0000CC4F0000}"/>
    <cellStyle name="Output 9 2 2 6" xfId="20551" xr:uid="{00000000-0005-0000-0000-0000CD4F0000}"/>
    <cellStyle name="Output 9 2 2 6 10" xfId="20552" xr:uid="{00000000-0005-0000-0000-0000CE4F0000}"/>
    <cellStyle name="Output 9 2 2 6 10 2" xfId="20553" xr:uid="{00000000-0005-0000-0000-0000CF4F0000}"/>
    <cellStyle name="Output 9 2 2 6 11" xfId="20554" xr:uid="{00000000-0005-0000-0000-0000D04F0000}"/>
    <cellStyle name="Output 9 2 2 6 11 2" xfId="20555" xr:uid="{00000000-0005-0000-0000-0000D14F0000}"/>
    <cellStyle name="Output 9 2 2 6 12" xfId="20556" xr:uid="{00000000-0005-0000-0000-0000D24F0000}"/>
    <cellStyle name="Output 9 2 2 6 12 2" xfId="20557" xr:uid="{00000000-0005-0000-0000-0000D34F0000}"/>
    <cellStyle name="Output 9 2 2 6 13" xfId="20558" xr:uid="{00000000-0005-0000-0000-0000D44F0000}"/>
    <cellStyle name="Output 9 2 2 6 13 2" xfId="20559" xr:uid="{00000000-0005-0000-0000-0000D54F0000}"/>
    <cellStyle name="Output 9 2 2 6 14" xfId="20560" xr:uid="{00000000-0005-0000-0000-0000D64F0000}"/>
    <cellStyle name="Output 9 2 2 6 14 2" xfId="20561" xr:uid="{00000000-0005-0000-0000-0000D74F0000}"/>
    <cellStyle name="Output 9 2 2 6 15" xfId="20562" xr:uid="{00000000-0005-0000-0000-0000D84F0000}"/>
    <cellStyle name="Output 9 2 2 6 2" xfId="20563" xr:uid="{00000000-0005-0000-0000-0000D94F0000}"/>
    <cellStyle name="Output 9 2 2 6 2 2" xfId="20564" xr:uid="{00000000-0005-0000-0000-0000DA4F0000}"/>
    <cellStyle name="Output 9 2 2 6 3" xfId="20565" xr:uid="{00000000-0005-0000-0000-0000DB4F0000}"/>
    <cellStyle name="Output 9 2 2 6 3 2" xfId="20566" xr:uid="{00000000-0005-0000-0000-0000DC4F0000}"/>
    <cellStyle name="Output 9 2 2 6 4" xfId="20567" xr:uid="{00000000-0005-0000-0000-0000DD4F0000}"/>
    <cellStyle name="Output 9 2 2 6 4 2" xfId="20568" xr:uid="{00000000-0005-0000-0000-0000DE4F0000}"/>
    <cellStyle name="Output 9 2 2 6 5" xfId="20569" xr:uid="{00000000-0005-0000-0000-0000DF4F0000}"/>
    <cellStyle name="Output 9 2 2 6 5 2" xfId="20570" xr:uid="{00000000-0005-0000-0000-0000E04F0000}"/>
    <cellStyle name="Output 9 2 2 6 6" xfId="20571" xr:uid="{00000000-0005-0000-0000-0000E14F0000}"/>
    <cellStyle name="Output 9 2 2 6 6 2" xfId="20572" xr:uid="{00000000-0005-0000-0000-0000E24F0000}"/>
    <cellStyle name="Output 9 2 2 6 7" xfId="20573" xr:uid="{00000000-0005-0000-0000-0000E34F0000}"/>
    <cellStyle name="Output 9 2 2 6 7 2" xfId="20574" xr:uid="{00000000-0005-0000-0000-0000E44F0000}"/>
    <cellStyle name="Output 9 2 2 6 8" xfId="20575" xr:uid="{00000000-0005-0000-0000-0000E54F0000}"/>
    <cellStyle name="Output 9 2 2 6 8 2" xfId="20576" xr:uid="{00000000-0005-0000-0000-0000E64F0000}"/>
    <cellStyle name="Output 9 2 2 6 9" xfId="20577" xr:uid="{00000000-0005-0000-0000-0000E74F0000}"/>
    <cellStyle name="Output 9 2 2 6 9 2" xfId="20578" xr:uid="{00000000-0005-0000-0000-0000E84F0000}"/>
    <cellStyle name="Output 9 2 2 7" xfId="20579" xr:uid="{00000000-0005-0000-0000-0000E94F0000}"/>
    <cellStyle name="Output 9 2 2 7 2" xfId="20580" xr:uid="{00000000-0005-0000-0000-0000EA4F0000}"/>
    <cellStyle name="Output 9 2 2 8" xfId="20581" xr:uid="{00000000-0005-0000-0000-0000EB4F0000}"/>
    <cellStyle name="Output 9 2 2 8 2" xfId="20582" xr:uid="{00000000-0005-0000-0000-0000EC4F0000}"/>
    <cellStyle name="Output 9 2 2 9" xfId="20583" xr:uid="{00000000-0005-0000-0000-0000ED4F0000}"/>
    <cellStyle name="Output 9 2 2 9 2" xfId="20584" xr:uid="{00000000-0005-0000-0000-0000EE4F0000}"/>
    <cellStyle name="Output 9 2 20" xfId="20585" xr:uid="{00000000-0005-0000-0000-0000EF4F0000}"/>
    <cellStyle name="Output 9 2 20 2" xfId="20586" xr:uid="{00000000-0005-0000-0000-0000F04F0000}"/>
    <cellStyle name="Output 9 2 21" xfId="20587" xr:uid="{00000000-0005-0000-0000-0000F14F0000}"/>
    <cellStyle name="Output 9 2 21 2" xfId="20588" xr:uid="{00000000-0005-0000-0000-0000F24F0000}"/>
    <cellStyle name="Output 9 2 22" xfId="20589" xr:uid="{00000000-0005-0000-0000-0000F34F0000}"/>
    <cellStyle name="Output 9 2 22 2" xfId="20590" xr:uid="{00000000-0005-0000-0000-0000F44F0000}"/>
    <cellStyle name="Output 9 2 23" xfId="20591" xr:uid="{00000000-0005-0000-0000-0000F54F0000}"/>
    <cellStyle name="Output 9 2 23 2" xfId="20592" xr:uid="{00000000-0005-0000-0000-0000F64F0000}"/>
    <cellStyle name="Output 9 2 24" xfId="20593" xr:uid="{00000000-0005-0000-0000-0000F74F0000}"/>
    <cellStyle name="Output 9 2 24 2" xfId="20594" xr:uid="{00000000-0005-0000-0000-0000F84F0000}"/>
    <cellStyle name="Output 9 2 25" xfId="20595" xr:uid="{00000000-0005-0000-0000-0000F94F0000}"/>
    <cellStyle name="Output 9 2 25 2" xfId="20596" xr:uid="{00000000-0005-0000-0000-0000FA4F0000}"/>
    <cellStyle name="Output 9 2 26" xfId="20597" xr:uid="{00000000-0005-0000-0000-0000FB4F0000}"/>
    <cellStyle name="Output 9 2 26 2" xfId="20598" xr:uid="{00000000-0005-0000-0000-0000FC4F0000}"/>
    <cellStyle name="Output 9 2 27" xfId="20599" xr:uid="{00000000-0005-0000-0000-0000FD4F0000}"/>
    <cellStyle name="Output 9 2 3" xfId="20600" xr:uid="{00000000-0005-0000-0000-0000FE4F0000}"/>
    <cellStyle name="Output 9 2 3 10" xfId="20601" xr:uid="{00000000-0005-0000-0000-0000FF4F0000}"/>
    <cellStyle name="Output 9 2 3 10 2" xfId="20602" xr:uid="{00000000-0005-0000-0000-000000500000}"/>
    <cellStyle name="Output 9 2 3 11" xfId="20603" xr:uid="{00000000-0005-0000-0000-000001500000}"/>
    <cellStyle name="Output 9 2 3 11 2" xfId="20604" xr:uid="{00000000-0005-0000-0000-000002500000}"/>
    <cellStyle name="Output 9 2 3 12" xfId="20605" xr:uid="{00000000-0005-0000-0000-000003500000}"/>
    <cellStyle name="Output 9 2 3 12 2" xfId="20606" xr:uid="{00000000-0005-0000-0000-000004500000}"/>
    <cellStyle name="Output 9 2 3 13" xfId="20607" xr:uid="{00000000-0005-0000-0000-000005500000}"/>
    <cellStyle name="Output 9 2 3 13 2" xfId="20608" xr:uid="{00000000-0005-0000-0000-000006500000}"/>
    <cellStyle name="Output 9 2 3 14" xfId="20609" xr:uid="{00000000-0005-0000-0000-000007500000}"/>
    <cellStyle name="Output 9 2 3 14 2" xfId="20610" xr:uid="{00000000-0005-0000-0000-000008500000}"/>
    <cellStyle name="Output 9 2 3 15" xfId="20611" xr:uid="{00000000-0005-0000-0000-000009500000}"/>
    <cellStyle name="Output 9 2 3 15 2" xfId="20612" xr:uid="{00000000-0005-0000-0000-00000A500000}"/>
    <cellStyle name="Output 9 2 3 16" xfId="20613" xr:uid="{00000000-0005-0000-0000-00000B500000}"/>
    <cellStyle name="Output 9 2 3 16 2" xfId="20614" xr:uid="{00000000-0005-0000-0000-00000C500000}"/>
    <cellStyle name="Output 9 2 3 17" xfId="20615" xr:uid="{00000000-0005-0000-0000-00000D500000}"/>
    <cellStyle name="Output 9 2 3 17 2" xfId="20616" xr:uid="{00000000-0005-0000-0000-00000E500000}"/>
    <cellStyle name="Output 9 2 3 18" xfId="20617" xr:uid="{00000000-0005-0000-0000-00000F500000}"/>
    <cellStyle name="Output 9 2 3 18 2" xfId="20618" xr:uid="{00000000-0005-0000-0000-000010500000}"/>
    <cellStyle name="Output 9 2 3 19" xfId="20619" xr:uid="{00000000-0005-0000-0000-000011500000}"/>
    <cellStyle name="Output 9 2 3 19 2" xfId="20620" xr:uid="{00000000-0005-0000-0000-000012500000}"/>
    <cellStyle name="Output 9 2 3 2" xfId="20621" xr:uid="{00000000-0005-0000-0000-000013500000}"/>
    <cellStyle name="Output 9 2 3 2 10" xfId="20622" xr:uid="{00000000-0005-0000-0000-000014500000}"/>
    <cellStyle name="Output 9 2 3 2 10 2" xfId="20623" xr:uid="{00000000-0005-0000-0000-000015500000}"/>
    <cellStyle name="Output 9 2 3 2 11" xfId="20624" xr:uid="{00000000-0005-0000-0000-000016500000}"/>
    <cellStyle name="Output 9 2 3 2 11 2" xfId="20625" xr:uid="{00000000-0005-0000-0000-000017500000}"/>
    <cellStyle name="Output 9 2 3 2 12" xfId="20626" xr:uid="{00000000-0005-0000-0000-000018500000}"/>
    <cellStyle name="Output 9 2 3 2 12 2" xfId="20627" xr:uid="{00000000-0005-0000-0000-000019500000}"/>
    <cellStyle name="Output 9 2 3 2 13" xfId="20628" xr:uid="{00000000-0005-0000-0000-00001A500000}"/>
    <cellStyle name="Output 9 2 3 2 13 2" xfId="20629" xr:uid="{00000000-0005-0000-0000-00001B500000}"/>
    <cellStyle name="Output 9 2 3 2 14" xfId="20630" xr:uid="{00000000-0005-0000-0000-00001C500000}"/>
    <cellStyle name="Output 9 2 3 2 14 2" xfId="20631" xr:uid="{00000000-0005-0000-0000-00001D500000}"/>
    <cellStyle name="Output 9 2 3 2 15" xfId="20632" xr:uid="{00000000-0005-0000-0000-00001E500000}"/>
    <cellStyle name="Output 9 2 3 2 15 2" xfId="20633" xr:uid="{00000000-0005-0000-0000-00001F500000}"/>
    <cellStyle name="Output 9 2 3 2 16" xfId="20634" xr:uid="{00000000-0005-0000-0000-000020500000}"/>
    <cellStyle name="Output 9 2 3 2 16 2" xfId="20635" xr:uid="{00000000-0005-0000-0000-000021500000}"/>
    <cellStyle name="Output 9 2 3 2 17" xfId="20636" xr:uid="{00000000-0005-0000-0000-000022500000}"/>
    <cellStyle name="Output 9 2 3 2 17 2" xfId="20637" xr:uid="{00000000-0005-0000-0000-000023500000}"/>
    <cellStyle name="Output 9 2 3 2 18" xfId="20638" xr:uid="{00000000-0005-0000-0000-000024500000}"/>
    <cellStyle name="Output 9 2 3 2 18 2" xfId="20639" xr:uid="{00000000-0005-0000-0000-000025500000}"/>
    <cellStyle name="Output 9 2 3 2 19" xfId="20640" xr:uid="{00000000-0005-0000-0000-000026500000}"/>
    <cellStyle name="Output 9 2 3 2 2" xfId="20641" xr:uid="{00000000-0005-0000-0000-000027500000}"/>
    <cellStyle name="Output 9 2 3 2 2 2" xfId="20642" xr:uid="{00000000-0005-0000-0000-000028500000}"/>
    <cellStyle name="Output 9 2 3 2 3" xfId="20643" xr:uid="{00000000-0005-0000-0000-000029500000}"/>
    <cellStyle name="Output 9 2 3 2 3 2" xfId="20644" xr:uid="{00000000-0005-0000-0000-00002A500000}"/>
    <cellStyle name="Output 9 2 3 2 4" xfId="20645" xr:uid="{00000000-0005-0000-0000-00002B500000}"/>
    <cellStyle name="Output 9 2 3 2 4 2" xfId="20646" xr:uid="{00000000-0005-0000-0000-00002C500000}"/>
    <cellStyle name="Output 9 2 3 2 5" xfId="20647" xr:uid="{00000000-0005-0000-0000-00002D500000}"/>
    <cellStyle name="Output 9 2 3 2 5 2" xfId="20648" xr:uid="{00000000-0005-0000-0000-00002E500000}"/>
    <cellStyle name="Output 9 2 3 2 6" xfId="20649" xr:uid="{00000000-0005-0000-0000-00002F500000}"/>
    <cellStyle name="Output 9 2 3 2 6 2" xfId="20650" xr:uid="{00000000-0005-0000-0000-000030500000}"/>
    <cellStyle name="Output 9 2 3 2 7" xfId="20651" xr:uid="{00000000-0005-0000-0000-000031500000}"/>
    <cellStyle name="Output 9 2 3 2 7 2" xfId="20652" xr:uid="{00000000-0005-0000-0000-000032500000}"/>
    <cellStyle name="Output 9 2 3 2 8" xfId="20653" xr:uid="{00000000-0005-0000-0000-000033500000}"/>
    <cellStyle name="Output 9 2 3 2 8 2" xfId="20654" xr:uid="{00000000-0005-0000-0000-000034500000}"/>
    <cellStyle name="Output 9 2 3 2 9" xfId="20655" xr:uid="{00000000-0005-0000-0000-000035500000}"/>
    <cellStyle name="Output 9 2 3 2 9 2" xfId="20656" xr:uid="{00000000-0005-0000-0000-000036500000}"/>
    <cellStyle name="Output 9 2 3 20" xfId="20657" xr:uid="{00000000-0005-0000-0000-000037500000}"/>
    <cellStyle name="Output 9 2 3 3" xfId="20658" xr:uid="{00000000-0005-0000-0000-000038500000}"/>
    <cellStyle name="Output 9 2 3 3 10" xfId="20659" xr:uid="{00000000-0005-0000-0000-000039500000}"/>
    <cellStyle name="Output 9 2 3 3 10 2" xfId="20660" xr:uid="{00000000-0005-0000-0000-00003A500000}"/>
    <cellStyle name="Output 9 2 3 3 11" xfId="20661" xr:uid="{00000000-0005-0000-0000-00003B500000}"/>
    <cellStyle name="Output 9 2 3 3 11 2" xfId="20662" xr:uid="{00000000-0005-0000-0000-00003C500000}"/>
    <cellStyle name="Output 9 2 3 3 12" xfId="20663" xr:uid="{00000000-0005-0000-0000-00003D500000}"/>
    <cellStyle name="Output 9 2 3 3 12 2" xfId="20664" xr:uid="{00000000-0005-0000-0000-00003E500000}"/>
    <cellStyle name="Output 9 2 3 3 13" xfId="20665" xr:uid="{00000000-0005-0000-0000-00003F500000}"/>
    <cellStyle name="Output 9 2 3 3 13 2" xfId="20666" xr:uid="{00000000-0005-0000-0000-000040500000}"/>
    <cellStyle name="Output 9 2 3 3 14" xfId="20667" xr:uid="{00000000-0005-0000-0000-000041500000}"/>
    <cellStyle name="Output 9 2 3 3 14 2" xfId="20668" xr:uid="{00000000-0005-0000-0000-000042500000}"/>
    <cellStyle name="Output 9 2 3 3 15" xfId="20669" xr:uid="{00000000-0005-0000-0000-000043500000}"/>
    <cellStyle name="Output 9 2 3 3 15 2" xfId="20670" xr:uid="{00000000-0005-0000-0000-000044500000}"/>
    <cellStyle name="Output 9 2 3 3 16" xfId="20671" xr:uid="{00000000-0005-0000-0000-000045500000}"/>
    <cellStyle name="Output 9 2 3 3 16 2" xfId="20672" xr:uid="{00000000-0005-0000-0000-000046500000}"/>
    <cellStyle name="Output 9 2 3 3 17" xfId="20673" xr:uid="{00000000-0005-0000-0000-000047500000}"/>
    <cellStyle name="Output 9 2 3 3 17 2" xfId="20674" xr:uid="{00000000-0005-0000-0000-000048500000}"/>
    <cellStyle name="Output 9 2 3 3 18" xfId="20675" xr:uid="{00000000-0005-0000-0000-000049500000}"/>
    <cellStyle name="Output 9 2 3 3 18 2" xfId="20676" xr:uid="{00000000-0005-0000-0000-00004A500000}"/>
    <cellStyle name="Output 9 2 3 3 19" xfId="20677" xr:uid="{00000000-0005-0000-0000-00004B500000}"/>
    <cellStyle name="Output 9 2 3 3 2" xfId="20678" xr:uid="{00000000-0005-0000-0000-00004C500000}"/>
    <cellStyle name="Output 9 2 3 3 2 2" xfId="20679" xr:uid="{00000000-0005-0000-0000-00004D500000}"/>
    <cellStyle name="Output 9 2 3 3 3" xfId="20680" xr:uid="{00000000-0005-0000-0000-00004E500000}"/>
    <cellStyle name="Output 9 2 3 3 3 2" xfId="20681" xr:uid="{00000000-0005-0000-0000-00004F500000}"/>
    <cellStyle name="Output 9 2 3 3 4" xfId="20682" xr:uid="{00000000-0005-0000-0000-000050500000}"/>
    <cellStyle name="Output 9 2 3 3 4 2" xfId="20683" xr:uid="{00000000-0005-0000-0000-000051500000}"/>
    <cellStyle name="Output 9 2 3 3 5" xfId="20684" xr:uid="{00000000-0005-0000-0000-000052500000}"/>
    <cellStyle name="Output 9 2 3 3 5 2" xfId="20685" xr:uid="{00000000-0005-0000-0000-000053500000}"/>
    <cellStyle name="Output 9 2 3 3 6" xfId="20686" xr:uid="{00000000-0005-0000-0000-000054500000}"/>
    <cellStyle name="Output 9 2 3 3 6 2" xfId="20687" xr:uid="{00000000-0005-0000-0000-000055500000}"/>
    <cellStyle name="Output 9 2 3 3 7" xfId="20688" xr:uid="{00000000-0005-0000-0000-000056500000}"/>
    <cellStyle name="Output 9 2 3 3 7 2" xfId="20689" xr:uid="{00000000-0005-0000-0000-000057500000}"/>
    <cellStyle name="Output 9 2 3 3 8" xfId="20690" xr:uid="{00000000-0005-0000-0000-000058500000}"/>
    <cellStyle name="Output 9 2 3 3 8 2" xfId="20691" xr:uid="{00000000-0005-0000-0000-000059500000}"/>
    <cellStyle name="Output 9 2 3 3 9" xfId="20692" xr:uid="{00000000-0005-0000-0000-00005A500000}"/>
    <cellStyle name="Output 9 2 3 3 9 2" xfId="20693" xr:uid="{00000000-0005-0000-0000-00005B500000}"/>
    <cellStyle name="Output 9 2 3 4" xfId="20694" xr:uid="{00000000-0005-0000-0000-00005C500000}"/>
    <cellStyle name="Output 9 2 3 4 10" xfId="20695" xr:uid="{00000000-0005-0000-0000-00005D500000}"/>
    <cellStyle name="Output 9 2 3 4 10 2" xfId="20696" xr:uid="{00000000-0005-0000-0000-00005E500000}"/>
    <cellStyle name="Output 9 2 3 4 11" xfId="20697" xr:uid="{00000000-0005-0000-0000-00005F500000}"/>
    <cellStyle name="Output 9 2 3 4 11 2" xfId="20698" xr:uid="{00000000-0005-0000-0000-000060500000}"/>
    <cellStyle name="Output 9 2 3 4 12" xfId="20699" xr:uid="{00000000-0005-0000-0000-000061500000}"/>
    <cellStyle name="Output 9 2 3 4 12 2" xfId="20700" xr:uid="{00000000-0005-0000-0000-000062500000}"/>
    <cellStyle name="Output 9 2 3 4 13" xfId="20701" xr:uid="{00000000-0005-0000-0000-000063500000}"/>
    <cellStyle name="Output 9 2 3 4 13 2" xfId="20702" xr:uid="{00000000-0005-0000-0000-000064500000}"/>
    <cellStyle name="Output 9 2 3 4 14" xfId="20703" xr:uid="{00000000-0005-0000-0000-000065500000}"/>
    <cellStyle name="Output 9 2 3 4 14 2" xfId="20704" xr:uid="{00000000-0005-0000-0000-000066500000}"/>
    <cellStyle name="Output 9 2 3 4 15" xfId="20705" xr:uid="{00000000-0005-0000-0000-000067500000}"/>
    <cellStyle name="Output 9 2 3 4 15 2" xfId="20706" xr:uid="{00000000-0005-0000-0000-000068500000}"/>
    <cellStyle name="Output 9 2 3 4 16" xfId="20707" xr:uid="{00000000-0005-0000-0000-000069500000}"/>
    <cellStyle name="Output 9 2 3 4 2" xfId="20708" xr:uid="{00000000-0005-0000-0000-00006A500000}"/>
    <cellStyle name="Output 9 2 3 4 2 2" xfId="20709" xr:uid="{00000000-0005-0000-0000-00006B500000}"/>
    <cellStyle name="Output 9 2 3 4 3" xfId="20710" xr:uid="{00000000-0005-0000-0000-00006C500000}"/>
    <cellStyle name="Output 9 2 3 4 3 2" xfId="20711" xr:uid="{00000000-0005-0000-0000-00006D500000}"/>
    <cellStyle name="Output 9 2 3 4 4" xfId="20712" xr:uid="{00000000-0005-0000-0000-00006E500000}"/>
    <cellStyle name="Output 9 2 3 4 4 2" xfId="20713" xr:uid="{00000000-0005-0000-0000-00006F500000}"/>
    <cellStyle name="Output 9 2 3 4 5" xfId="20714" xr:uid="{00000000-0005-0000-0000-000070500000}"/>
    <cellStyle name="Output 9 2 3 4 5 2" xfId="20715" xr:uid="{00000000-0005-0000-0000-000071500000}"/>
    <cellStyle name="Output 9 2 3 4 6" xfId="20716" xr:uid="{00000000-0005-0000-0000-000072500000}"/>
    <cellStyle name="Output 9 2 3 4 6 2" xfId="20717" xr:uid="{00000000-0005-0000-0000-000073500000}"/>
    <cellStyle name="Output 9 2 3 4 7" xfId="20718" xr:uid="{00000000-0005-0000-0000-000074500000}"/>
    <cellStyle name="Output 9 2 3 4 7 2" xfId="20719" xr:uid="{00000000-0005-0000-0000-000075500000}"/>
    <cellStyle name="Output 9 2 3 4 8" xfId="20720" xr:uid="{00000000-0005-0000-0000-000076500000}"/>
    <cellStyle name="Output 9 2 3 4 8 2" xfId="20721" xr:uid="{00000000-0005-0000-0000-000077500000}"/>
    <cellStyle name="Output 9 2 3 4 9" xfId="20722" xr:uid="{00000000-0005-0000-0000-000078500000}"/>
    <cellStyle name="Output 9 2 3 4 9 2" xfId="20723" xr:uid="{00000000-0005-0000-0000-000079500000}"/>
    <cellStyle name="Output 9 2 3 5" xfId="20724" xr:uid="{00000000-0005-0000-0000-00007A500000}"/>
    <cellStyle name="Output 9 2 3 5 10" xfId="20725" xr:uid="{00000000-0005-0000-0000-00007B500000}"/>
    <cellStyle name="Output 9 2 3 5 10 2" xfId="20726" xr:uid="{00000000-0005-0000-0000-00007C500000}"/>
    <cellStyle name="Output 9 2 3 5 11" xfId="20727" xr:uid="{00000000-0005-0000-0000-00007D500000}"/>
    <cellStyle name="Output 9 2 3 5 11 2" xfId="20728" xr:uid="{00000000-0005-0000-0000-00007E500000}"/>
    <cellStyle name="Output 9 2 3 5 12" xfId="20729" xr:uid="{00000000-0005-0000-0000-00007F500000}"/>
    <cellStyle name="Output 9 2 3 5 12 2" xfId="20730" xr:uid="{00000000-0005-0000-0000-000080500000}"/>
    <cellStyle name="Output 9 2 3 5 13" xfId="20731" xr:uid="{00000000-0005-0000-0000-000081500000}"/>
    <cellStyle name="Output 9 2 3 5 13 2" xfId="20732" xr:uid="{00000000-0005-0000-0000-000082500000}"/>
    <cellStyle name="Output 9 2 3 5 14" xfId="20733" xr:uid="{00000000-0005-0000-0000-000083500000}"/>
    <cellStyle name="Output 9 2 3 5 14 2" xfId="20734" xr:uid="{00000000-0005-0000-0000-000084500000}"/>
    <cellStyle name="Output 9 2 3 5 15" xfId="20735" xr:uid="{00000000-0005-0000-0000-000085500000}"/>
    <cellStyle name="Output 9 2 3 5 15 2" xfId="20736" xr:uid="{00000000-0005-0000-0000-000086500000}"/>
    <cellStyle name="Output 9 2 3 5 16" xfId="20737" xr:uid="{00000000-0005-0000-0000-000087500000}"/>
    <cellStyle name="Output 9 2 3 5 2" xfId="20738" xr:uid="{00000000-0005-0000-0000-000088500000}"/>
    <cellStyle name="Output 9 2 3 5 2 2" xfId="20739" xr:uid="{00000000-0005-0000-0000-000089500000}"/>
    <cellStyle name="Output 9 2 3 5 3" xfId="20740" xr:uid="{00000000-0005-0000-0000-00008A500000}"/>
    <cellStyle name="Output 9 2 3 5 3 2" xfId="20741" xr:uid="{00000000-0005-0000-0000-00008B500000}"/>
    <cellStyle name="Output 9 2 3 5 4" xfId="20742" xr:uid="{00000000-0005-0000-0000-00008C500000}"/>
    <cellStyle name="Output 9 2 3 5 4 2" xfId="20743" xr:uid="{00000000-0005-0000-0000-00008D500000}"/>
    <cellStyle name="Output 9 2 3 5 5" xfId="20744" xr:uid="{00000000-0005-0000-0000-00008E500000}"/>
    <cellStyle name="Output 9 2 3 5 5 2" xfId="20745" xr:uid="{00000000-0005-0000-0000-00008F500000}"/>
    <cellStyle name="Output 9 2 3 5 6" xfId="20746" xr:uid="{00000000-0005-0000-0000-000090500000}"/>
    <cellStyle name="Output 9 2 3 5 6 2" xfId="20747" xr:uid="{00000000-0005-0000-0000-000091500000}"/>
    <cellStyle name="Output 9 2 3 5 7" xfId="20748" xr:uid="{00000000-0005-0000-0000-000092500000}"/>
    <cellStyle name="Output 9 2 3 5 7 2" xfId="20749" xr:uid="{00000000-0005-0000-0000-000093500000}"/>
    <cellStyle name="Output 9 2 3 5 8" xfId="20750" xr:uid="{00000000-0005-0000-0000-000094500000}"/>
    <cellStyle name="Output 9 2 3 5 8 2" xfId="20751" xr:uid="{00000000-0005-0000-0000-000095500000}"/>
    <cellStyle name="Output 9 2 3 5 9" xfId="20752" xr:uid="{00000000-0005-0000-0000-000096500000}"/>
    <cellStyle name="Output 9 2 3 5 9 2" xfId="20753" xr:uid="{00000000-0005-0000-0000-000097500000}"/>
    <cellStyle name="Output 9 2 3 6" xfId="20754" xr:uid="{00000000-0005-0000-0000-000098500000}"/>
    <cellStyle name="Output 9 2 3 6 10" xfId="20755" xr:uid="{00000000-0005-0000-0000-000099500000}"/>
    <cellStyle name="Output 9 2 3 6 10 2" xfId="20756" xr:uid="{00000000-0005-0000-0000-00009A500000}"/>
    <cellStyle name="Output 9 2 3 6 11" xfId="20757" xr:uid="{00000000-0005-0000-0000-00009B500000}"/>
    <cellStyle name="Output 9 2 3 6 11 2" xfId="20758" xr:uid="{00000000-0005-0000-0000-00009C500000}"/>
    <cellStyle name="Output 9 2 3 6 12" xfId="20759" xr:uid="{00000000-0005-0000-0000-00009D500000}"/>
    <cellStyle name="Output 9 2 3 6 12 2" xfId="20760" xr:uid="{00000000-0005-0000-0000-00009E500000}"/>
    <cellStyle name="Output 9 2 3 6 13" xfId="20761" xr:uid="{00000000-0005-0000-0000-00009F500000}"/>
    <cellStyle name="Output 9 2 3 6 13 2" xfId="20762" xr:uid="{00000000-0005-0000-0000-0000A0500000}"/>
    <cellStyle name="Output 9 2 3 6 14" xfId="20763" xr:uid="{00000000-0005-0000-0000-0000A1500000}"/>
    <cellStyle name="Output 9 2 3 6 14 2" xfId="20764" xr:uid="{00000000-0005-0000-0000-0000A2500000}"/>
    <cellStyle name="Output 9 2 3 6 15" xfId="20765" xr:uid="{00000000-0005-0000-0000-0000A3500000}"/>
    <cellStyle name="Output 9 2 3 6 2" xfId="20766" xr:uid="{00000000-0005-0000-0000-0000A4500000}"/>
    <cellStyle name="Output 9 2 3 6 2 2" xfId="20767" xr:uid="{00000000-0005-0000-0000-0000A5500000}"/>
    <cellStyle name="Output 9 2 3 6 3" xfId="20768" xr:uid="{00000000-0005-0000-0000-0000A6500000}"/>
    <cellStyle name="Output 9 2 3 6 3 2" xfId="20769" xr:uid="{00000000-0005-0000-0000-0000A7500000}"/>
    <cellStyle name="Output 9 2 3 6 4" xfId="20770" xr:uid="{00000000-0005-0000-0000-0000A8500000}"/>
    <cellStyle name="Output 9 2 3 6 4 2" xfId="20771" xr:uid="{00000000-0005-0000-0000-0000A9500000}"/>
    <cellStyle name="Output 9 2 3 6 5" xfId="20772" xr:uid="{00000000-0005-0000-0000-0000AA500000}"/>
    <cellStyle name="Output 9 2 3 6 5 2" xfId="20773" xr:uid="{00000000-0005-0000-0000-0000AB500000}"/>
    <cellStyle name="Output 9 2 3 6 6" xfId="20774" xr:uid="{00000000-0005-0000-0000-0000AC500000}"/>
    <cellStyle name="Output 9 2 3 6 6 2" xfId="20775" xr:uid="{00000000-0005-0000-0000-0000AD500000}"/>
    <cellStyle name="Output 9 2 3 6 7" xfId="20776" xr:uid="{00000000-0005-0000-0000-0000AE500000}"/>
    <cellStyle name="Output 9 2 3 6 7 2" xfId="20777" xr:uid="{00000000-0005-0000-0000-0000AF500000}"/>
    <cellStyle name="Output 9 2 3 6 8" xfId="20778" xr:uid="{00000000-0005-0000-0000-0000B0500000}"/>
    <cellStyle name="Output 9 2 3 6 8 2" xfId="20779" xr:uid="{00000000-0005-0000-0000-0000B1500000}"/>
    <cellStyle name="Output 9 2 3 6 9" xfId="20780" xr:uid="{00000000-0005-0000-0000-0000B2500000}"/>
    <cellStyle name="Output 9 2 3 6 9 2" xfId="20781" xr:uid="{00000000-0005-0000-0000-0000B3500000}"/>
    <cellStyle name="Output 9 2 3 7" xfId="20782" xr:uid="{00000000-0005-0000-0000-0000B4500000}"/>
    <cellStyle name="Output 9 2 3 7 2" xfId="20783" xr:uid="{00000000-0005-0000-0000-0000B5500000}"/>
    <cellStyle name="Output 9 2 3 8" xfId="20784" xr:uid="{00000000-0005-0000-0000-0000B6500000}"/>
    <cellStyle name="Output 9 2 3 8 2" xfId="20785" xr:uid="{00000000-0005-0000-0000-0000B7500000}"/>
    <cellStyle name="Output 9 2 3 9" xfId="20786" xr:uid="{00000000-0005-0000-0000-0000B8500000}"/>
    <cellStyle name="Output 9 2 3 9 2" xfId="20787" xr:uid="{00000000-0005-0000-0000-0000B9500000}"/>
    <cellStyle name="Output 9 2 4" xfId="20788" xr:uid="{00000000-0005-0000-0000-0000BA500000}"/>
    <cellStyle name="Output 9 2 4 10" xfId="20789" xr:uid="{00000000-0005-0000-0000-0000BB500000}"/>
    <cellStyle name="Output 9 2 4 10 2" xfId="20790" xr:uid="{00000000-0005-0000-0000-0000BC500000}"/>
    <cellStyle name="Output 9 2 4 11" xfId="20791" xr:uid="{00000000-0005-0000-0000-0000BD500000}"/>
    <cellStyle name="Output 9 2 4 11 2" xfId="20792" xr:uid="{00000000-0005-0000-0000-0000BE500000}"/>
    <cellStyle name="Output 9 2 4 12" xfId="20793" xr:uid="{00000000-0005-0000-0000-0000BF500000}"/>
    <cellStyle name="Output 9 2 4 12 2" xfId="20794" xr:uid="{00000000-0005-0000-0000-0000C0500000}"/>
    <cellStyle name="Output 9 2 4 13" xfId="20795" xr:uid="{00000000-0005-0000-0000-0000C1500000}"/>
    <cellStyle name="Output 9 2 4 13 2" xfId="20796" xr:uid="{00000000-0005-0000-0000-0000C2500000}"/>
    <cellStyle name="Output 9 2 4 14" xfId="20797" xr:uid="{00000000-0005-0000-0000-0000C3500000}"/>
    <cellStyle name="Output 9 2 4 14 2" xfId="20798" xr:uid="{00000000-0005-0000-0000-0000C4500000}"/>
    <cellStyle name="Output 9 2 4 15" xfId="20799" xr:uid="{00000000-0005-0000-0000-0000C5500000}"/>
    <cellStyle name="Output 9 2 4 15 2" xfId="20800" xr:uid="{00000000-0005-0000-0000-0000C6500000}"/>
    <cellStyle name="Output 9 2 4 16" xfId="20801" xr:uid="{00000000-0005-0000-0000-0000C7500000}"/>
    <cellStyle name="Output 9 2 4 16 2" xfId="20802" xr:uid="{00000000-0005-0000-0000-0000C8500000}"/>
    <cellStyle name="Output 9 2 4 17" xfId="20803" xr:uid="{00000000-0005-0000-0000-0000C9500000}"/>
    <cellStyle name="Output 9 2 4 17 2" xfId="20804" xr:uid="{00000000-0005-0000-0000-0000CA500000}"/>
    <cellStyle name="Output 9 2 4 18" xfId="20805" xr:uid="{00000000-0005-0000-0000-0000CB500000}"/>
    <cellStyle name="Output 9 2 4 18 2" xfId="20806" xr:uid="{00000000-0005-0000-0000-0000CC500000}"/>
    <cellStyle name="Output 9 2 4 19" xfId="20807" xr:uid="{00000000-0005-0000-0000-0000CD500000}"/>
    <cellStyle name="Output 9 2 4 19 2" xfId="20808" xr:uid="{00000000-0005-0000-0000-0000CE500000}"/>
    <cellStyle name="Output 9 2 4 2" xfId="20809" xr:uid="{00000000-0005-0000-0000-0000CF500000}"/>
    <cellStyle name="Output 9 2 4 2 10" xfId="20810" xr:uid="{00000000-0005-0000-0000-0000D0500000}"/>
    <cellStyle name="Output 9 2 4 2 10 2" xfId="20811" xr:uid="{00000000-0005-0000-0000-0000D1500000}"/>
    <cellStyle name="Output 9 2 4 2 11" xfId="20812" xr:uid="{00000000-0005-0000-0000-0000D2500000}"/>
    <cellStyle name="Output 9 2 4 2 11 2" xfId="20813" xr:uid="{00000000-0005-0000-0000-0000D3500000}"/>
    <cellStyle name="Output 9 2 4 2 12" xfId="20814" xr:uid="{00000000-0005-0000-0000-0000D4500000}"/>
    <cellStyle name="Output 9 2 4 2 12 2" xfId="20815" xr:uid="{00000000-0005-0000-0000-0000D5500000}"/>
    <cellStyle name="Output 9 2 4 2 13" xfId="20816" xr:uid="{00000000-0005-0000-0000-0000D6500000}"/>
    <cellStyle name="Output 9 2 4 2 13 2" xfId="20817" xr:uid="{00000000-0005-0000-0000-0000D7500000}"/>
    <cellStyle name="Output 9 2 4 2 14" xfId="20818" xr:uid="{00000000-0005-0000-0000-0000D8500000}"/>
    <cellStyle name="Output 9 2 4 2 14 2" xfId="20819" xr:uid="{00000000-0005-0000-0000-0000D9500000}"/>
    <cellStyle name="Output 9 2 4 2 15" xfId="20820" xr:uid="{00000000-0005-0000-0000-0000DA500000}"/>
    <cellStyle name="Output 9 2 4 2 15 2" xfId="20821" xr:uid="{00000000-0005-0000-0000-0000DB500000}"/>
    <cellStyle name="Output 9 2 4 2 16" xfId="20822" xr:uid="{00000000-0005-0000-0000-0000DC500000}"/>
    <cellStyle name="Output 9 2 4 2 16 2" xfId="20823" xr:uid="{00000000-0005-0000-0000-0000DD500000}"/>
    <cellStyle name="Output 9 2 4 2 17" xfId="20824" xr:uid="{00000000-0005-0000-0000-0000DE500000}"/>
    <cellStyle name="Output 9 2 4 2 17 2" xfId="20825" xr:uid="{00000000-0005-0000-0000-0000DF500000}"/>
    <cellStyle name="Output 9 2 4 2 18" xfId="20826" xr:uid="{00000000-0005-0000-0000-0000E0500000}"/>
    <cellStyle name="Output 9 2 4 2 18 2" xfId="20827" xr:uid="{00000000-0005-0000-0000-0000E1500000}"/>
    <cellStyle name="Output 9 2 4 2 19" xfId="20828" xr:uid="{00000000-0005-0000-0000-0000E2500000}"/>
    <cellStyle name="Output 9 2 4 2 2" xfId="20829" xr:uid="{00000000-0005-0000-0000-0000E3500000}"/>
    <cellStyle name="Output 9 2 4 2 2 2" xfId="20830" xr:uid="{00000000-0005-0000-0000-0000E4500000}"/>
    <cellStyle name="Output 9 2 4 2 3" xfId="20831" xr:uid="{00000000-0005-0000-0000-0000E5500000}"/>
    <cellStyle name="Output 9 2 4 2 3 2" xfId="20832" xr:uid="{00000000-0005-0000-0000-0000E6500000}"/>
    <cellStyle name="Output 9 2 4 2 4" xfId="20833" xr:uid="{00000000-0005-0000-0000-0000E7500000}"/>
    <cellStyle name="Output 9 2 4 2 4 2" xfId="20834" xr:uid="{00000000-0005-0000-0000-0000E8500000}"/>
    <cellStyle name="Output 9 2 4 2 5" xfId="20835" xr:uid="{00000000-0005-0000-0000-0000E9500000}"/>
    <cellStyle name="Output 9 2 4 2 5 2" xfId="20836" xr:uid="{00000000-0005-0000-0000-0000EA500000}"/>
    <cellStyle name="Output 9 2 4 2 6" xfId="20837" xr:uid="{00000000-0005-0000-0000-0000EB500000}"/>
    <cellStyle name="Output 9 2 4 2 6 2" xfId="20838" xr:uid="{00000000-0005-0000-0000-0000EC500000}"/>
    <cellStyle name="Output 9 2 4 2 7" xfId="20839" xr:uid="{00000000-0005-0000-0000-0000ED500000}"/>
    <cellStyle name="Output 9 2 4 2 7 2" xfId="20840" xr:uid="{00000000-0005-0000-0000-0000EE500000}"/>
    <cellStyle name="Output 9 2 4 2 8" xfId="20841" xr:uid="{00000000-0005-0000-0000-0000EF500000}"/>
    <cellStyle name="Output 9 2 4 2 8 2" xfId="20842" xr:uid="{00000000-0005-0000-0000-0000F0500000}"/>
    <cellStyle name="Output 9 2 4 2 9" xfId="20843" xr:uid="{00000000-0005-0000-0000-0000F1500000}"/>
    <cellStyle name="Output 9 2 4 2 9 2" xfId="20844" xr:uid="{00000000-0005-0000-0000-0000F2500000}"/>
    <cellStyle name="Output 9 2 4 20" xfId="20845" xr:uid="{00000000-0005-0000-0000-0000F3500000}"/>
    <cellStyle name="Output 9 2 4 3" xfId="20846" xr:uid="{00000000-0005-0000-0000-0000F4500000}"/>
    <cellStyle name="Output 9 2 4 3 10" xfId="20847" xr:uid="{00000000-0005-0000-0000-0000F5500000}"/>
    <cellStyle name="Output 9 2 4 3 10 2" xfId="20848" xr:uid="{00000000-0005-0000-0000-0000F6500000}"/>
    <cellStyle name="Output 9 2 4 3 11" xfId="20849" xr:uid="{00000000-0005-0000-0000-0000F7500000}"/>
    <cellStyle name="Output 9 2 4 3 11 2" xfId="20850" xr:uid="{00000000-0005-0000-0000-0000F8500000}"/>
    <cellStyle name="Output 9 2 4 3 12" xfId="20851" xr:uid="{00000000-0005-0000-0000-0000F9500000}"/>
    <cellStyle name="Output 9 2 4 3 12 2" xfId="20852" xr:uid="{00000000-0005-0000-0000-0000FA500000}"/>
    <cellStyle name="Output 9 2 4 3 13" xfId="20853" xr:uid="{00000000-0005-0000-0000-0000FB500000}"/>
    <cellStyle name="Output 9 2 4 3 13 2" xfId="20854" xr:uid="{00000000-0005-0000-0000-0000FC500000}"/>
    <cellStyle name="Output 9 2 4 3 14" xfId="20855" xr:uid="{00000000-0005-0000-0000-0000FD500000}"/>
    <cellStyle name="Output 9 2 4 3 14 2" xfId="20856" xr:uid="{00000000-0005-0000-0000-0000FE500000}"/>
    <cellStyle name="Output 9 2 4 3 15" xfId="20857" xr:uid="{00000000-0005-0000-0000-0000FF500000}"/>
    <cellStyle name="Output 9 2 4 3 15 2" xfId="20858" xr:uid="{00000000-0005-0000-0000-000000510000}"/>
    <cellStyle name="Output 9 2 4 3 16" xfId="20859" xr:uid="{00000000-0005-0000-0000-000001510000}"/>
    <cellStyle name="Output 9 2 4 3 16 2" xfId="20860" xr:uid="{00000000-0005-0000-0000-000002510000}"/>
    <cellStyle name="Output 9 2 4 3 17" xfId="20861" xr:uid="{00000000-0005-0000-0000-000003510000}"/>
    <cellStyle name="Output 9 2 4 3 17 2" xfId="20862" xr:uid="{00000000-0005-0000-0000-000004510000}"/>
    <cellStyle name="Output 9 2 4 3 18" xfId="20863" xr:uid="{00000000-0005-0000-0000-000005510000}"/>
    <cellStyle name="Output 9 2 4 3 2" xfId="20864" xr:uid="{00000000-0005-0000-0000-000006510000}"/>
    <cellStyle name="Output 9 2 4 3 2 2" xfId="20865" xr:uid="{00000000-0005-0000-0000-000007510000}"/>
    <cellStyle name="Output 9 2 4 3 3" xfId="20866" xr:uid="{00000000-0005-0000-0000-000008510000}"/>
    <cellStyle name="Output 9 2 4 3 3 2" xfId="20867" xr:uid="{00000000-0005-0000-0000-000009510000}"/>
    <cellStyle name="Output 9 2 4 3 4" xfId="20868" xr:uid="{00000000-0005-0000-0000-00000A510000}"/>
    <cellStyle name="Output 9 2 4 3 4 2" xfId="20869" xr:uid="{00000000-0005-0000-0000-00000B510000}"/>
    <cellStyle name="Output 9 2 4 3 5" xfId="20870" xr:uid="{00000000-0005-0000-0000-00000C510000}"/>
    <cellStyle name="Output 9 2 4 3 5 2" xfId="20871" xr:uid="{00000000-0005-0000-0000-00000D510000}"/>
    <cellStyle name="Output 9 2 4 3 6" xfId="20872" xr:uid="{00000000-0005-0000-0000-00000E510000}"/>
    <cellStyle name="Output 9 2 4 3 6 2" xfId="20873" xr:uid="{00000000-0005-0000-0000-00000F510000}"/>
    <cellStyle name="Output 9 2 4 3 7" xfId="20874" xr:uid="{00000000-0005-0000-0000-000010510000}"/>
    <cellStyle name="Output 9 2 4 3 7 2" xfId="20875" xr:uid="{00000000-0005-0000-0000-000011510000}"/>
    <cellStyle name="Output 9 2 4 3 8" xfId="20876" xr:uid="{00000000-0005-0000-0000-000012510000}"/>
    <cellStyle name="Output 9 2 4 3 8 2" xfId="20877" xr:uid="{00000000-0005-0000-0000-000013510000}"/>
    <cellStyle name="Output 9 2 4 3 9" xfId="20878" xr:uid="{00000000-0005-0000-0000-000014510000}"/>
    <cellStyle name="Output 9 2 4 3 9 2" xfId="20879" xr:uid="{00000000-0005-0000-0000-000015510000}"/>
    <cellStyle name="Output 9 2 4 4" xfId="20880" xr:uid="{00000000-0005-0000-0000-000016510000}"/>
    <cellStyle name="Output 9 2 4 4 10" xfId="20881" xr:uid="{00000000-0005-0000-0000-000017510000}"/>
    <cellStyle name="Output 9 2 4 4 10 2" xfId="20882" xr:uid="{00000000-0005-0000-0000-000018510000}"/>
    <cellStyle name="Output 9 2 4 4 11" xfId="20883" xr:uid="{00000000-0005-0000-0000-000019510000}"/>
    <cellStyle name="Output 9 2 4 4 11 2" xfId="20884" xr:uid="{00000000-0005-0000-0000-00001A510000}"/>
    <cellStyle name="Output 9 2 4 4 12" xfId="20885" xr:uid="{00000000-0005-0000-0000-00001B510000}"/>
    <cellStyle name="Output 9 2 4 4 12 2" xfId="20886" xr:uid="{00000000-0005-0000-0000-00001C510000}"/>
    <cellStyle name="Output 9 2 4 4 13" xfId="20887" xr:uid="{00000000-0005-0000-0000-00001D510000}"/>
    <cellStyle name="Output 9 2 4 4 13 2" xfId="20888" xr:uid="{00000000-0005-0000-0000-00001E510000}"/>
    <cellStyle name="Output 9 2 4 4 14" xfId="20889" xr:uid="{00000000-0005-0000-0000-00001F510000}"/>
    <cellStyle name="Output 9 2 4 4 14 2" xfId="20890" xr:uid="{00000000-0005-0000-0000-000020510000}"/>
    <cellStyle name="Output 9 2 4 4 15" xfId="20891" xr:uid="{00000000-0005-0000-0000-000021510000}"/>
    <cellStyle name="Output 9 2 4 4 15 2" xfId="20892" xr:uid="{00000000-0005-0000-0000-000022510000}"/>
    <cellStyle name="Output 9 2 4 4 16" xfId="20893" xr:uid="{00000000-0005-0000-0000-000023510000}"/>
    <cellStyle name="Output 9 2 4 4 2" xfId="20894" xr:uid="{00000000-0005-0000-0000-000024510000}"/>
    <cellStyle name="Output 9 2 4 4 2 2" xfId="20895" xr:uid="{00000000-0005-0000-0000-000025510000}"/>
    <cellStyle name="Output 9 2 4 4 3" xfId="20896" xr:uid="{00000000-0005-0000-0000-000026510000}"/>
    <cellStyle name="Output 9 2 4 4 3 2" xfId="20897" xr:uid="{00000000-0005-0000-0000-000027510000}"/>
    <cellStyle name="Output 9 2 4 4 4" xfId="20898" xr:uid="{00000000-0005-0000-0000-000028510000}"/>
    <cellStyle name="Output 9 2 4 4 4 2" xfId="20899" xr:uid="{00000000-0005-0000-0000-000029510000}"/>
    <cellStyle name="Output 9 2 4 4 5" xfId="20900" xr:uid="{00000000-0005-0000-0000-00002A510000}"/>
    <cellStyle name="Output 9 2 4 4 5 2" xfId="20901" xr:uid="{00000000-0005-0000-0000-00002B510000}"/>
    <cellStyle name="Output 9 2 4 4 6" xfId="20902" xr:uid="{00000000-0005-0000-0000-00002C510000}"/>
    <cellStyle name="Output 9 2 4 4 6 2" xfId="20903" xr:uid="{00000000-0005-0000-0000-00002D510000}"/>
    <cellStyle name="Output 9 2 4 4 7" xfId="20904" xr:uid="{00000000-0005-0000-0000-00002E510000}"/>
    <cellStyle name="Output 9 2 4 4 7 2" xfId="20905" xr:uid="{00000000-0005-0000-0000-00002F510000}"/>
    <cellStyle name="Output 9 2 4 4 8" xfId="20906" xr:uid="{00000000-0005-0000-0000-000030510000}"/>
    <cellStyle name="Output 9 2 4 4 8 2" xfId="20907" xr:uid="{00000000-0005-0000-0000-000031510000}"/>
    <cellStyle name="Output 9 2 4 4 9" xfId="20908" xr:uid="{00000000-0005-0000-0000-000032510000}"/>
    <cellStyle name="Output 9 2 4 4 9 2" xfId="20909" xr:uid="{00000000-0005-0000-0000-000033510000}"/>
    <cellStyle name="Output 9 2 4 5" xfId="20910" xr:uid="{00000000-0005-0000-0000-000034510000}"/>
    <cellStyle name="Output 9 2 4 5 10" xfId="20911" xr:uid="{00000000-0005-0000-0000-000035510000}"/>
    <cellStyle name="Output 9 2 4 5 10 2" xfId="20912" xr:uid="{00000000-0005-0000-0000-000036510000}"/>
    <cellStyle name="Output 9 2 4 5 11" xfId="20913" xr:uid="{00000000-0005-0000-0000-000037510000}"/>
    <cellStyle name="Output 9 2 4 5 11 2" xfId="20914" xr:uid="{00000000-0005-0000-0000-000038510000}"/>
    <cellStyle name="Output 9 2 4 5 12" xfId="20915" xr:uid="{00000000-0005-0000-0000-000039510000}"/>
    <cellStyle name="Output 9 2 4 5 12 2" xfId="20916" xr:uid="{00000000-0005-0000-0000-00003A510000}"/>
    <cellStyle name="Output 9 2 4 5 13" xfId="20917" xr:uid="{00000000-0005-0000-0000-00003B510000}"/>
    <cellStyle name="Output 9 2 4 5 13 2" xfId="20918" xr:uid="{00000000-0005-0000-0000-00003C510000}"/>
    <cellStyle name="Output 9 2 4 5 14" xfId="20919" xr:uid="{00000000-0005-0000-0000-00003D510000}"/>
    <cellStyle name="Output 9 2 4 5 14 2" xfId="20920" xr:uid="{00000000-0005-0000-0000-00003E510000}"/>
    <cellStyle name="Output 9 2 4 5 15" xfId="20921" xr:uid="{00000000-0005-0000-0000-00003F510000}"/>
    <cellStyle name="Output 9 2 4 5 15 2" xfId="20922" xr:uid="{00000000-0005-0000-0000-000040510000}"/>
    <cellStyle name="Output 9 2 4 5 16" xfId="20923" xr:uid="{00000000-0005-0000-0000-000041510000}"/>
    <cellStyle name="Output 9 2 4 5 2" xfId="20924" xr:uid="{00000000-0005-0000-0000-000042510000}"/>
    <cellStyle name="Output 9 2 4 5 2 2" xfId="20925" xr:uid="{00000000-0005-0000-0000-000043510000}"/>
    <cellStyle name="Output 9 2 4 5 3" xfId="20926" xr:uid="{00000000-0005-0000-0000-000044510000}"/>
    <cellStyle name="Output 9 2 4 5 3 2" xfId="20927" xr:uid="{00000000-0005-0000-0000-000045510000}"/>
    <cellStyle name="Output 9 2 4 5 4" xfId="20928" xr:uid="{00000000-0005-0000-0000-000046510000}"/>
    <cellStyle name="Output 9 2 4 5 4 2" xfId="20929" xr:uid="{00000000-0005-0000-0000-000047510000}"/>
    <cellStyle name="Output 9 2 4 5 5" xfId="20930" xr:uid="{00000000-0005-0000-0000-000048510000}"/>
    <cellStyle name="Output 9 2 4 5 5 2" xfId="20931" xr:uid="{00000000-0005-0000-0000-000049510000}"/>
    <cellStyle name="Output 9 2 4 5 6" xfId="20932" xr:uid="{00000000-0005-0000-0000-00004A510000}"/>
    <cellStyle name="Output 9 2 4 5 6 2" xfId="20933" xr:uid="{00000000-0005-0000-0000-00004B510000}"/>
    <cellStyle name="Output 9 2 4 5 7" xfId="20934" xr:uid="{00000000-0005-0000-0000-00004C510000}"/>
    <cellStyle name="Output 9 2 4 5 7 2" xfId="20935" xr:uid="{00000000-0005-0000-0000-00004D510000}"/>
    <cellStyle name="Output 9 2 4 5 8" xfId="20936" xr:uid="{00000000-0005-0000-0000-00004E510000}"/>
    <cellStyle name="Output 9 2 4 5 8 2" xfId="20937" xr:uid="{00000000-0005-0000-0000-00004F510000}"/>
    <cellStyle name="Output 9 2 4 5 9" xfId="20938" xr:uid="{00000000-0005-0000-0000-000050510000}"/>
    <cellStyle name="Output 9 2 4 5 9 2" xfId="20939" xr:uid="{00000000-0005-0000-0000-000051510000}"/>
    <cellStyle name="Output 9 2 4 6" xfId="20940" xr:uid="{00000000-0005-0000-0000-000052510000}"/>
    <cellStyle name="Output 9 2 4 6 10" xfId="20941" xr:uid="{00000000-0005-0000-0000-000053510000}"/>
    <cellStyle name="Output 9 2 4 6 10 2" xfId="20942" xr:uid="{00000000-0005-0000-0000-000054510000}"/>
    <cellStyle name="Output 9 2 4 6 11" xfId="20943" xr:uid="{00000000-0005-0000-0000-000055510000}"/>
    <cellStyle name="Output 9 2 4 6 11 2" xfId="20944" xr:uid="{00000000-0005-0000-0000-000056510000}"/>
    <cellStyle name="Output 9 2 4 6 12" xfId="20945" xr:uid="{00000000-0005-0000-0000-000057510000}"/>
    <cellStyle name="Output 9 2 4 6 12 2" xfId="20946" xr:uid="{00000000-0005-0000-0000-000058510000}"/>
    <cellStyle name="Output 9 2 4 6 13" xfId="20947" xr:uid="{00000000-0005-0000-0000-000059510000}"/>
    <cellStyle name="Output 9 2 4 6 13 2" xfId="20948" xr:uid="{00000000-0005-0000-0000-00005A510000}"/>
    <cellStyle name="Output 9 2 4 6 14" xfId="20949" xr:uid="{00000000-0005-0000-0000-00005B510000}"/>
    <cellStyle name="Output 9 2 4 6 14 2" xfId="20950" xr:uid="{00000000-0005-0000-0000-00005C510000}"/>
    <cellStyle name="Output 9 2 4 6 15" xfId="20951" xr:uid="{00000000-0005-0000-0000-00005D510000}"/>
    <cellStyle name="Output 9 2 4 6 2" xfId="20952" xr:uid="{00000000-0005-0000-0000-00005E510000}"/>
    <cellStyle name="Output 9 2 4 6 2 2" xfId="20953" xr:uid="{00000000-0005-0000-0000-00005F510000}"/>
    <cellStyle name="Output 9 2 4 6 3" xfId="20954" xr:uid="{00000000-0005-0000-0000-000060510000}"/>
    <cellStyle name="Output 9 2 4 6 3 2" xfId="20955" xr:uid="{00000000-0005-0000-0000-000061510000}"/>
    <cellStyle name="Output 9 2 4 6 4" xfId="20956" xr:uid="{00000000-0005-0000-0000-000062510000}"/>
    <cellStyle name="Output 9 2 4 6 4 2" xfId="20957" xr:uid="{00000000-0005-0000-0000-000063510000}"/>
    <cellStyle name="Output 9 2 4 6 5" xfId="20958" xr:uid="{00000000-0005-0000-0000-000064510000}"/>
    <cellStyle name="Output 9 2 4 6 5 2" xfId="20959" xr:uid="{00000000-0005-0000-0000-000065510000}"/>
    <cellStyle name="Output 9 2 4 6 6" xfId="20960" xr:uid="{00000000-0005-0000-0000-000066510000}"/>
    <cellStyle name="Output 9 2 4 6 6 2" xfId="20961" xr:uid="{00000000-0005-0000-0000-000067510000}"/>
    <cellStyle name="Output 9 2 4 6 7" xfId="20962" xr:uid="{00000000-0005-0000-0000-000068510000}"/>
    <cellStyle name="Output 9 2 4 6 7 2" xfId="20963" xr:uid="{00000000-0005-0000-0000-000069510000}"/>
    <cellStyle name="Output 9 2 4 6 8" xfId="20964" xr:uid="{00000000-0005-0000-0000-00006A510000}"/>
    <cellStyle name="Output 9 2 4 6 8 2" xfId="20965" xr:uid="{00000000-0005-0000-0000-00006B510000}"/>
    <cellStyle name="Output 9 2 4 6 9" xfId="20966" xr:uid="{00000000-0005-0000-0000-00006C510000}"/>
    <cellStyle name="Output 9 2 4 6 9 2" xfId="20967" xr:uid="{00000000-0005-0000-0000-00006D510000}"/>
    <cellStyle name="Output 9 2 4 7" xfId="20968" xr:uid="{00000000-0005-0000-0000-00006E510000}"/>
    <cellStyle name="Output 9 2 4 7 2" xfId="20969" xr:uid="{00000000-0005-0000-0000-00006F510000}"/>
    <cellStyle name="Output 9 2 4 8" xfId="20970" xr:uid="{00000000-0005-0000-0000-000070510000}"/>
    <cellStyle name="Output 9 2 4 8 2" xfId="20971" xr:uid="{00000000-0005-0000-0000-000071510000}"/>
    <cellStyle name="Output 9 2 4 9" xfId="20972" xr:uid="{00000000-0005-0000-0000-000072510000}"/>
    <cellStyle name="Output 9 2 4 9 2" xfId="20973" xr:uid="{00000000-0005-0000-0000-000073510000}"/>
    <cellStyle name="Output 9 2 5" xfId="20974" xr:uid="{00000000-0005-0000-0000-000074510000}"/>
    <cellStyle name="Output 9 2 5 10" xfId="20975" xr:uid="{00000000-0005-0000-0000-000075510000}"/>
    <cellStyle name="Output 9 2 5 10 2" xfId="20976" xr:uid="{00000000-0005-0000-0000-000076510000}"/>
    <cellStyle name="Output 9 2 5 11" xfId="20977" xr:uid="{00000000-0005-0000-0000-000077510000}"/>
    <cellStyle name="Output 9 2 5 11 2" xfId="20978" xr:uid="{00000000-0005-0000-0000-000078510000}"/>
    <cellStyle name="Output 9 2 5 12" xfId="20979" xr:uid="{00000000-0005-0000-0000-000079510000}"/>
    <cellStyle name="Output 9 2 5 12 2" xfId="20980" xr:uid="{00000000-0005-0000-0000-00007A510000}"/>
    <cellStyle name="Output 9 2 5 13" xfId="20981" xr:uid="{00000000-0005-0000-0000-00007B510000}"/>
    <cellStyle name="Output 9 2 5 13 2" xfId="20982" xr:uid="{00000000-0005-0000-0000-00007C510000}"/>
    <cellStyle name="Output 9 2 5 14" xfId="20983" xr:uid="{00000000-0005-0000-0000-00007D510000}"/>
    <cellStyle name="Output 9 2 5 14 2" xfId="20984" xr:uid="{00000000-0005-0000-0000-00007E510000}"/>
    <cellStyle name="Output 9 2 5 15" xfId="20985" xr:uid="{00000000-0005-0000-0000-00007F510000}"/>
    <cellStyle name="Output 9 2 5 15 2" xfId="20986" xr:uid="{00000000-0005-0000-0000-000080510000}"/>
    <cellStyle name="Output 9 2 5 16" xfId="20987" xr:uid="{00000000-0005-0000-0000-000081510000}"/>
    <cellStyle name="Output 9 2 5 16 2" xfId="20988" xr:uid="{00000000-0005-0000-0000-000082510000}"/>
    <cellStyle name="Output 9 2 5 17" xfId="20989" xr:uid="{00000000-0005-0000-0000-000083510000}"/>
    <cellStyle name="Output 9 2 5 17 2" xfId="20990" xr:uid="{00000000-0005-0000-0000-000084510000}"/>
    <cellStyle name="Output 9 2 5 18" xfId="20991" xr:uid="{00000000-0005-0000-0000-000085510000}"/>
    <cellStyle name="Output 9 2 5 18 2" xfId="20992" xr:uid="{00000000-0005-0000-0000-000086510000}"/>
    <cellStyle name="Output 9 2 5 19" xfId="20993" xr:uid="{00000000-0005-0000-0000-000087510000}"/>
    <cellStyle name="Output 9 2 5 2" xfId="20994" xr:uid="{00000000-0005-0000-0000-000088510000}"/>
    <cellStyle name="Output 9 2 5 2 10" xfId="20995" xr:uid="{00000000-0005-0000-0000-000089510000}"/>
    <cellStyle name="Output 9 2 5 2 10 2" xfId="20996" xr:uid="{00000000-0005-0000-0000-00008A510000}"/>
    <cellStyle name="Output 9 2 5 2 11" xfId="20997" xr:uid="{00000000-0005-0000-0000-00008B510000}"/>
    <cellStyle name="Output 9 2 5 2 11 2" xfId="20998" xr:uid="{00000000-0005-0000-0000-00008C510000}"/>
    <cellStyle name="Output 9 2 5 2 12" xfId="20999" xr:uid="{00000000-0005-0000-0000-00008D510000}"/>
    <cellStyle name="Output 9 2 5 2 12 2" xfId="21000" xr:uid="{00000000-0005-0000-0000-00008E510000}"/>
    <cellStyle name="Output 9 2 5 2 13" xfId="21001" xr:uid="{00000000-0005-0000-0000-00008F510000}"/>
    <cellStyle name="Output 9 2 5 2 13 2" xfId="21002" xr:uid="{00000000-0005-0000-0000-000090510000}"/>
    <cellStyle name="Output 9 2 5 2 14" xfId="21003" xr:uid="{00000000-0005-0000-0000-000091510000}"/>
    <cellStyle name="Output 9 2 5 2 14 2" xfId="21004" xr:uid="{00000000-0005-0000-0000-000092510000}"/>
    <cellStyle name="Output 9 2 5 2 15" xfId="21005" xr:uid="{00000000-0005-0000-0000-000093510000}"/>
    <cellStyle name="Output 9 2 5 2 15 2" xfId="21006" xr:uid="{00000000-0005-0000-0000-000094510000}"/>
    <cellStyle name="Output 9 2 5 2 16" xfId="21007" xr:uid="{00000000-0005-0000-0000-000095510000}"/>
    <cellStyle name="Output 9 2 5 2 16 2" xfId="21008" xr:uid="{00000000-0005-0000-0000-000096510000}"/>
    <cellStyle name="Output 9 2 5 2 17" xfId="21009" xr:uid="{00000000-0005-0000-0000-000097510000}"/>
    <cellStyle name="Output 9 2 5 2 17 2" xfId="21010" xr:uid="{00000000-0005-0000-0000-000098510000}"/>
    <cellStyle name="Output 9 2 5 2 18" xfId="21011" xr:uid="{00000000-0005-0000-0000-000099510000}"/>
    <cellStyle name="Output 9 2 5 2 2" xfId="21012" xr:uid="{00000000-0005-0000-0000-00009A510000}"/>
    <cellStyle name="Output 9 2 5 2 2 2" xfId="21013" xr:uid="{00000000-0005-0000-0000-00009B510000}"/>
    <cellStyle name="Output 9 2 5 2 3" xfId="21014" xr:uid="{00000000-0005-0000-0000-00009C510000}"/>
    <cellStyle name="Output 9 2 5 2 3 2" xfId="21015" xr:uid="{00000000-0005-0000-0000-00009D510000}"/>
    <cellStyle name="Output 9 2 5 2 4" xfId="21016" xr:uid="{00000000-0005-0000-0000-00009E510000}"/>
    <cellStyle name="Output 9 2 5 2 4 2" xfId="21017" xr:uid="{00000000-0005-0000-0000-00009F510000}"/>
    <cellStyle name="Output 9 2 5 2 5" xfId="21018" xr:uid="{00000000-0005-0000-0000-0000A0510000}"/>
    <cellStyle name="Output 9 2 5 2 5 2" xfId="21019" xr:uid="{00000000-0005-0000-0000-0000A1510000}"/>
    <cellStyle name="Output 9 2 5 2 6" xfId="21020" xr:uid="{00000000-0005-0000-0000-0000A2510000}"/>
    <cellStyle name="Output 9 2 5 2 6 2" xfId="21021" xr:uid="{00000000-0005-0000-0000-0000A3510000}"/>
    <cellStyle name="Output 9 2 5 2 7" xfId="21022" xr:uid="{00000000-0005-0000-0000-0000A4510000}"/>
    <cellStyle name="Output 9 2 5 2 7 2" xfId="21023" xr:uid="{00000000-0005-0000-0000-0000A5510000}"/>
    <cellStyle name="Output 9 2 5 2 8" xfId="21024" xr:uid="{00000000-0005-0000-0000-0000A6510000}"/>
    <cellStyle name="Output 9 2 5 2 8 2" xfId="21025" xr:uid="{00000000-0005-0000-0000-0000A7510000}"/>
    <cellStyle name="Output 9 2 5 2 9" xfId="21026" xr:uid="{00000000-0005-0000-0000-0000A8510000}"/>
    <cellStyle name="Output 9 2 5 2 9 2" xfId="21027" xr:uid="{00000000-0005-0000-0000-0000A9510000}"/>
    <cellStyle name="Output 9 2 5 3" xfId="21028" xr:uid="{00000000-0005-0000-0000-0000AA510000}"/>
    <cellStyle name="Output 9 2 5 3 10" xfId="21029" xr:uid="{00000000-0005-0000-0000-0000AB510000}"/>
    <cellStyle name="Output 9 2 5 3 10 2" xfId="21030" xr:uid="{00000000-0005-0000-0000-0000AC510000}"/>
    <cellStyle name="Output 9 2 5 3 11" xfId="21031" xr:uid="{00000000-0005-0000-0000-0000AD510000}"/>
    <cellStyle name="Output 9 2 5 3 11 2" xfId="21032" xr:uid="{00000000-0005-0000-0000-0000AE510000}"/>
    <cellStyle name="Output 9 2 5 3 12" xfId="21033" xr:uid="{00000000-0005-0000-0000-0000AF510000}"/>
    <cellStyle name="Output 9 2 5 3 12 2" xfId="21034" xr:uid="{00000000-0005-0000-0000-0000B0510000}"/>
    <cellStyle name="Output 9 2 5 3 13" xfId="21035" xr:uid="{00000000-0005-0000-0000-0000B1510000}"/>
    <cellStyle name="Output 9 2 5 3 13 2" xfId="21036" xr:uid="{00000000-0005-0000-0000-0000B2510000}"/>
    <cellStyle name="Output 9 2 5 3 14" xfId="21037" xr:uid="{00000000-0005-0000-0000-0000B3510000}"/>
    <cellStyle name="Output 9 2 5 3 14 2" xfId="21038" xr:uid="{00000000-0005-0000-0000-0000B4510000}"/>
    <cellStyle name="Output 9 2 5 3 15" xfId="21039" xr:uid="{00000000-0005-0000-0000-0000B5510000}"/>
    <cellStyle name="Output 9 2 5 3 15 2" xfId="21040" xr:uid="{00000000-0005-0000-0000-0000B6510000}"/>
    <cellStyle name="Output 9 2 5 3 16" xfId="21041" xr:uid="{00000000-0005-0000-0000-0000B7510000}"/>
    <cellStyle name="Output 9 2 5 3 2" xfId="21042" xr:uid="{00000000-0005-0000-0000-0000B8510000}"/>
    <cellStyle name="Output 9 2 5 3 2 2" xfId="21043" xr:uid="{00000000-0005-0000-0000-0000B9510000}"/>
    <cellStyle name="Output 9 2 5 3 3" xfId="21044" xr:uid="{00000000-0005-0000-0000-0000BA510000}"/>
    <cellStyle name="Output 9 2 5 3 3 2" xfId="21045" xr:uid="{00000000-0005-0000-0000-0000BB510000}"/>
    <cellStyle name="Output 9 2 5 3 4" xfId="21046" xr:uid="{00000000-0005-0000-0000-0000BC510000}"/>
    <cellStyle name="Output 9 2 5 3 4 2" xfId="21047" xr:uid="{00000000-0005-0000-0000-0000BD510000}"/>
    <cellStyle name="Output 9 2 5 3 5" xfId="21048" xr:uid="{00000000-0005-0000-0000-0000BE510000}"/>
    <cellStyle name="Output 9 2 5 3 5 2" xfId="21049" xr:uid="{00000000-0005-0000-0000-0000BF510000}"/>
    <cellStyle name="Output 9 2 5 3 6" xfId="21050" xr:uid="{00000000-0005-0000-0000-0000C0510000}"/>
    <cellStyle name="Output 9 2 5 3 6 2" xfId="21051" xr:uid="{00000000-0005-0000-0000-0000C1510000}"/>
    <cellStyle name="Output 9 2 5 3 7" xfId="21052" xr:uid="{00000000-0005-0000-0000-0000C2510000}"/>
    <cellStyle name="Output 9 2 5 3 7 2" xfId="21053" xr:uid="{00000000-0005-0000-0000-0000C3510000}"/>
    <cellStyle name="Output 9 2 5 3 8" xfId="21054" xr:uid="{00000000-0005-0000-0000-0000C4510000}"/>
    <cellStyle name="Output 9 2 5 3 8 2" xfId="21055" xr:uid="{00000000-0005-0000-0000-0000C5510000}"/>
    <cellStyle name="Output 9 2 5 3 9" xfId="21056" xr:uid="{00000000-0005-0000-0000-0000C6510000}"/>
    <cellStyle name="Output 9 2 5 3 9 2" xfId="21057" xr:uid="{00000000-0005-0000-0000-0000C7510000}"/>
    <cellStyle name="Output 9 2 5 4" xfId="21058" xr:uid="{00000000-0005-0000-0000-0000C8510000}"/>
    <cellStyle name="Output 9 2 5 4 10" xfId="21059" xr:uid="{00000000-0005-0000-0000-0000C9510000}"/>
    <cellStyle name="Output 9 2 5 4 10 2" xfId="21060" xr:uid="{00000000-0005-0000-0000-0000CA510000}"/>
    <cellStyle name="Output 9 2 5 4 11" xfId="21061" xr:uid="{00000000-0005-0000-0000-0000CB510000}"/>
    <cellStyle name="Output 9 2 5 4 11 2" xfId="21062" xr:uid="{00000000-0005-0000-0000-0000CC510000}"/>
    <cellStyle name="Output 9 2 5 4 12" xfId="21063" xr:uid="{00000000-0005-0000-0000-0000CD510000}"/>
    <cellStyle name="Output 9 2 5 4 12 2" xfId="21064" xr:uid="{00000000-0005-0000-0000-0000CE510000}"/>
    <cellStyle name="Output 9 2 5 4 13" xfId="21065" xr:uid="{00000000-0005-0000-0000-0000CF510000}"/>
    <cellStyle name="Output 9 2 5 4 13 2" xfId="21066" xr:uid="{00000000-0005-0000-0000-0000D0510000}"/>
    <cellStyle name="Output 9 2 5 4 14" xfId="21067" xr:uid="{00000000-0005-0000-0000-0000D1510000}"/>
    <cellStyle name="Output 9 2 5 4 14 2" xfId="21068" xr:uid="{00000000-0005-0000-0000-0000D2510000}"/>
    <cellStyle name="Output 9 2 5 4 15" xfId="21069" xr:uid="{00000000-0005-0000-0000-0000D3510000}"/>
    <cellStyle name="Output 9 2 5 4 15 2" xfId="21070" xr:uid="{00000000-0005-0000-0000-0000D4510000}"/>
    <cellStyle name="Output 9 2 5 4 16" xfId="21071" xr:uid="{00000000-0005-0000-0000-0000D5510000}"/>
    <cellStyle name="Output 9 2 5 4 2" xfId="21072" xr:uid="{00000000-0005-0000-0000-0000D6510000}"/>
    <cellStyle name="Output 9 2 5 4 2 2" xfId="21073" xr:uid="{00000000-0005-0000-0000-0000D7510000}"/>
    <cellStyle name="Output 9 2 5 4 3" xfId="21074" xr:uid="{00000000-0005-0000-0000-0000D8510000}"/>
    <cellStyle name="Output 9 2 5 4 3 2" xfId="21075" xr:uid="{00000000-0005-0000-0000-0000D9510000}"/>
    <cellStyle name="Output 9 2 5 4 4" xfId="21076" xr:uid="{00000000-0005-0000-0000-0000DA510000}"/>
    <cellStyle name="Output 9 2 5 4 4 2" xfId="21077" xr:uid="{00000000-0005-0000-0000-0000DB510000}"/>
    <cellStyle name="Output 9 2 5 4 5" xfId="21078" xr:uid="{00000000-0005-0000-0000-0000DC510000}"/>
    <cellStyle name="Output 9 2 5 4 5 2" xfId="21079" xr:uid="{00000000-0005-0000-0000-0000DD510000}"/>
    <cellStyle name="Output 9 2 5 4 6" xfId="21080" xr:uid="{00000000-0005-0000-0000-0000DE510000}"/>
    <cellStyle name="Output 9 2 5 4 6 2" xfId="21081" xr:uid="{00000000-0005-0000-0000-0000DF510000}"/>
    <cellStyle name="Output 9 2 5 4 7" xfId="21082" xr:uid="{00000000-0005-0000-0000-0000E0510000}"/>
    <cellStyle name="Output 9 2 5 4 7 2" xfId="21083" xr:uid="{00000000-0005-0000-0000-0000E1510000}"/>
    <cellStyle name="Output 9 2 5 4 8" xfId="21084" xr:uid="{00000000-0005-0000-0000-0000E2510000}"/>
    <cellStyle name="Output 9 2 5 4 8 2" xfId="21085" xr:uid="{00000000-0005-0000-0000-0000E3510000}"/>
    <cellStyle name="Output 9 2 5 4 9" xfId="21086" xr:uid="{00000000-0005-0000-0000-0000E4510000}"/>
    <cellStyle name="Output 9 2 5 4 9 2" xfId="21087" xr:uid="{00000000-0005-0000-0000-0000E5510000}"/>
    <cellStyle name="Output 9 2 5 5" xfId="21088" xr:uid="{00000000-0005-0000-0000-0000E6510000}"/>
    <cellStyle name="Output 9 2 5 5 10" xfId="21089" xr:uid="{00000000-0005-0000-0000-0000E7510000}"/>
    <cellStyle name="Output 9 2 5 5 10 2" xfId="21090" xr:uid="{00000000-0005-0000-0000-0000E8510000}"/>
    <cellStyle name="Output 9 2 5 5 11" xfId="21091" xr:uid="{00000000-0005-0000-0000-0000E9510000}"/>
    <cellStyle name="Output 9 2 5 5 11 2" xfId="21092" xr:uid="{00000000-0005-0000-0000-0000EA510000}"/>
    <cellStyle name="Output 9 2 5 5 12" xfId="21093" xr:uid="{00000000-0005-0000-0000-0000EB510000}"/>
    <cellStyle name="Output 9 2 5 5 12 2" xfId="21094" xr:uid="{00000000-0005-0000-0000-0000EC510000}"/>
    <cellStyle name="Output 9 2 5 5 13" xfId="21095" xr:uid="{00000000-0005-0000-0000-0000ED510000}"/>
    <cellStyle name="Output 9 2 5 5 13 2" xfId="21096" xr:uid="{00000000-0005-0000-0000-0000EE510000}"/>
    <cellStyle name="Output 9 2 5 5 14" xfId="21097" xr:uid="{00000000-0005-0000-0000-0000EF510000}"/>
    <cellStyle name="Output 9 2 5 5 14 2" xfId="21098" xr:uid="{00000000-0005-0000-0000-0000F0510000}"/>
    <cellStyle name="Output 9 2 5 5 15" xfId="21099" xr:uid="{00000000-0005-0000-0000-0000F1510000}"/>
    <cellStyle name="Output 9 2 5 5 2" xfId="21100" xr:uid="{00000000-0005-0000-0000-0000F2510000}"/>
    <cellStyle name="Output 9 2 5 5 2 2" xfId="21101" xr:uid="{00000000-0005-0000-0000-0000F3510000}"/>
    <cellStyle name="Output 9 2 5 5 3" xfId="21102" xr:uid="{00000000-0005-0000-0000-0000F4510000}"/>
    <cellStyle name="Output 9 2 5 5 3 2" xfId="21103" xr:uid="{00000000-0005-0000-0000-0000F5510000}"/>
    <cellStyle name="Output 9 2 5 5 4" xfId="21104" xr:uid="{00000000-0005-0000-0000-0000F6510000}"/>
    <cellStyle name="Output 9 2 5 5 4 2" xfId="21105" xr:uid="{00000000-0005-0000-0000-0000F7510000}"/>
    <cellStyle name="Output 9 2 5 5 5" xfId="21106" xr:uid="{00000000-0005-0000-0000-0000F8510000}"/>
    <cellStyle name="Output 9 2 5 5 5 2" xfId="21107" xr:uid="{00000000-0005-0000-0000-0000F9510000}"/>
    <cellStyle name="Output 9 2 5 5 6" xfId="21108" xr:uid="{00000000-0005-0000-0000-0000FA510000}"/>
    <cellStyle name="Output 9 2 5 5 6 2" xfId="21109" xr:uid="{00000000-0005-0000-0000-0000FB510000}"/>
    <cellStyle name="Output 9 2 5 5 7" xfId="21110" xr:uid="{00000000-0005-0000-0000-0000FC510000}"/>
    <cellStyle name="Output 9 2 5 5 7 2" xfId="21111" xr:uid="{00000000-0005-0000-0000-0000FD510000}"/>
    <cellStyle name="Output 9 2 5 5 8" xfId="21112" xr:uid="{00000000-0005-0000-0000-0000FE510000}"/>
    <cellStyle name="Output 9 2 5 5 8 2" xfId="21113" xr:uid="{00000000-0005-0000-0000-0000FF510000}"/>
    <cellStyle name="Output 9 2 5 5 9" xfId="21114" xr:uid="{00000000-0005-0000-0000-000000520000}"/>
    <cellStyle name="Output 9 2 5 5 9 2" xfId="21115" xr:uid="{00000000-0005-0000-0000-000001520000}"/>
    <cellStyle name="Output 9 2 5 6" xfId="21116" xr:uid="{00000000-0005-0000-0000-000002520000}"/>
    <cellStyle name="Output 9 2 5 6 2" xfId="21117" xr:uid="{00000000-0005-0000-0000-000003520000}"/>
    <cellStyle name="Output 9 2 5 7" xfId="21118" xr:uid="{00000000-0005-0000-0000-000004520000}"/>
    <cellStyle name="Output 9 2 5 7 2" xfId="21119" xr:uid="{00000000-0005-0000-0000-000005520000}"/>
    <cellStyle name="Output 9 2 5 8" xfId="21120" xr:uid="{00000000-0005-0000-0000-000006520000}"/>
    <cellStyle name="Output 9 2 5 8 2" xfId="21121" xr:uid="{00000000-0005-0000-0000-000007520000}"/>
    <cellStyle name="Output 9 2 5 9" xfId="21122" xr:uid="{00000000-0005-0000-0000-000008520000}"/>
    <cellStyle name="Output 9 2 5 9 2" xfId="21123" xr:uid="{00000000-0005-0000-0000-000009520000}"/>
    <cellStyle name="Output 9 2 6" xfId="21124" xr:uid="{00000000-0005-0000-0000-00000A520000}"/>
    <cellStyle name="Output 9 2 6 10" xfId="21125" xr:uid="{00000000-0005-0000-0000-00000B520000}"/>
    <cellStyle name="Output 9 2 6 10 2" xfId="21126" xr:uid="{00000000-0005-0000-0000-00000C520000}"/>
    <cellStyle name="Output 9 2 6 11" xfId="21127" xr:uid="{00000000-0005-0000-0000-00000D520000}"/>
    <cellStyle name="Output 9 2 6 11 2" xfId="21128" xr:uid="{00000000-0005-0000-0000-00000E520000}"/>
    <cellStyle name="Output 9 2 6 12" xfId="21129" xr:uid="{00000000-0005-0000-0000-00000F520000}"/>
    <cellStyle name="Output 9 2 6 12 2" xfId="21130" xr:uid="{00000000-0005-0000-0000-000010520000}"/>
    <cellStyle name="Output 9 2 6 13" xfId="21131" xr:uid="{00000000-0005-0000-0000-000011520000}"/>
    <cellStyle name="Output 9 2 6 13 2" xfId="21132" xr:uid="{00000000-0005-0000-0000-000012520000}"/>
    <cellStyle name="Output 9 2 6 14" xfId="21133" xr:uid="{00000000-0005-0000-0000-000013520000}"/>
    <cellStyle name="Output 9 2 6 14 2" xfId="21134" xr:uid="{00000000-0005-0000-0000-000014520000}"/>
    <cellStyle name="Output 9 2 6 15" xfId="21135" xr:uid="{00000000-0005-0000-0000-000015520000}"/>
    <cellStyle name="Output 9 2 6 15 2" xfId="21136" xr:uid="{00000000-0005-0000-0000-000016520000}"/>
    <cellStyle name="Output 9 2 6 16" xfId="21137" xr:uid="{00000000-0005-0000-0000-000017520000}"/>
    <cellStyle name="Output 9 2 6 16 2" xfId="21138" xr:uid="{00000000-0005-0000-0000-000018520000}"/>
    <cellStyle name="Output 9 2 6 17" xfId="21139" xr:uid="{00000000-0005-0000-0000-000019520000}"/>
    <cellStyle name="Output 9 2 6 17 2" xfId="21140" xr:uid="{00000000-0005-0000-0000-00001A520000}"/>
    <cellStyle name="Output 9 2 6 18" xfId="21141" xr:uid="{00000000-0005-0000-0000-00001B520000}"/>
    <cellStyle name="Output 9 2 6 18 2" xfId="21142" xr:uid="{00000000-0005-0000-0000-00001C520000}"/>
    <cellStyle name="Output 9 2 6 19" xfId="21143" xr:uid="{00000000-0005-0000-0000-00001D520000}"/>
    <cellStyle name="Output 9 2 6 2" xfId="21144" xr:uid="{00000000-0005-0000-0000-00001E520000}"/>
    <cellStyle name="Output 9 2 6 2 10" xfId="21145" xr:uid="{00000000-0005-0000-0000-00001F520000}"/>
    <cellStyle name="Output 9 2 6 2 10 2" xfId="21146" xr:uid="{00000000-0005-0000-0000-000020520000}"/>
    <cellStyle name="Output 9 2 6 2 11" xfId="21147" xr:uid="{00000000-0005-0000-0000-000021520000}"/>
    <cellStyle name="Output 9 2 6 2 11 2" xfId="21148" xr:uid="{00000000-0005-0000-0000-000022520000}"/>
    <cellStyle name="Output 9 2 6 2 12" xfId="21149" xr:uid="{00000000-0005-0000-0000-000023520000}"/>
    <cellStyle name="Output 9 2 6 2 12 2" xfId="21150" xr:uid="{00000000-0005-0000-0000-000024520000}"/>
    <cellStyle name="Output 9 2 6 2 13" xfId="21151" xr:uid="{00000000-0005-0000-0000-000025520000}"/>
    <cellStyle name="Output 9 2 6 2 13 2" xfId="21152" xr:uid="{00000000-0005-0000-0000-000026520000}"/>
    <cellStyle name="Output 9 2 6 2 14" xfId="21153" xr:uid="{00000000-0005-0000-0000-000027520000}"/>
    <cellStyle name="Output 9 2 6 2 14 2" xfId="21154" xr:uid="{00000000-0005-0000-0000-000028520000}"/>
    <cellStyle name="Output 9 2 6 2 15" xfId="21155" xr:uid="{00000000-0005-0000-0000-000029520000}"/>
    <cellStyle name="Output 9 2 6 2 15 2" xfId="21156" xr:uid="{00000000-0005-0000-0000-00002A520000}"/>
    <cellStyle name="Output 9 2 6 2 16" xfId="21157" xr:uid="{00000000-0005-0000-0000-00002B520000}"/>
    <cellStyle name="Output 9 2 6 2 16 2" xfId="21158" xr:uid="{00000000-0005-0000-0000-00002C520000}"/>
    <cellStyle name="Output 9 2 6 2 17" xfId="21159" xr:uid="{00000000-0005-0000-0000-00002D520000}"/>
    <cellStyle name="Output 9 2 6 2 17 2" xfId="21160" xr:uid="{00000000-0005-0000-0000-00002E520000}"/>
    <cellStyle name="Output 9 2 6 2 18" xfId="21161" xr:uid="{00000000-0005-0000-0000-00002F520000}"/>
    <cellStyle name="Output 9 2 6 2 2" xfId="21162" xr:uid="{00000000-0005-0000-0000-000030520000}"/>
    <cellStyle name="Output 9 2 6 2 2 2" xfId="21163" xr:uid="{00000000-0005-0000-0000-000031520000}"/>
    <cellStyle name="Output 9 2 6 2 3" xfId="21164" xr:uid="{00000000-0005-0000-0000-000032520000}"/>
    <cellStyle name="Output 9 2 6 2 3 2" xfId="21165" xr:uid="{00000000-0005-0000-0000-000033520000}"/>
    <cellStyle name="Output 9 2 6 2 4" xfId="21166" xr:uid="{00000000-0005-0000-0000-000034520000}"/>
    <cellStyle name="Output 9 2 6 2 4 2" xfId="21167" xr:uid="{00000000-0005-0000-0000-000035520000}"/>
    <cellStyle name="Output 9 2 6 2 5" xfId="21168" xr:uid="{00000000-0005-0000-0000-000036520000}"/>
    <cellStyle name="Output 9 2 6 2 5 2" xfId="21169" xr:uid="{00000000-0005-0000-0000-000037520000}"/>
    <cellStyle name="Output 9 2 6 2 6" xfId="21170" xr:uid="{00000000-0005-0000-0000-000038520000}"/>
    <cellStyle name="Output 9 2 6 2 6 2" xfId="21171" xr:uid="{00000000-0005-0000-0000-000039520000}"/>
    <cellStyle name="Output 9 2 6 2 7" xfId="21172" xr:uid="{00000000-0005-0000-0000-00003A520000}"/>
    <cellStyle name="Output 9 2 6 2 7 2" xfId="21173" xr:uid="{00000000-0005-0000-0000-00003B520000}"/>
    <cellStyle name="Output 9 2 6 2 8" xfId="21174" xr:uid="{00000000-0005-0000-0000-00003C520000}"/>
    <cellStyle name="Output 9 2 6 2 8 2" xfId="21175" xr:uid="{00000000-0005-0000-0000-00003D520000}"/>
    <cellStyle name="Output 9 2 6 2 9" xfId="21176" xr:uid="{00000000-0005-0000-0000-00003E520000}"/>
    <cellStyle name="Output 9 2 6 2 9 2" xfId="21177" xr:uid="{00000000-0005-0000-0000-00003F520000}"/>
    <cellStyle name="Output 9 2 6 3" xfId="21178" xr:uid="{00000000-0005-0000-0000-000040520000}"/>
    <cellStyle name="Output 9 2 6 3 10" xfId="21179" xr:uid="{00000000-0005-0000-0000-000041520000}"/>
    <cellStyle name="Output 9 2 6 3 10 2" xfId="21180" xr:uid="{00000000-0005-0000-0000-000042520000}"/>
    <cellStyle name="Output 9 2 6 3 11" xfId="21181" xr:uid="{00000000-0005-0000-0000-000043520000}"/>
    <cellStyle name="Output 9 2 6 3 11 2" xfId="21182" xr:uid="{00000000-0005-0000-0000-000044520000}"/>
    <cellStyle name="Output 9 2 6 3 12" xfId="21183" xr:uid="{00000000-0005-0000-0000-000045520000}"/>
    <cellStyle name="Output 9 2 6 3 12 2" xfId="21184" xr:uid="{00000000-0005-0000-0000-000046520000}"/>
    <cellStyle name="Output 9 2 6 3 13" xfId="21185" xr:uid="{00000000-0005-0000-0000-000047520000}"/>
    <cellStyle name="Output 9 2 6 3 13 2" xfId="21186" xr:uid="{00000000-0005-0000-0000-000048520000}"/>
    <cellStyle name="Output 9 2 6 3 14" xfId="21187" xr:uid="{00000000-0005-0000-0000-000049520000}"/>
    <cellStyle name="Output 9 2 6 3 14 2" xfId="21188" xr:uid="{00000000-0005-0000-0000-00004A520000}"/>
    <cellStyle name="Output 9 2 6 3 15" xfId="21189" xr:uid="{00000000-0005-0000-0000-00004B520000}"/>
    <cellStyle name="Output 9 2 6 3 15 2" xfId="21190" xr:uid="{00000000-0005-0000-0000-00004C520000}"/>
    <cellStyle name="Output 9 2 6 3 16" xfId="21191" xr:uid="{00000000-0005-0000-0000-00004D520000}"/>
    <cellStyle name="Output 9 2 6 3 2" xfId="21192" xr:uid="{00000000-0005-0000-0000-00004E520000}"/>
    <cellStyle name="Output 9 2 6 3 2 2" xfId="21193" xr:uid="{00000000-0005-0000-0000-00004F520000}"/>
    <cellStyle name="Output 9 2 6 3 3" xfId="21194" xr:uid="{00000000-0005-0000-0000-000050520000}"/>
    <cellStyle name="Output 9 2 6 3 3 2" xfId="21195" xr:uid="{00000000-0005-0000-0000-000051520000}"/>
    <cellStyle name="Output 9 2 6 3 4" xfId="21196" xr:uid="{00000000-0005-0000-0000-000052520000}"/>
    <cellStyle name="Output 9 2 6 3 4 2" xfId="21197" xr:uid="{00000000-0005-0000-0000-000053520000}"/>
    <cellStyle name="Output 9 2 6 3 5" xfId="21198" xr:uid="{00000000-0005-0000-0000-000054520000}"/>
    <cellStyle name="Output 9 2 6 3 5 2" xfId="21199" xr:uid="{00000000-0005-0000-0000-000055520000}"/>
    <cellStyle name="Output 9 2 6 3 6" xfId="21200" xr:uid="{00000000-0005-0000-0000-000056520000}"/>
    <cellStyle name="Output 9 2 6 3 6 2" xfId="21201" xr:uid="{00000000-0005-0000-0000-000057520000}"/>
    <cellStyle name="Output 9 2 6 3 7" xfId="21202" xr:uid="{00000000-0005-0000-0000-000058520000}"/>
    <cellStyle name="Output 9 2 6 3 7 2" xfId="21203" xr:uid="{00000000-0005-0000-0000-000059520000}"/>
    <cellStyle name="Output 9 2 6 3 8" xfId="21204" xr:uid="{00000000-0005-0000-0000-00005A520000}"/>
    <cellStyle name="Output 9 2 6 3 8 2" xfId="21205" xr:uid="{00000000-0005-0000-0000-00005B520000}"/>
    <cellStyle name="Output 9 2 6 3 9" xfId="21206" xr:uid="{00000000-0005-0000-0000-00005C520000}"/>
    <cellStyle name="Output 9 2 6 3 9 2" xfId="21207" xr:uid="{00000000-0005-0000-0000-00005D520000}"/>
    <cellStyle name="Output 9 2 6 4" xfId="21208" xr:uid="{00000000-0005-0000-0000-00005E520000}"/>
    <cellStyle name="Output 9 2 6 4 10" xfId="21209" xr:uid="{00000000-0005-0000-0000-00005F520000}"/>
    <cellStyle name="Output 9 2 6 4 10 2" xfId="21210" xr:uid="{00000000-0005-0000-0000-000060520000}"/>
    <cellStyle name="Output 9 2 6 4 11" xfId="21211" xr:uid="{00000000-0005-0000-0000-000061520000}"/>
    <cellStyle name="Output 9 2 6 4 11 2" xfId="21212" xr:uid="{00000000-0005-0000-0000-000062520000}"/>
    <cellStyle name="Output 9 2 6 4 12" xfId="21213" xr:uid="{00000000-0005-0000-0000-000063520000}"/>
    <cellStyle name="Output 9 2 6 4 12 2" xfId="21214" xr:uid="{00000000-0005-0000-0000-000064520000}"/>
    <cellStyle name="Output 9 2 6 4 13" xfId="21215" xr:uid="{00000000-0005-0000-0000-000065520000}"/>
    <cellStyle name="Output 9 2 6 4 13 2" xfId="21216" xr:uid="{00000000-0005-0000-0000-000066520000}"/>
    <cellStyle name="Output 9 2 6 4 14" xfId="21217" xr:uid="{00000000-0005-0000-0000-000067520000}"/>
    <cellStyle name="Output 9 2 6 4 14 2" xfId="21218" xr:uid="{00000000-0005-0000-0000-000068520000}"/>
    <cellStyle name="Output 9 2 6 4 15" xfId="21219" xr:uid="{00000000-0005-0000-0000-000069520000}"/>
    <cellStyle name="Output 9 2 6 4 15 2" xfId="21220" xr:uid="{00000000-0005-0000-0000-00006A520000}"/>
    <cellStyle name="Output 9 2 6 4 16" xfId="21221" xr:uid="{00000000-0005-0000-0000-00006B520000}"/>
    <cellStyle name="Output 9 2 6 4 2" xfId="21222" xr:uid="{00000000-0005-0000-0000-00006C520000}"/>
    <cellStyle name="Output 9 2 6 4 2 2" xfId="21223" xr:uid="{00000000-0005-0000-0000-00006D520000}"/>
    <cellStyle name="Output 9 2 6 4 3" xfId="21224" xr:uid="{00000000-0005-0000-0000-00006E520000}"/>
    <cellStyle name="Output 9 2 6 4 3 2" xfId="21225" xr:uid="{00000000-0005-0000-0000-00006F520000}"/>
    <cellStyle name="Output 9 2 6 4 4" xfId="21226" xr:uid="{00000000-0005-0000-0000-000070520000}"/>
    <cellStyle name="Output 9 2 6 4 4 2" xfId="21227" xr:uid="{00000000-0005-0000-0000-000071520000}"/>
    <cellStyle name="Output 9 2 6 4 5" xfId="21228" xr:uid="{00000000-0005-0000-0000-000072520000}"/>
    <cellStyle name="Output 9 2 6 4 5 2" xfId="21229" xr:uid="{00000000-0005-0000-0000-000073520000}"/>
    <cellStyle name="Output 9 2 6 4 6" xfId="21230" xr:uid="{00000000-0005-0000-0000-000074520000}"/>
    <cellStyle name="Output 9 2 6 4 6 2" xfId="21231" xr:uid="{00000000-0005-0000-0000-000075520000}"/>
    <cellStyle name="Output 9 2 6 4 7" xfId="21232" xr:uid="{00000000-0005-0000-0000-000076520000}"/>
    <cellStyle name="Output 9 2 6 4 7 2" xfId="21233" xr:uid="{00000000-0005-0000-0000-000077520000}"/>
    <cellStyle name="Output 9 2 6 4 8" xfId="21234" xr:uid="{00000000-0005-0000-0000-000078520000}"/>
    <cellStyle name="Output 9 2 6 4 8 2" xfId="21235" xr:uid="{00000000-0005-0000-0000-000079520000}"/>
    <cellStyle name="Output 9 2 6 4 9" xfId="21236" xr:uid="{00000000-0005-0000-0000-00007A520000}"/>
    <cellStyle name="Output 9 2 6 4 9 2" xfId="21237" xr:uid="{00000000-0005-0000-0000-00007B520000}"/>
    <cellStyle name="Output 9 2 6 5" xfId="21238" xr:uid="{00000000-0005-0000-0000-00007C520000}"/>
    <cellStyle name="Output 9 2 6 5 10" xfId="21239" xr:uid="{00000000-0005-0000-0000-00007D520000}"/>
    <cellStyle name="Output 9 2 6 5 10 2" xfId="21240" xr:uid="{00000000-0005-0000-0000-00007E520000}"/>
    <cellStyle name="Output 9 2 6 5 11" xfId="21241" xr:uid="{00000000-0005-0000-0000-00007F520000}"/>
    <cellStyle name="Output 9 2 6 5 11 2" xfId="21242" xr:uid="{00000000-0005-0000-0000-000080520000}"/>
    <cellStyle name="Output 9 2 6 5 12" xfId="21243" xr:uid="{00000000-0005-0000-0000-000081520000}"/>
    <cellStyle name="Output 9 2 6 5 12 2" xfId="21244" xr:uid="{00000000-0005-0000-0000-000082520000}"/>
    <cellStyle name="Output 9 2 6 5 13" xfId="21245" xr:uid="{00000000-0005-0000-0000-000083520000}"/>
    <cellStyle name="Output 9 2 6 5 13 2" xfId="21246" xr:uid="{00000000-0005-0000-0000-000084520000}"/>
    <cellStyle name="Output 9 2 6 5 14" xfId="21247" xr:uid="{00000000-0005-0000-0000-000085520000}"/>
    <cellStyle name="Output 9 2 6 5 14 2" xfId="21248" xr:uid="{00000000-0005-0000-0000-000086520000}"/>
    <cellStyle name="Output 9 2 6 5 15" xfId="21249" xr:uid="{00000000-0005-0000-0000-000087520000}"/>
    <cellStyle name="Output 9 2 6 5 2" xfId="21250" xr:uid="{00000000-0005-0000-0000-000088520000}"/>
    <cellStyle name="Output 9 2 6 5 2 2" xfId="21251" xr:uid="{00000000-0005-0000-0000-000089520000}"/>
    <cellStyle name="Output 9 2 6 5 3" xfId="21252" xr:uid="{00000000-0005-0000-0000-00008A520000}"/>
    <cellStyle name="Output 9 2 6 5 3 2" xfId="21253" xr:uid="{00000000-0005-0000-0000-00008B520000}"/>
    <cellStyle name="Output 9 2 6 5 4" xfId="21254" xr:uid="{00000000-0005-0000-0000-00008C520000}"/>
    <cellStyle name="Output 9 2 6 5 4 2" xfId="21255" xr:uid="{00000000-0005-0000-0000-00008D520000}"/>
    <cellStyle name="Output 9 2 6 5 5" xfId="21256" xr:uid="{00000000-0005-0000-0000-00008E520000}"/>
    <cellStyle name="Output 9 2 6 5 5 2" xfId="21257" xr:uid="{00000000-0005-0000-0000-00008F520000}"/>
    <cellStyle name="Output 9 2 6 5 6" xfId="21258" xr:uid="{00000000-0005-0000-0000-000090520000}"/>
    <cellStyle name="Output 9 2 6 5 6 2" xfId="21259" xr:uid="{00000000-0005-0000-0000-000091520000}"/>
    <cellStyle name="Output 9 2 6 5 7" xfId="21260" xr:uid="{00000000-0005-0000-0000-000092520000}"/>
    <cellStyle name="Output 9 2 6 5 7 2" xfId="21261" xr:uid="{00000000-0005-0000-0000-000093520000}"/>
    <cellStyle name="Output 9 2 6 5 8" xfId="21262" xr:uid="{00000000-0005-0000-0000-000094520000}"/>
    <cellStyle name="Output 9 2 6 5 8 2" xfId="21263" xr:uid="{00000000-0005-0000-0000-000095520000}"/>
    <cellStyle name="Output 9 2 6 5 9" xfId="21264" xr:uid="{00000000-0005-0000-0000-000096520000}"/>
    <cellStyle name="Output 9 2 6 5 9 2" xfId="21265" xr:uid="{00000000-0005-0000-0000-000097520000}"/>
    <cellStyle name="Output 9 2 6 6" xfId="21266" xr:uid="{00000000-0005-0000-0000-000098520000}"/>
    <cellStyle name="Output 9 2 6 6 2" xfId="21267" xr:uid="{00000000-0005-0000-0000-000099520000}"/>
    <cellStyle name="Output 9 2 6 7" xfId="21268" xr:uid="{00000000-0005-0000-0000-00009A520000}"/>
    <cellStyle name="Output 9 2 6 7 2" xfId="21269" xr:uid="{00000000-0005-0000-0000-00009B520000}"/>
    <cellStyle name="Output 9 2 6 8" xfId="21270" xr:uid="{00000000-0005-0000-0000-00009C520000}"/>
    <cellStyle name="Output 9 2 6 8 2" xfId="21271" xr:uid="{00000000-0005-0000-0000-00009D520000}"/>
    <cellStyle name="Output 9 2 6 9" xfId="21272" xr:uid="{00000000-0005-0000-0000-00009E520000}"/>
    <cellStyle name="Output 9 2 6 9 2" xfId="21273" xr:uid="{00000000-0005-0000-0000-00009F520000}"/>
    <cellStyle name="Output 9 2 7" xfId="21274" xr:uid="{00000000-0005-0000-0000-0000A0520000}"/>
    <cellStyle name="Output 9 2 7 10" xfId="21275" xr:uid="{00000000-0005-0000-0000-0000A1520000}"/>
    <cellStyle name="Output 9 2 7 10 2" xfId="21276" xr:uid="{00000000-0005-0000-0000-0000A2520000}"/>
    <cellStyle name="Output 9 2 7 11" xfId="21277" xr:uid="{00000000-0005-0000-0000-0000A3520000}"/>
    <cellStyle name="Output 9 2 7 11 2" xfId="21278" xr:uid="{00000000-0005-0000-0000-0000A4520000}"/>
    <cellStyle name="Output 9 2 7 12" xfId="21279" xr:uid="{00000000-0005-0000-0000-0000A5520000}"/>
    <cellStyle name="Output 9 2 7 12 2" xfId="21280" xr:uid="{00000000-0005-0000-0000-0000A6520000}"/>
    <cellStyle name="Output 9 2 7 13" xfId="21281" xr:uid="{00000000-0005-0000-0000-0000A7520000}"/>
    <cellStyle name="Output 9 2 7 13 2" xfId="21282" xr:uid="{00000000-0005-0000-0000-0000A8520000}"/>
    <cellStyle name="Output 9 2 7 14" xfId="21283" xr:uid="{00000000-0005-0000-0000-0000A9520000}"/>
    <cellStyle name="Output 9 2 7 14 2" xfId="21284" xr:uid="{00000000-0005-0000-0000-0000AA520000}"/>
    <cellStyle name="Output 9 2 7 15" xfId="21285" xr:uid="{00000000-0005-0000-0000-0000AB520000}"/>
    <cellStyle name="Output 9 2 7 15 2" xfId="21286" xr:uid="{00000000-0005-0000-0000-0000AC520000}"/>
    <cellStyle name="Output 9 2 7 16" xfId="21287" xr:uid="{00000000-0005-0000-0000-0000AD520000}"/>
    <cellStyle name="Output 9 2 7 16 2" xfId="21288" xr:uid="{00000000-0005-0000-0000-0000AE520000}"/>
    <cellStyle name="Output 9 2 7 17" xfId="21289" xr:uid="{00000000-0005-0000-0000-0000AF520000}"/>
    <cellStyle name="Output 9 2 7 17 2" xfId="21290" xr:uid="{00000000-0005-0000-0000-0000B0520000}"/>
    <cellStyle name="Output 9 2 7 18" xfId="21291" xr:uid="{00000000-0005-0000-0000-0000B1520000}"/>
    <cellStyle name="Output 9 2 7 2" xfId="21292" xr:uid="{00000000-0005-0000-0000-0000B2520000}"/>
    <cellStyle name="Output 9 2 7 2 10" xfId="21293" xr:uid="{00000000-0005-0000-0000-0000B3520000}"/>
    <cellStyle name="Output 9 2 7 2 10 2" xfId="21294" xr:uid="{00000000-0005-0000-0000-0000B4520000}"/>
    <cellStyle name="Output 9 2 7 2 11" xfId="21295" xr:uid="{00000000-0005-0000-0000-0000B5520000}"/>
    <cellStyle name="Output 9 2 7 2 11 2" xfId="21296" xr:uid="{00000000-0005-0000-0000-0000B6520000}"/>
    <cellStyle name="Output 9 2 7 2 12" xfId="21297" xr:uid="{00000000-0005-0000-0000-0000B7520000}"/>
    <cellStyle name="Output 9 2 7 2 12 2" xfId="21298" xr:uid="{00000000-0005-0000-0000-0000B8520000}"/>
    <cellStyle name="Output 9 2 7 2 13" xfId="21299" xr:uid="{00000000-0005-0000-0000-0000B9520000}"/>
    <cellStyle name="Output 9 2 7 2 13 2" xfId="21300" xr:uid="{00000000-0005-0000-0000-0000BA520000}"/>
    <cellStyle name="Output 9 2 7 2 14" xfId="21301" xr:uid="{00000000-0005-0000-0000-0000BB520000}"/>
    <cellStyle name="Output 9 2 7 2 14 2" xfId="21302" xr:uid="{00000000-0005-0000-0000-0000BC520000}"/>
    <cellStyle name="Output 9 2 7 2 15" xfId="21303" xr:uid="{00000000-0005-0000-0000-0000BD520000}"/>
    <cellStyle name="Output 9 2 7 2 15 2" xfId="21304" xr:uid="{00000000-0005-0000-0000-0000BE520000}"/>
    <cellStyle name="Output 9 2 7 2 16" xfId="21305" xr:uid="{00000000-0005-0000-0000-0000BF520000}"/>
    <cellStyle name="Output 9 2 7 2 16 2" xfId="21306" xr:uid="{00000000-0005-0000-0000-0000C0520000}"/>
    <cellStyle name="Output 9 2 7 2 17" xfId="21307" xr:uid="{00000000-0005-0000-0000-0000C1520000}"/>
    <cellStyle name="Output 9 2 7 2 17 2" xfId="21308" xr:uid="{00000000-0005-0000-0000-0000C2520000}"/>
    <cellStyle name="Output 9 2 7 2 18" xfId="21309" xr:uid="{00000000-0005-0000-0000-0000C3520000}"/>
    <cellStyle name="Output 9 2 7 2 2" xfId="21310" xr:uid="{00000000-0005-0000-0000-0000C4520000}"/>
    <cellStyle name="Output 9 2 7 2 2 2" xfId="21311" xr:uid="{00000000-0005-0000-0000-0000C5520000}"/>
    <cellStyle name="Output 9 2 7 2 3" xfId="21312" xr:uid="{00000000-0005-0000-0000-0000C6520000}"/>
    <cellStyle name="Output 9 2 7 2 3 2" xfId="21313" xr:uid="{00000000-0005-0000-0000-0000C7520000}"/>
    <cellStyle name="Output 9 2 7 2 4" xfId="21314" xr:uid="{00000000-0005-0000-0000-0000C8520000}"/>
    <cellStyle name="Output 9 2 7 2 4 2" xfId="21315" xr:uid="{00000000-0005-0000-0000-0000C9520000}"/>
    <cellStyle name="Output 9 2 7 2 5" xfId="21316" xr:uid="{00000000-0005-0000-0000-0000CA520000}"/>
    <cellStyle name="Output 9 2 7 2 5 2" xfId="21317" xr:uid="{00000000-0005-0000-0000-0000CB520000}"/>
    <cellStyle name="Output 9 2 7 2 6" xfId="21318" xr:uid="{00000000-0005-0000-0000-0000CC520000}"/>
    <cellStyle name="Output 9 2 7 2 6 2" xfId="21319" xr:uid="{00000000-0005-0000-0000-0000CD520000}"/>
    <cellStyle name="Output 9 2 7 2 7" xfId="21320" xr:uid="{00000000-0005-0000-0000-0000CE520000}"/>
    <cellStyle name="Output 9 2 7 2 7 2" xfId="21321" xr:uid="{00000000-0005-0000-0000-0000CF520000}"/>
    <cellStyle name="Output 9 2 7 2 8" xfId="21322" xr:uid="{00000000-0005-0000-0000-0000D0520000}"/>
    <cellStyle name="Output 9 2 7 2 8 2" xfId="21323" xr:uid="{00000000-0005-0000-0000-0000D1520000}"/>
    <cellStyle name="Output 9 2 7 2 9" xfId="21324" xr:uid="{00000000-0005-0000-0000-0000D2520000}"/>
    <cellStyle name="Output 9 2 7 2 9 2" xfId="21325" xr:uid="{00000000-0005-0000-0000-0000D3520000}"/>
    <cellStyle name="Output 9 2 7 3" xfId="21326" xr:uid="{00000000-0005-0000-0000-0000D4520000}"/>
    <cellStyle name="Output 9 2 7 3 10" xfId="21327" xr:uid="{00000000-0005-0000-0000-0000D5520000}"/>
    <cellStyle name="Output 9 2 7 3 10 2" xfId="21328" xr:uid="{00000000-0005-0000-0000-0000D6520000}"/>
    <cellStyle name="Output 9 2 7 3 11" xfId="21329" xr:uid="{00000000-0005-0000-0000-0000D7520000}"/>
    <cellStyle name="Output 9 2 7 3 11 2" xfId="21330" xr:uid="{00000000-0005-0000-0000-0000D8520000}"/>
    <cellStyle name="Output 9 2 7 3 12" xfId="21331" xr:uid="{00000000-0005-0000-0000-0000D9520000}"/>
    <cellStyle name="Output 9 2 7 3 12 2" xfId="21332" xr:uid="{00000000-0005-0000-0000-0000DA520000}"/>
    <cellStyle name="Output 9 2 7 3 13" xfId="21333" xr:uid="{00000000-0005-0000-0000-0000DB520000}"/>
    <cellStyle name="Output 9 2 7 3 13 2" xfId="21334" xr:uid="{00000000-0005-0000-0000-0000DC520000}"/>
    <cellStyle name="Output 9 2 7 3 14" xfId="21335" xr:uid="{00000000-0005-0000-0000-0000DD520000}"/>
    <cellStyle name="Output 9 2 7 3 14 2" xfId="21336" xr:uid="{00000000-0005-0000-0000-0000DE520000}"/>
    <cellStyle name="Output 9 2 7 3 15" xfId="21337" xr:uid="{00000000-0005-0000-0000-0000DF520000}"/>
    <cellStyle name="Output 9 2 7 3 15 2" xfId="21338" xr:uid="{00000000-0005-0000-0000-0000E0520000}"/>
    <cellStyle name="Output 9 2 7 3 16" xfId="21339" xr:uid="{00000000-0005-0000-0000-0000E1520000}"/>
    <cellStyle name="Output 9 2 7 3 2" xfId="21340" xr:uid="{00000000-0005-0000-0000-0000E2520000}"/>
    <cellStyle name="Output 9 2 7 3 2 2" xfId="21341" xr:uid="{00000000-0005-0000-0000-0000E3520000}"/>
    <cellStyle name="Output 9 2 7 3 3" xfId="21342" xr:uid="{00000000-0005-0000-0000-0000E4520000}"/>
    <cellStyle name="Output 9 2 7 3 3 2" xfId="21343" xr:uid="{00000000-0005-0000-0000-0000E5520000}"/>
    <cellStyle name="Output 9 2 7 3 4" xfId="21344" xr:uid="{00000000-0005-0000-0000-0000E6520000}"/>
    <cellStyle name="Output 9 2 7 3 4 2" xfId="21345" xr:uid="{00000000-0005-0000-0000-0000E7520000}"/>
    <cellStyle name="Output 9 2 7 3 5" xfId="21346" xr:uid="{00000000-0005-0000-0000-0000E8520000}"/>
    <cellStyle name="Output 9 2 7 3 5 2" xfId="21347" xr:uid="{00000000-0005-0000-0000-0000E9520000}"/>
    <cellStyle name="Output 9 2 7 3 6" xfId="21348" xr:uid="{00000000-0005-0000-0000-0000EA520000}"/>
    <cellStyle name="Output 9 2 7 3 6 2" xfId="21349" xr:uid="{00000000-0005-0000-0000-0000EB520000}"/>
    <cellStyle name="Output 9 2 7 3 7" xfId="21350" xr:uid="{00000000-0005-0000-0000-0000EC520000}"/>
    <cellStyle name="Output 9 2 7 3 7 2" xfId="21351" xr:uid="{00000000-0005-0000-0000-0000ED520000}"/>
    <cellStyle name="Output 9 2 7 3 8" xfId="21352" xr:uid="{00000000-0005-0000-0000-0000EE520000}"/>
    <cellStyle name="Output 9 2 7 3 8 2" xfId="21353" xr:uid="{00000000-0005-0000-0000-0000EF520000}"/>
    <cellStyle name="Output 9 2 7 3 9" xfId="21354" xr:uid="{00000000-0005-0000-0000-0000F0520000}"/>
    <cellStyle name="Output 9 2 7 3 9 2" xfId="21355" xr:uid="{00000000-0005-0000-0000-0000F1520000}"/>
    <cellStyle name="Output 9 2 7 4" xfId="21356" xr:uid="{00000000-0005-0000-0000-0000F2520000}"/>
    <cellStyle name="Output 9 2 7 4 10" xfId="21357" xr:uid="{00000000-0005-0000-0000-0000F3520000}"/>
    <cellStyle name="Output 9 2 7 4 10 2" xfId="21358" xr:uid="{00000000-0005-0000-0000-0000F4520000}"/>
    <cellStyle name="Output 9 2 7 4 11" xfId="21359" xr:uid="{00000000-0005-0000-0000-0000F5520000}"/>
    <cellStyle name="Output 9 2 7 4 11 2" xfId="21360" xr:uid="{00000000-0005-0000-0000-0000F6520000}"/>
    <cellStyle name="Output 9 2 7 4 12" xfId="21361" xr:uid="{00000000-0005-0000-0000-0000F7520000}"/>
    <cellStyle name="Output 9 2 7 4 12 2" xfId="21362" xr:uid="{00000000-0005-0000-0000-0000F8520000}"/>
    <cellStyle name="Output 9 2 7 4 13" xfId="21363" xr:uid="{00000000-0005-0000-0000-0000F9520000}"/>
    <cellStyle name="Output 9 2 7 4 13 2" xfId="21364" xr:uid="{00000000-0005-0000-0000-0000FA520000}"/>
    <cellStyle name="Output 9 2 7 4 14" xfId="21365" xr:uid="{00000000-0005-0000-0000-0000FB520000}"/>
    <cellStyle name="Output 9 2 7 4 14 2" xfId="21366" xr:uid="{00000000-0005-0000-0000-0000FC520000}"/>
    <cellStyle name="Output 9 2 7 4 15" xfId="21367" xr:uid="{00000000-0005-0000-0000-0000FD520000}"/>
    <cellStyle name="Output 9 2 7 4 15 2" xfId="21368" xr:uid="{00000000-0005-0000-0000-0000FE520000}"/>
    <cellStyle name="Output 9 2 7 4 16" xfId="21369" xr:uid="{00000000-0005-0000-0000-0000FF520000}"/>
    <cellStyle name="Output 9 2 7 4 2" xfId="21370" xr:uid="{00000000-0005-0000-0000-000000530000}"/>
    <cellStyle name="Output 9 2 7 4 2 2" xfId="21371" xr:uid="{00000000-0005-0000-0000-000001530000}"/>
    <cellStyle name="Output 9 2 7 4 3" xfId="21372" xr:uid="{00000000-0005-0000-0000-000002530000}"/>
    <cellStyle name="Output 9 2 7 4 3 2" xfId="21373" xr:uid="{00000000-0005-0000-0000-000003530000}"/>
    <cellStyle name="Output 9 2 7 4 4" xfId="21374" xr:uid="{00000000-0005-0000-0000-000004530000}"/>
    <cellStyle name="Output 9 2 7 4 4 2" xfId="21375" xr:uid="{00000000-0005-0000-0000-000005530000}"/>
    <cellStyle name="Output 9 2 7 4 5" xfId="21376" xr:uid="{00000000-0005-0000-0000-000006530000}"/>
    <cellStyle name="Output 9 2 7 4 5 2" xfId="21377" xr:uid="{00000000-0005-0000-0000-000007530000}"/>
    <cellStyle name="Output 9 2 7 4 6" xfId="21378" xr:uid="{00000000-0005-0000-0000-000008530000}"/>
    <cellStyle name="Output 9 2 7 4 6 2" xfId="21379" xr:uid="{00000000-0005-0000-0000-000009530000}"/>
    <cellStyle name="Output 9 2 7 4 7" xfId="21380" xr:uid="{00000000-0005-0000-0000-00000A530000}"/>
    <cellStyle name="Output 9 2 7 4 7 2" xfId="21381" xr:uid="{00000000-0005-0000-0000-00000B530000}"/>
    <cellStyle name="Output 9 2 7 4 8" xfId="21382" xr:uid="{00000000-0005-0000-0000-00000C530000}"/>
    <cellStyle name="Output 9 2 7 4 8 2" xfId="21383" xr:uid="{00000000-0005-0000-0000-00000D530000}"/>
    <cellStyle name="Output 9 2 7 4 9" xfId="21384" xr:uid="{00000000-0005-0000-0000-00000E530000}"/>
    <cellStyle name="Output 9 2 7 4 9 2" xfId="21385" xr:uid="{00000000-0005-0000-0000-00000F530000}"/>
    <cellStyle name="Output 9 2 7 5" xfId="21386" xr:uid="{00000000-0005-0000-0000-000010530000}"/>
    <cellStyle name="Output 9 2 7 5 10" xfId="21387" xr:uid="{00000000-0005-0000-0000-000011530000}"/>
    <cellStyle name="Output 9 2 7 5 10 2" xfId="21388" xr:uid="{00000000-0005-0000-0000-000012530000}"/>
    <cellStyle name="Output 9 2 7 5 11" xfId="21389" xr:uid="{00000000-0005-0000-0000-000013530000}"/>
    <cellStyle name="Output 9 2 7 5 11 2" xfId="21390" xr:uid="{00000000-0005-0000-0000-000014530000}"/>
    <cellStyle name="Output 9 2 7 5 12" xfId="21391" xr:uid="{00000000-0005-0000-0000-000015530000}"/>
    <cellStyle name="Output 9 2 7 5 12 2" xfId="21392" xr:uid="{00000000-0005-0000-0000-000016530000}"/>
    <cellStyle name="Output 9 2 7 5 13" xfId="21393" xr:uid="{00000000-0005-0000-0000-000017530000}"/>
    <cellStyle name="Output 9 2 7 5 13 2" xfId="21394" xr:uid="{00000000-0005-0000-0000-000018530000}"/>
    <cellStyle name="Output 9 2 7 5 14" xfId="21395" xr:uid="{00000000-0005-0000-0000-000019530000}"/>
    <cellStyle name="Output 9 2 7 5 2" xfId="21396" xr:uid="{00000000-0005-0000-0000-00001A530000}"/>
    <cellStyle name="Output 9 2 7 5 2 2" xfId="21397" xr:uid="{00000000-0005-0000-0000-00001B530000}"/>
    <cellStyle name="Output 9 2 7 5 3" xfId="21398" xr:uid="{00000000-0005-0000-0000-00001C530000}"/>
    <cellStyle name="Output 9 2 7 5 3 2" xfId="21399" xr:uid="{00000000-0005-0000-0000-00001D530000}"/>
    <cellStyle name="Output 9 2 7 5 4" xfId="21400" xr:uid="{00000000-0005-0000-0000-00001E530000}"/>
    <cellStyle name="Output 9 2 7 5 4 2" xfId="21401" xr:uid="{00000000-0005-0000-0000-00001F530000}"/>
    <cellStyle name="Output 9 2 7 5 5" xfId="21402" xr:uid="{00000000-0005-0000-0000-000020530000}"/>
    <cellStyle name="Output 9 2 7 5 5 2" xfId="21403" xr:uid="{00000000-0005-0000-0000-000021530000}"/>
    <cellStyle name="Output 9 2 7 5 6" xfId="21404" xr:uid="{00000000-0005-0000-0000-000022530000}"/>
    <cellStyle name="Output 9 2 7 5 6 2" xfId="21405" xr:uid="{00000000-0005-0000-0000-000023530000}"/>
    <cellStyle name="Output 9 2 7 5 7" xfId="21406" xr:uid="{00000000-0005-0000-0000-000024530000}"/>
    <cellStyle name="Output 9 2 7 5 7 2" xfId="21407" xr:uid="{00000000-0005-0000-0000-000025530000}"/>
    <cellStyle name="Output 9 2 7 5 8" xfId="21408" xr:uid="{00000000-0005-0000-0000-000026530000}"/>
    <cellStyle name="Output 9 2 7 5 8 2" xfId="21409" xr:uid="{00000000-0005-0000-0000-000027530000}"/>
    <cellStyle name="Output 9 2 7 5 9" xfId="21410" xr:uid="{00000000-0005-0000-0000-000028530000}"/>
    <cellStyle name="Output 9 2 7 5 9 2" xfId="21411" xr:uid="{00000000-0005-0000-0000-000029530000}"/>
    <cellStyle name="Output 9 2 7 6" xfId="21412" xr:uid="{00000000-0005-0000-0000-00002A530000}"/>
    <cellStyle name="Output 9 2 7 6 2" xfId="21413" xr:uid="{00000000-0005-0000-0000-00002B530000}"/>
    <cellStyle name="Output 9 2 7 7" xfId="21414" xr:uid="{00000000-0005-0000-0000-00002C530000}"/>
    <cellStyle name="Output 9 2 7 7 2" xfId="21415" xr:uid="{00000000-0005-0000-0000-00002D530000}"/>
    <cellStyle name="Output 9 2 7 8" xfId="21416" xr:uid="{00000000-0005-0000-0000-00002E530000}"/>
    <cellStyle name="Output 9 2 7 8 2" xfId="21417" xr:uid="{00000000-0005-0000-0000-00002F530000}"/>
    <cellStyle name="Output 9 2 7 9" xfId="21418" xr:uid="{00000000-0005-0000-0000-000030530000}"/>
    <cellStyle name="Output 9 2 7 9 2" xfId="21419" xr:uid="{00000000-0005-0000-0000-000031530000}"/>
    <cellStyle name="Output 9 2 8" xfId="21420" xr:uid="{00000000-0005-0000-0000-000032530000}"/>
    <cellStyle name="Output 9 2 8 10" xfId="21421" xr:uid="{00000000-0005-0000-0000-000033530000}"/>
    <cellStyle name="Output 9 2 8 10 2" xfId="21422" xr:uid="{00000000-0005-0000-0000-000034530000}"/>
    <cellStyle name="Output 9 2 8 11" xfId="21423" xr:uid="{00000000-0005-0000-0000-000035530000}"/>
    <cellStyle name="Output 9 2 8 11 2" xfId="21424" xr:uid="{00000000-0005-0000-0000-000036530000}"/>
    <cellStyle name="Output 9 2 8 12" xfId="21425" xr:uid="{00000000-0005-0000-0000-000037530000}"/>
    <cellStyle name="Output 9 2 8 12 2" xfId="21426" xr:uid="{00000000-0005-0000-0000-000038530000}"/>
    <cellStyle name="Output 9 2 8 13" xfId="21427" xr:uid="{00000000-0005-0000-0000-000039530000}"/>
    <cellStyle name="Output 9 2 8 13 2" xfId="21428" xr:uid="{00000000-0005-0000-0000-00003A530000}"/>
    <cellStyle name="Output 9 2 8 14" xfId="21429" xr:uid="{00000000-0005-0000-0000-00003B530000}"/>
    <cellStyle name="Output 9 2 8 14 2" xfId="21430" xr:uid="{00000000-0005-0000-0000-00003C530000}"/>
    <cellStyle name="Output 9 2 8 15" xfId="21431" xr:uid="{00000000-0005-0000-0000-00003D530000}"/>
    <cellStyle name="Output 9 2 8 15 2" xfId="21432" xr:uid="{00000000-0005-0000-0000-00003E530000}"/>
    <cellStyle name="Output 9 2 8 16" xfId="21433" xr:uid="{00000000-0005-0000-0000-00003F530000}"/>
    <cellStyle name="Output 9 2 8 16 2" xfId="21434" xr:uid="{00000000-0005-0000-0000-000040530000}"/>
    <cellStyle name="Output 9 2 8 17" xfId="21435" xr:uid="{00000000-0005-0000-0000-000041530000}"/>
    <cellStyle name="Output 9 2 8 17 2" xfId="21436" xr:uid="{00000000-0005-0000-0000-000042530000}"/>
    <cellStyle name="Output 9 2 8 18" xfId="21437" xr:uid="{00000000-0005-0000-0000-000043530000}"/>
    <cellStyle name="Output 9 2 8 2" xfId="21438" xr:uid="{00000000-0005-0000-0000-000044530000}"/>
    <cellStyle name="Output 9 2 8 2 10" xfId="21439" xr:uid="{00000000-0005-0000-0000-000045530000}"/>
    <cellStyle name="Output 9 2 8 2 10 2" xfId="21440" xr:uid="{00000000-0005-0000-0000-000046530000}"/>
    <cellStyle name="Output 9 2 8 2 11" xfId="21441" xr:uid="{00000000-0005-0000-0000-000047530000}"/>
    <cellStyle name="Output 9 2 8 2 11 2" xfId="21442" xr:uid="{00000000-0005-0000-0000-000048530000}"/>
    <cellStyle name="Output 9 2 8 2 12" xfId="21443" xr:uid="{00000000-0005-0000-0000-000049530000}"/>
    <cellStyle name="Output 9 2 8 2 12 2" xfId="21444" xr:uid="{00000000-0005-0000-0000-00004A530000}"/>
    <cellStyle name="Output 9 2 8 2 13" xfId="21445" xr:uid="{00000000-0005-0000-0000-00004B530000}"/>
    <cellStyle name="Output 9 2 8 2 13 2" xfId="21446" xr:uid="{00000000-0005-0000-0000-00004C530000}"/>
    <cellStyle name="Output 9 2 8 2 14" xfId="21447" xr:uid="{00000000-0005-0000-0000-00004D530000}"/>
    <cellStyle name="Output 9 2 8 2 14 2" xfId="21448" xr:uid="{00000000-0005-0000-0000-00004E530000}"/>
    <cellStyle name="Output 9 2 8 2 15" xfId="21449" xr:uid="{00000000-0005-0000-0000-00004F530000}"/>
    <cellStyle name="Output 9 2 8 2 15 2" xfId="21450" xr:uid="{00000000-0005-0000-0000-000050530000}"/>
    <cellStyle name="Output 9 2 8 2 16" xfId="21451" xr:uid="{00000000-0005-0000-0000-000051530000}"/>
    <cellStyle name="Output 9 2 8 2 16 2" xfId="21452" xr:uid="{00000000-0005-0000-0000-000052530000}"/>
    <cellStyle name="Output 9 2 8 2 17" xfId="21453" xr:uid="{00000000-0005-0000-0000-000053530000}"/>
    <cellStyle name="Output 9 2 8 2 17 2" xfId="21454" xr:uid="{00000000-0005-0000-0000-000054530000}"/>
    <cellStyle name="Output 9 2 8 2 18" xfId="21455" xr:uid="{00000000-0005-0000-0000-000055530000}"/>
    <cellStyle name="Output 9 2 8 2 2" xfId="21456" xr:uid="{00000000-0005-0000-0000-000056530000}"/>
    <cellStyle name="Output 9 2 8 2 2 2" xfId="21457" xr:uid="{00000000-0005-0000-0000-000057530000}"/>
    <cellStyle name="Output 9 2 8 2 3" xfId="21458" xr:uid="{00000000-0005-0000-0000-000058530000}"/>
    <cellStyle name="Output 9 2 8 2 3 2" xfId="21459" xr:uid="{00000000-0005-0000-0000-000059530000}"/>
    <cellStyle name="Output 9 2 8 2 4" xfId="21460" xr:uid="{00000000-0005-0000-0000-00005A530000}"/>
    <cellStyle name="Output 9 2 8 2 4 2" xfId="21461" xr:uid="{00000000-0005-0000-0000-00005B530000}"/>
    <cellStyle name="Output 9 2 8 2 5" xfId="21462" xr:uid="{00000000-0005-0000-0000-00005C530000}"/>
    <cellStyle name="Output 9 2 8 2 5 2" xfId="21463" xr:uid="{00000000-0005-0000-0000-00005D530000}"/>
    <cellStyle name="Output 9 2 8 2 6" xfId="21464" xr:uid="{00000000-0005-0000-0000-00005E530000}"/>
    <cellStyle name="Output 9 2 8 2 6 2" xfId="21465" xr:uid="{00000000-0005-0000-0000-00005F530000}"/>
    <cellStyle name="Output 9 2 8 2 7" xfId="21466" xr:uid="{00000000-0005-0000-0000-000060530000}"/>
    <cellStyle name="Output 9 2 8 2 7 2" xfId="21467" xr:uid="{00000000-0005-0000-0000-000061530000}"/>
    <cellStyle name="Output 9 2 8 2 8" xfId="21468" xr:uid="{00000000-0005-0000-0000-000062530000}"/>
    <cellStyle name="Output 9 2 8 2 8 2" xfId="21469" xr:uid="{00000000-0005-0000-0000-000063530000}"/>
    <cellStyle name="Output 9 2 8 2 9" xfId="21470" xr:uid="{00000000-0005-0000-0000-000064530000}"/>
    <cellStyle name="Output 9 2 8 2 9 2" xfId="21471" xr:uid="{00000000-0005-0000-0000-000065530000}"/>
    <cellStyle name="Output 9 2 8 3" xfId="21472" xr:uid="{00000000-0005-0000-0000-000066530000}"/>
    <cellStyle name="Output 9 2 8 3 10" xfId="21473" xr:uid="{00000000-0005-0000-0000-000067530000}"/>
    <cellStyle name="Output 9 2 8 3 10 2" xfId="21474" xr:uid="{00000000-0005-0000-0000-000068530000}"/>
    <cellStyle name="Output 9 2 8 3 11" xfId="21475" xr:uid="{00000000-0005-0000-0000-000069530000}"/>
    <cellStyle name="Output 9 2 8 3 11 2" xfId="21476" xr:uid="{00000000-0005-0000-0000-00006A530000}"/>
    <cellStyle name="Output 9 2 8 3 12" xfId="21477" xr:uid="{00000000-0005-0000-0000-00006B530000}"/>
    <cellStyle name="Output 9 2 8 3 12 2" xfId="21478" xr:uid="{00000000-0005-0000-0000-00006C530000}"/>
    <cellStyle name="Output 9 2 8 3 13" xfId="21479" xr:uid="{00000000-0005-0000-0000-00006D530000}"/>
    <cellStyle name="Output 9 2 8 3 13 2" xfId="21480" xr:uid="{00000000-0005-0000-0000-00006E530000}"/>
    <cellStyle name="Output 9 2 8 3 14" xfId="21481" xr:uid="{00000000-0005-0000-0000-00006F530000}"/>
    <cellStyle name="Output 9 2 8 3 14 2" xfId="21482" xr:uid="{00000000-0005-0000-0000-000070530000}"/>
    <cellStyle name="Output 9 2 8 3 15" xfId="21483" xr:uid="{00000000-0005-0000-0000-000071530000}"/>
    <cellStyle name="Output 9 2 8 3 15 2" xfId="21484" xr:uid="{00000000-0005-0000-0000-000072530000}"/>
    <cellStyle name="Output 9 2 8 3 16" xfId="21485" xr:uid="{00000000-0005-0000-0000-000073530000}"/>
    <cellStyle name="Output 9 2 8 3 2" xfId="21486" xr:uid="{00000000-0005-0000-0000-000074530000}"/>
    <cellStyle name="Output 9 2 8 3 2 2" xfId="21487" xr:uid="{00000000-0005-0000-0000-000075530000}"/>
    <cellStyle name="Output 9 2 8 3 3" xfId="21488" xr:uid="{00000000-0005-0000-0000-000076530000}"/>
    <cellStyle name="Output 9 2 8 3 3 2" xfId="21489" xr:uid="{00000000-0005-0000-0000-000077530000}"/>
    <cellStyle name="Output 9 2 8 3 4" xfId="21490" xr:uid="{00000000-0005-0000-0000-000078530000}"/>
    <cellStyle name="Output 9 2 8 3 4 2" xfId="21491" xr:uid="{00000000-0005-0000-0000-000079530000}"/>
    <cellStyle name="Output 9 2 8 3 5" xfId="21492" xr:uid="{00000000-0005-0000-0000-00007A530000}"/>
    <cellStyle name="Output 9 2 8 3 5 2" xfId="21493" xr:uid="{00000000-0005-0000-0000-00007B530000}"/>
    <cellStyle name="Output 9 2 8 3 6" xfId="21494" xr:uid="{00000000-0005-0000-0000-00007C530000}"/>
    <cellStyle name="Output 9 2 8 3 6 2" xfId="21495" xr:uid="{00000000-0005-0000-0000-00007D530000}"/>
    <cellStyle name="Output 9 2 8 3 7" xfId="21496" xr:uid="{00000000-0005-0000-0000-00007E530000}"/>
    <cellStyle name="Output 9 2 8 3 7 2" xfId="21497" xr:uid="{00000000-0005-0000-0000-00007F530000}"/>
    <cellStyle name="Output 9 2 8 3 8" xfId="21498" xr:uid="{00000000-0005-0000-0000-000080530000}"/>
    <cellStyle name="Output 9 2 8 3 8 2" xfId="21499" xr:uid="{00000000-0005-0000-0000-000081530000}"/>
    <cellStyle name="Output 9 2 8 3 9" xfId="21500" xr:uid="{00000000-0005-0000-0000-000082530000}"/>
    <cellStyle name="Output 9 2 8 3 9 2" xfId="21501" xr:uid="{00000000-0005-0000-0000-000083530000}"/>
    <cellStyle name="Output 9 2 8 4" xfId="21502" xr:uid="{00000000-0005-0000-0000-000084530000}"/>
    <cellStyle name="Output 9 2 8 4 10" xfId="21503" xr:uid="{00000000-0005-0000-0000-000085530000}"/>
    <cellStyle name="Output 9 2 8 4 10 2" xfId="21504" xr:uid="{00000000-0005-0000-0000-000086530000}"/>
    <cellStyle name="Output 9 2 8 4 11" xfId="21505" xr:uid="{00000000-0005-0000-0000-000087530000}"/>
    <cellStyle name="Output 9 2 8 4 11 2" xfId="21506" xr:uid="{00000000-0005-0000-0000-000088530000}"/>
    <cellStyle name="Output 9 2 8 4 12" xfId="21507" xr:uid="{00000000-0005-0000-0000-000089530000}"/>
    <cellStyle name="Output 9 2 8 4 12 2" xfId="21508" xr:uid="{00000000-0005-0000-0000-00008A530000}"/>
    <cellStyle name="Output 9 2 8 4 13" xfId="21509" xr:uid="{00000000-0005-0000-0000-00008B530000}"/>
    <cellStyle name="Output 9 2 8 4 13 2" xfId="21510" xr:uid="{00000000-0005-0000-0000-00008C530000}"/>
    <cellStyle name="Output 9 2 8 4 14" xfId="21511" xr:uid="{00000000-0005-0000-0000-00008D530000}"/>
    <cellStyle name="Output 9 2 8 4 14 2" xfId="21512" xr:uid="{00000000-0005-0000-0000-00008E530000}"/>
    <cellStyle name="Output 9 2 8 4 15" xfId="21513" xr:uid="{00000000-0005-0000-0000-00008F530000}"/>
    <cellStyle name="Output 9 2 8 4 15 2" xfId="21514" xr:uid="{00000000-0005-0000-0000-000090530000}"/>
    <cellStyle name="Output 9 2 8 4 16" xfId="21515" xr:uid="{00000000-0005-0000-0000-000091530000}"/>
    <cellStyle name="Output 9 2 8 4 2" xfId="21516" xr:uid="{00000000-0005-0000-0000-000092530000}"/>
    <cellStyle name="Output 9 2 8 4 2 2" xfId="21517" xr:uid="{00000000-0005-0000-0000-000093530000}"/>
    <cellStyle name="Output 9 2 8 4 3" xfId="21518" xr:uid="{00000000-0005-0000-0000-000094530000}"/>
    <cellStyle name="Output 9 2 8 4 3 2" xfId="21519" xr:uid="{00000000-0005-0000-0000-000095530000}"/>
    <cellStyle name="Output 9 2 8 4 4" xfId="21520" xr:uid="{00000000-0005-0000-0000-000096530000}"/>
    <cellStyle name="Output 9 2 8 4 4 2" xfId="21521" xr:uid="{00000000-0005-0000-0000-000097530000}"/>
    <cellStyle name="Output 9 2 8 4 5" xfId="21522" xr:uid="{00000000-0005-0000-0000-000098530000}"/>
    <cellStyle name="Output 9 2 8 4 5 2" xfId="21523" xr:uid="{00000000-0005-0000-0000-000099530000}"/>
    <cellStyle name="Output 9 2 8 4 6" xfId="21524" xr:uid="{00000000-0005-0000-0000-00009A530000}"/>
    <cellStyle name="Output 9 2 8 4 6 2" xfId="21525" xr:uid="{00000000-0005-0000-0000-00009B530000}"/>
    <cellStyle name="Output 9 2 8 4 7" xfId="21526" xr:uid="{00000000-0005-0000-0000-00009C530000}"/>
    <cellStyle name="Output 9 2 8 4 7 2" xfId="21527" xr:uid="{00000000-0005-0000-0000-00009D530000}"/>
    <cellStyle name="Output 9 2 8 4 8" xfId="21528" xr:uid="{00000000-0005-0000-0000-00009E530000}"/>
    <cellStyle name="Output 9 2 8 4 8 2" xfId="21529" xr:uid="{00000000-0005-0000-0000-00009F530000}"/>
    <cellStyle name="Output 9 2 8 4 9" xfId="21530" xr:uid="{00000000-0005-0000-0000-0000A0530000}"/>
    <cellStyle name="Output 9 2 8 4 9 2" xfId="21531" xr:uid="{00000000-0005-0000-0000-0000A1530000}"/>
    <cellStyle name="Output 9 2 8 5" xfId="21532" xr:uid="{00000000-0005-0000-0000-0000A2530000}"/>
    <cellStyle name="Output 9 2 8 5 10" xfId="21533" xr:uid="{00000000-0005-0000-0000-0000A3530000}"/>
    <cellStyle name="Output 9 2 8 5 10 2" xfId="21534" xr:uid="{00000000-0005-0000-0000-0000A4530000}"/>
    <cellStyle name="Output 9 2 8 5 11" xfId="21535" xr:uid="{00000000-0005-0000-0000-0000A5530000}"/>
    <cellStyle name="Output 9 2 8 5 11 2" xfId="21536" xr:uid="{00000000-0005-0000-0000-0000A6530000}"/>
    <cellStyle name="Output 9 2 8 5 12" xfId="21537" xr:uid="{00000000-0005-0000-0000-0000A7530000}"/>
    <cellStyle name="Output 9 2 8 5 12 2" xfId="21538" xr:uid="{00000000-0005-0000-0000-0000A8530000}"/>
    <cellStyle name="Output 9 2 8 5 13" xfId="21539" xr:uid="{00000000-0005-0000-0000-0000A9530000}"/>
    <cellStyle name="Output 9 2 8 5 13 2" xfId="21540" xr:uid="{00000000-0005-0000-0000-0000AA530000}"/>
    <cellStyle name="Output 9 2 8 5 14" xfId="21541" xr:uid="{00000000-0005-0000-0000-0000AB530000}"/>
    <cellStyle name="Output 9 2 8 5 2" xfId="21542" xr:uid="{00000000-0005-0000-0000-0000AC530000}"/>
    <cellStyle name="Output 9 2 8 5 2 2" xfId="21543" xr:uid="{00000000-0005-0000-0000-0000AD530000}"/>
    <cellStyle name="Output 9 2 8 5 3" xfId="21544" xr:uid="{00000000-0005-0000-0000-0000AE530000}"/>
    <cellStyle name="Output 9 2 8 5 3 2" xfId="21545" xr:uid="{00000000-0005-0000-0000-0000AF530000}"/>
    <cellStyle name="Output 9 2 8 5 4" xfId="21546" xr:uid="{00000000-0005-0000-0000-0000B0530000}"/>
    <cellStyle name="Output 9 2 8 5 4 2" xfId="21547" xr:uid="{00000000-0005-0000-0000-0000B1530000}"/>
    <cellStyle name="Output 9 2 8 5 5" xfId="21548" xr:uid="{00000000-0005-0000-0000-0000B2530000}"/>
    <cellStyle name="Output 9 2 8 5 5 2" xfId="21549" xr:uid="{00000000-0005-0000-0000-0000B3530000}"/>
    <cellStyle name="Output 9 2 8 5 6" xfId="21550" xr:uid="{00000000-0005-0000-0000-0000B4530000}"/>
    <cellStyle name="Output 9 2 8 5 6 2" xfId="21551" xr:uid="{00000000-0005-0000-0000-0000B5530000}"/>
    <cellStyle name="Output 9 2 8 5 7" xfId="21552" xr:uid="{00000000-0005-0000-0000-0000B6530000}"/>
    <cellStyle name="Output 9 2 8 5 7 2" xfId="21553" xr:uid="{00000000-0005-0000-0000-0000B7530000}"/>
    <cellStyle name="Output 9 2 8 5 8" xfId="21554" xr:uid="{00000000-0005-0000-0000-0000B8530000}"/>
    <cellStyle name="Output 9 2 8 5 8 2" xfId="21555" xr:uid="{00000000-0005-0000-0000-0000B9530000}"/>
    <cellStyle name="Output 9 2 8 5 9" xfId="21556" xr:uid="{00000000-0005-0000-0000-0000BA530000}"/>
    <cellStyle name="Output 9 2 8 5 9 2" xfId="21557" xr:uid="{00000000-0005-0000-0000-0000BB530000}"/>
    <cellStyle name="Output 9 2 8 6" xfId="21558" xr:uid="{00000000-0005-0000-0000-0000BC530000}"/>
    <cellStyle name="Output 9 2 8 6 2" xfId="21559" xr:uid="{00000000-0005-0000-0000-0000BD530000}"/>
    <cellStyle name="Output 9 2 8 7" xfId="21560" xr:uid="{00000000-0005-0000-0000-0000BE530000}"/>
    <cellStyle name="Output 9 2 8 7 2" xfId="21561" xr:uid="{00000000-0005-0000-0000-0000BF530000}"/>
    <cellStyle name="Output 9 2 8 8" xfId="21562" xr:uid="{00000000-0005-0000-0000-0000C0530000}"/>
    <cellStyle name="Output 9 2 8 8 2" xfId="21563" xr:uid="{00000000-0005-0000-0000-0000C1530000}"/>
    <cellStyle name="Output 9 2 8 9" xfId="21564" xr:uid="{00000000-0005-0000-0000-0000C2530000}"/>
    <cellStyle name="Output 9 2 8 9 2" xfId="21565" xr:uid="{00000000-0005-0000-0000-0000C3530000}"/>
    <cellStyle name="Output 9 2 9" xfId="21566" xr:uid="{00000000-0005-0000-0000-0000C4530000}"/>
    <cellStyle name="Output 9 2 9 10" xfId="21567" xr:uid="{00000000-0005-0000-0000-0000C5530000}"/>
    <cellStyle name="Output 9 2 9 10 2" xfId="21568" xr:uid="{00000000-0005-0000-0000-0000C6530000}"/>
    <cellStyle name="Output 9 2 9 11" xfId="21569" xr:uid="{00000000-0005-0000-0000-0000C7530000}"/>
    <cellStyle name="Output 9 2 9 11 2" xfId="21570" xr:uid="{00000000-0005-0000-0000-0000C8530000}"/>
    <cellStyle name="Output 9 2 9 12" xfId="21571" xr:uid="{00000000-0005-0000-0000-0000C9530000}"/>
    <cellStyle name="Output 9 2 9 12 2" xfId="21572" xr:uid="{00000000-0005-0000-0000-0000CA530000}"/>
    <cellStyle name="Output 9 2 9 13" xfId="21573" xr:uid="{00000000-0005-0000-0000-0000CB530000}"/>
    <cellStyle name="Output 9 2 9 13 2" xfId="21574" xr:uid="{00000000-0005-0000-0000-0000CC530000}"/>
    <cellStyle name="Output 9 2 9 14" xfId="21575" xr:uid="{00000000-0005-0000-0000-0000CD530000}"/>
    <cellStyle name="Output 9 2 9 14 2" xfId="21576" xr:uid="{00000000-0005-0000-0000-0000CE530000}"/>
    <cellStyle name="Output 9 2 9 15" xfId="21577" xr:uid="{00000000-0005-0000-0000-0000CF530000}"/>
    <cellStyle name="Output 9 2 9 15 2" xfId="21578" xr:uid="{00000000-0005-0000-0000-0000D0530000}"/>
    <cellStyle name="Output 9 2 9 16" xfId="21579" xr:uid="{00000000-0005-0000-0000-0000D1530000}"/>
    <cellStyle name="Output 9 2 9 16 2" xfId="21580" xr:uid="{00000000-0005-0000-0000-0000D2530000}"/>
    <cellStyle name="Output 9 2 9 17" xfId="21581" xr:uid="{00000000-0005-0000-0000-0000D3530000}"/>
    <cellStyle name="Output 9 2 9 17 2" xfId="21582" xr:uid="{00000000-0005-0000-0000-0000D4530000}"/>
    <cellStyle name="Output 9 2 9 18" xfId="21583" xr:uid="{00000000-0005-0000-0000-0000D5530000}"/>
    <cellStyle name="Output 9 2 9 2" xfId="21584" xr:uid="{00000000-0005-0000-0000-0000D6530000}"/>
    <cellStyle name="Output 9 2 9 2 2" xfId="21585" xr:uid="{00000000-0005-0000-0000-0000D7530000}"/>
    <cellStyle name="Output 9 2 9 3" xfId="21586" xr:uid="{00000000-0005-0000-0000-0000D8530000}"/>
    <cellStyle name="Output 9 2 9 3 2" xfId="21587" xr:uid="{00000000-0005-0000-0000-0000D9530000}"/>
    <cellStyle name="Output 9 2 9 4" xfId="21588" xr:uid="{00000000-0005-0000-0000-0000DA530000}"/>
    <cellStyle name="Output 9 2 9 4 2" xfId="21589" xr:uid="{00000000-0005-0000-0000-0000DB530000}"/>
    <cellStyle name="Output 9 2 9 5" xfId="21590" xr:uid="{00000000-0005-0000-0000-0000DC530000}"/>
    <cellStyle name="Output 9 2 9 5 2" xfId="21591" xr:uid="{00000000-0005-0000-0000-0000DD530000}"/>
    <cellStyle name="Output 9 2 9 6" xfId="21592" xr:uid="{00000000-0005-0000-0000-0000DE530000}"/>
    <cellStyle name="Output 9 2 9 6 2" xfId="21593" xr:uid="{00000000-0005-0000-0000-0000DF530000}"/>
    <cellStyle name="Output 9 2 9 7" xfId="21594" xr:uid="{00000000-0005-0000-0000-0000E0530000}"/>
    <cellStyle name="Output 9 2 9 7 2" xfId="21595" xr:uid="{00000000-0005-0000-0000-0000E1530000}"/>
    <cellStyle name="Output 9 2 9 8" xfId="21596" xr:uid="{00000000-0005-0000-0000-0000E2530000}"/>
    <cellStyle name="Output 9 2 9 8 2" xfId="21597" xr:uid="{00000000-0005-0000-0000-0000E3530000}"/>
    <cellStyle name="Output 9 2 9 9" xfId="21598" xr:uid="{00000000-0005-0000-0000-0000E4530000}"/>
    <cellStyle name="Output 9 2 9 9 2" xfId="21599" xr:uid="{00000000-0005-0000-0000-0000E5530000}"/>
    <cellStyle name="Output 9 20" xfId="21600" xr:uid="{00000000-0005-0000-0000-0000E6530000}"/>
    <cellStyle name="Output 9 20 2" xfId="21601" xr:uid="{00000000-0005-0000-0000-0000E7530000}"/>
    <cellStyle name="Output 9 21" xfId="21602" xr:uid="{00000000-0005-0000-0000-0000E8530000}"/>
    <cellStyle name="Output 9 21 2" xfId="21603" xr:uid="{00000000-0005-0000-0000-0000E9530000}"/>
    <cellStyle name="Output 9 22" xfId="21604" xr:uid="{00000000-0005-0000-0000-0000EA530000}"/>
    <cellStyle name="Output 9 22 2" xfId="21605" xr:uid="{00000000-0005-0000-0000-0000EB530000}"/>
    <cellStyle name="Output 9 23" xfId="21606" xr:uid="{00000000-0005-0000-0000-0000EC530000}"/>
    <cellStyle name="Output 9 23 2" xfId="21607" xr:uid="{00000000-0005-0000-0000-0000ED530000}"/>
    <cellStyle name="Output 9 24" xfId="21608" xr:uid="{00000000-0005-0000-0000-0000EE530000}"/>
    <cellStyle name="Output 9 24 2" xfId="21609" xr:uid="{00000000-0005-0000-0000-0000EF530000}"/>
    <cellStyle name="Output 9 25" xfId="21610" xr:uid="{00000000-0005-0000-0000-0000F0530000}"/>
    <cellStyle name="Output 9 25 2" xfId="21611" xr:uid="{00000000-0005-0000-0000-0000F1530000}"/>
    <cellStyle name="Output 9 26" xfId="21612" xr:uid="{00000000-0005-0000-0000-0000F2530000}"/>
    <cellStyle name="Output 9 26 2" xfId="21613" xr:uid="{00000000-0005-0000-0000-0000F3530000}"/>
    <cellStyle name="Output 9 27" xfId="21614" xr:uid="{00000000-0005-0000-0000-0000F4530000}"/>
    <cellStyle name="Output 9 27 2" xfId="21615" xr:uid="{00000000-0005-0000-0000-0000F5530000}"/>
    <cellStyle name="Output 9 28" xfId="21616" xr:uid="{00000000-0005-0000-0000-0000F6530000}"/>
    <cellStyle name="Output 9 3" xfId="21617" xr:uid="{00000000-0005-0000-0000-0000F7530000}"/>
    <cellStyle name="Output 9 3 10" xfId="21618" xr:uid="{00000000-0005-0000-0000-0000F8530000}"/>
    <cellStyle name="Output 9 3 10 2" xfId="21619" xr:uid="{00000000-0005-0000-0000-0000F9530000}"/>
    <cellStyle name="Output 9 3 11" xfId="21620" xr:uid="{00000000-0005-0000-0000-0000FA530000}"/>
    <cellStyle name="Output 9 3 11 2" xfId="21621" xr:uid="{00000000-0005-0000-0000-0000FB530000}"/>
    <cellStyle name="Output 9 3 12" xfId="21622" xr:uid="{00000000-0005-0000-0000-0000FC530000}"/>
    <cellStyle name="Output 9 3 12 2" xfId="21623" xr:uid="{00000000-0005-0000-0000-0000FD530000}"/>
    <cellStyle name="Output 9 3 13" xfId="21624" xr:uid="{00000000-0005-0000-0000-0000FE530000}"/>
    <cellStyle name="Output 9 3 13 2" xfId="21625" xr:uid="{00000000-0005-0000-0000-0000FF530000}"/>
    <cellStyle name="Output 9 3 14" xfId="21626" xr:uid="{00000000-0005-0000-0000-000000540000}"/>
    <cellStyle name="Output 9 3 14 2" xfId="21627" xr:uid="{00000000-0005-0000-0000-000001540000}"/>
    <cellStyle name="Output 9 3 15" xfId="21628" xr:uid="{00000000-0005-0000-0000-000002540000}"/>
    <cellStyle name="Output 9 3 15 2" xfId="21629" xr:uid="{00000000-0005-0000-0000-000003540000}"/>
    <cellStyle name="Output 9 3 16" xfId="21630" xr:uid="{00000000-0005-0000-0000-000004540000}"/>
    <cellStyle name="Output 9 3 16 2" xfId="21631" xr:uid="{00000000-0005-0000-0000-000005540000}"/>
    <cellStyle name="Output 9 3 17" xfId="21632" xr:uid="{00000000-0005-0000-0000-000006540000}"/>
    <cellStyle name="Output 9 3 17 2" xfId="21633" xr:uid="{00000000-0005-0000-0000-000007540000}"/>
    <cellStyle name="Output 9 3 18" xfId="21634" xr:uid="{00000000-0005-0000-0000-000008540000}"/>
    <cellStyle name="Output 9 3 18 2" xfId="21635" xr:uid="{00000000-0005-0000-0000-000009540000}"/>
    <cellStyle name="Output 9 3 19" xfId="21636" xr:uid="{00000000-0005-0000-0000-00000A540000}"/>
    <cellStyle name="Output 9 3 19 2" xfId="21637" xr:uid="{00000000-0005-0000-0000-00000B540000}"/>
    <cellStyle name="Output 9 3 2" xfId="21638" xr:uid="{00000000-0005-0000-0000-00000C540000}"/>
    <cellStyle name="Output 9 3 2 10" xfId="21639" xr:uid="{00000000-0005-0000-0000-00000D540000}"/>
    <cellStyle name="Output 9 3 2 10 2" xfId="21640" xr:uid="{00000000-0005-0000-0000-00000E540000}"/>
    <cellStyle name="Output 9 3 2 11" xfId="21641" xr:uid="{00000000-0005-0000-0000-00000F540000}"/>
    <cellStyle name="Output 9 3 2 11 2" xfId="21642" xr:uid="{00000000-0005-0000-0000-000010540000}"/>
    <cellStyle name="Output 9 3 2 12" xfId="21643" xr:uid="{00000000-0005-0000-0000-000011540000}"/>
    <cellStyle name="Output 9 3 2 12 2" xfId="21644" xr:uid="{00000000-0005-0000-0000-000012540000}"/>
    <cellStyle name="Output 9 3 2 13" xfId="21645" xr:uid="{00000000-0005-0000-0000-000013540000}"/>
    <cellStyle name="Output 9 3 2 13 2" xfId="21646" xr:uid="{00000000-0005-0000-0000-000014540000}"/>
    <cellStyle name="Output 9 3 2 14" xfId="21647" xr:uid="{00000000-0005-0000-0000-000015540000}"/>
    <cellStyle name="Output 9 3 2 14 2" xfId="21648" xr:uid="{00000000-0005-0000-0000-000016540000}"/>
    <cellStyle name="Output 9 3 2 15" xfId="21649" xr:uid="{00000000-0005-0000-0000-000017540000}"/>
    <cellStyle name="Output 9 3 2 15 2" xfId="21650" xr:uid="{00000000-0005-0000-0000-000018540000}"/>
    <cellStyle name="Output 9 3 2 16" xfId="21651" xr:uid="{00000000-0005-0000-0000-000019540000}"/>
    <cellStyle name="Output 9 3 2 16 2" xfId="21652" xr:uid="{00000000-0005-0000-0000-00001A540000}"/>
    <cellStyle name="Output 9 3 2 17" xfId="21653" xr:uid="{00000000-0005-0000-0000-00001B540000}"/>
    <cellStyle name="Output 9 3 2 17 2" xfId="21654" xr:uid="{00000000-0005-0000-0000-00001C540000}"/>
    <cellStyle name="Output 9 3 2 18" xfId="21655" xr:uid="{00000000-0005-0000-0000-00001D540000}"/>
    <cellStyle name="Output 9 3 2 18 2" xfId="21656" xr:uid="{00000000-0005-0000-0000-00001E540000}"/>
    <cellStyle name="Output 9 3 2 19" xfId="21657" xr:uid="{00000000-0005-0000-0000-00001F540000}"/>
    <cellStyle name="Output 9 3 2 2" xfId="21658" xr:uid="{00000000-0005-0000-0000-000020540000}"/>
    <cellStyle name="Output 9 3 2 2 2" xfId="21659" xr:uid="{00000000-0005-0000-0000-000021540000}"/>
    <cellStyle name="Output 9 3 2 3" xfId="21660" xr:uid="{00000000-0005-0000-0000-000022540000}"/>
    <cellStyle name="Output 9 3 2 3 2" xfId="21661" xr:uid="{00000000-0005-0000-0000-000023540000}"/>
    <cellStyle name="Output 9 3 2 4" xfId="21662" xr:uid="{00000000-0005-0000-0000-000024540000}"/>
    <cellStyle name="Output 9 3 2 4 2" xfId="21663" xr:uid="{00000000-0005-0000-0000-000025540000}"/>
    <cellStyle name="Output 9 3 2 5" xfId="21664" xr:uid="{00000000-0005-0000-0000-000026540000}"/>
    <cellStyle name="Output 9 3 2 5 2" xfId="21665" xr:uid="{00000000-0005-0000-0000-000027540000}"/>
    <cellStyle name="Output 9 3 2 6" xfId="21666" xr:uid="{00000000-0005-0000-0000-000028540000}"/>
    <cellStyle name="Output 9 3 2 6 2" xfId="21667" xr:uid="{00000000-0005-0000-0000-000029540000}"/>
    <cellStyle name="Output 9 3 2 7" xfId="21668" xr:uid="{00000000-0005-0000-0000-00002A540000}"/>
    <cellStyle name="Output 9 3 2 7 2" xfId="21669" xr:uid="{00000000-0005-0000-0000-00002B540000}"/>
    <cellStyle name="Output 9 3 2 8" xfId="21670" xr:uid="{00000000-0005-0000-0000-00002C540000}"/>
    <cellStyle name="Output 9 3 2 8 2" xfId="21671" xr:uid="{00000000-0005-0000-0000-00002D540000}"/>
    <cellStyle name="Output 9 3 2 9" xfId="21672" xr:uid="{00000000-0005-0000-0000-00002E540000}"/>
    <cellStyle name="Output 9 3 2 9 2" xfId="21673" xr:uid="{00000000-0005-0000-0000-00002F540000}"/>
    <cellStyle name="Output 9 3 20" xfId="21674" xr:uid="{00000000-0005-0000-0000-000030540000}"/>
    <cellStyle name="Output 9 3 3" xfId="21675" xr:uid="{00000000-0005-0000-0000-000031540000}"/>
    <cellStyle name="Output 9 3 3 10" xfId="21676" xr:uid="{00000000-0005-0000-0000-000032540000}"/>
    <cellStyle name="Output 9 3 3 10 2" xfId="21677" xr:uid="{00000000-0005-0000-0000-000033540000}"/>
    <cellStyle name="Output 9 3 3 11" xfId="21678" xr:uid="{00000000-0005-0000-0000-000034540000}"/>
    <cellStyle name="Output 9 3 3 11 2" xfId="21679" xr:uid="{00000000-0005-0000-0000-000035540000}"/>
    <cellStyle name="Output 9 3 3 12" xfId="21680" xr:uid="{00000000-0005-0000-0000-000036540000}"/>
    <cellStyle name="Output 9 3 3 12 2" xfId="21681" xr:uid="{00000000-0005-0000-0000-000037540000}"/>
    <cellStyle name="Output 9 3 3 13" xfId="21682" xr:uid="{00000000-0005-0000-0000-000038540000}"/>
    <cellStyle name="Output 9 3 3 13 2" xfId="21683" xr:uid="{00000000-0005-0000-0000-000039540000}"/>
    <cellStyle name="Output 9 3 3 14" xfId="21684" xr:uid="{00000000-0005-0000-0000-00003A540000}"/>
    <cellStyle name="Output 9 3 3 14 2" xfId="21685" xr:uid="{00000000-0005-0000-0000-00003B540000}"/>
    <cellStyle name="Output 9 3 3 15" xfId="21686" xr:uid="{00000000-0005-0000-0000-00003C540000}"/>
    <cellStyle name="Output 9 3 3 15 2" xfId="21687" xr:uid="{00000000-0005-0000-0000-00003D540000}"/>
    <cellStyle name="Output 9 3 3 16" xfId="21688" xr:uid="{00000000-0005-0000-0000-00003E540000}"/>
    <cellStyle name="Output 9 3 3 16 2" xfId="21689" xr:uid="{00000000-0005-0000-0000-00003F540000}"/>
    <cellStyle name="Output 9 3 3 17" xfId="21690" xr:uid="{00000000-0005-0000-0000-000040540000}"/>
    <cellStyle name="Output 9 3 3 17 2" xfId="21691" xr:uid="{00000000-0005-0000-0000-000041540000}"/>
    <cellStyle name="Output 9 3 3 18" xfId="21692" xr:uid="{00000000-0005-0000-0000-000042540000}"/>
    <cellStyle name="Output 9 3 3 18 2" xfId="21693" xr:uid="{00000000-0005-0000-0000-000043540000}"/>
    <cellStyle name="Output 9 3 3 19" xfId="21694" xr:uid="{00000000-0005-0000-0000-000044540000}"/>
    <cellStyle name="Output 9 3 3 2" xfId="21695" xr:uid="{00000000-0005-0000-0000-000045540000}"/>
    <cellStyle name="Output 9 3 3 2 2" xfId="21696" xr:uid="{00000000-0005-0000-0000-000046540000}"/>
    <cellStyle name="Output 9 3 3 3" xfId="21697" xr:uid="{00000000-0005-0000-0000-000047540000}"/>
    <cellStyle name="Output 9 3 3 3 2" xfId="21698" xr:uid="{00000000-0005-0000-0000-000048540000}"/>
    <cellStyle name="Output 9 3 3 4" xfId="21699" xr:uid="{00000000-0005-0000-0000-000049540000}"/>
    <cellStyle name="Output 9 3 3 4 2" xfId="21700" xr:uid="{00000000-0005-0000-0000-00004A540000}"/>
    <cellStyle name="Output 9 3 3 5" xfId="21701" xr:uid="{00000000-0005-0000-0000-00004B540000}"/>
    <cellStyle name="Output 9 3 3 5 2" xfId="21702" xr:uid="{00000000-0005-0000-0000-00004C540000}"/>
    <cellStyle name="Output 9 3 3 6" xfId="21703" xr:uid="{00000000-0005-0000-0000-00004D540000}"/>
    <cellStyle name="Output 9 3 3 6 2" xfId="21704" xr:uid="{00000000-0005-0000-0000-00004E540000}"/>
    <cellStyle name="Output 9 3 3 7" xfId="21705" xr:uid="{00000000-0005-0000-0000-00004F540000}"/>
    <cellStyle name="Output 9 3 3 7 2" xfId="21706" xr:uid="{00000000-0005-0000-0000-000050540000}"/>
    <cellStyle name="Output 9 3 3 8" xfId="21707" xr:uid="{00000000-0005-0000-0000-000051540000}"/>
    <cellStyle name="Output 9 3 3 8 2" xfId="21708" xr:uid="{00000000-0005-0000-0000-000052540000}"/>
    <cellStyle name="Output 9 3 3 9" xfId="21709" xr:uid="{00000000-0005-0000-0000-000053540000}"/>
    <cellStyle name="Output 9 3 3 9 2" xfId="21710" xr:uid="{00000000-0005-0000-0000-000054540000}"/>
    <cellStyle name="Output 9 3 4" xfId="21711" xr:uid="{00000000-0005-0000-0000-000055540000}"/>
    <cellStyle name="Output 9 3 4 10" xfId="21712" xr:uid="{00000000-0005-0000-0000-000056540000}"/>
    <cellStyle name="Output 9 3 4 10 2" xfId="21713" xr:uid="{00000000-0005-0000-0000-000057540000}"/>
    <cellStyle name="Output 9 3 4 11" xfId="21714" xr:uid="{00000000-0005-0000-0000-000058540000}"/>
    <cellStyle name="Output 9 3 4 11 2" xfId="21715" xr:uid="{00000000-0005-0000-0000-000059540000}"/>
    <cellStyle name="Output 9 3 4 12" xfId="21716" xr:uid="{00000000-0005-0000-0000-00005A540000}"/>
    <cellStyle name="Output 9 3 4 12 2" xfId="21717" xr:uid="{00000000-0005-0000-0000-00005B540000}"/>
    <cellStyle name="Output 9 3 4 13" xfId="21718" xr:uid="{00000000-0005-0000-0000-00005C540000}"/>
    <cellStyle name="Output 9 3 4 13 2" xfId="21719" xr:uid="{00000000-0005-0000-0000-00005D540000}"/>
    <cellStyle name="Output 9 3 4 14" xfId="21720" xr:uid="{00000000-0005-0000-0000-00005E540000}"/>
    <cellStyle name="Output 9 3 4 14 2" xfId="21721" xr:uid="{00000000-0005-0000-0000-00005F540000}"/>
    <cellStyle name="Output 9 3 4 15" xfId="21722" xr:uid="{00000000-0005-0000-0000-000060540000}"/>
    <cellStyle name="Output 9 3 4 15 2" xfId="21723" xr:uid="{00000000-0005-0000-0000-000061540000}"/>
    <cellStyle name="Output 9 3 4 16" xfId="21724" xr:uid="{00000000-0005-0000-0000-000062540000}"/>
    <cellStyle name="Output 9 3 4 2" xfId="21725" xr:uid="{00000000-0005-0000-0000-000063540000}"/>
    <cellStyle name="Output 9 3 4 2 2" xfId="21726" xr:uid="{00000000-0005-0000-0000-000064540000}"/>
    <cellStyle name="Output 9 3 4 3" xfId="21727" xr:uid="{00000000-0005-0000-0000-000065540000}"/>
    <cellStyle name="Output 9 3 4 3 2" xfId="21728" xr:uid="{00000000-0005-0000-0000-000066540000}"/>
    <cellStyle name="Output 9 3 4 4" xfId="21729" xr:uid="{00000000-0005-0000-0000-000067540000}"/>
    <cellStyle name="Output 9 3 4 4 2" xfId="21730" xr:uid="{00000000-0005-0000-0000-000068540000}"/>
    <cellStyle name="Output 9 3 4 5" xfId="21731" xr:uid="{00000000-0005-0000-0000-000069540000}"/>
    <cellStyle name="Output 9 3 4 5 2" xfId="21732" xr:uid="{00000000-0005-0000-0000-00006A540000}"/>
    <cellStyle name="Output 9 3 4 6" xfId="21733" xr:uid="{00000000-0005-0000-0000-00006B540000}"/>
    <cellStyle name="Output 9 3 4 6 2" xfId="21734" xr:uid="{00000000-0005-0000-0000-00006C540000}"/>
    <cellStyle name="Output 9 3 4 7" xfId="21735" xr:uid="{00000000-0005-0000-0000-00006D540000}"/>
    <cellStyle name="Output 9 3 4 7 2" xfId="21736" xr:uid="{00000000-0005-0000-0000-00006E540000}"/>
    <cellStyle name="Output 9 3 4 8" xfId="21737" xr:uid="{00000000-0005-0000-0000-00006F540000}"/>
    <cellStyle name="Output 9 3 4 8 2" xfId="21738" xr:uid="{00000000-0005-0000-0000-000070540000}"/>
    <cellStyle name="Output 9 3 4 9" xfId="21739" xr:uid="{00000000-0005-0000-0000-000071540000}"/>
    <cellStyle name="Output 9 3 4 9 2" xfId="21740" xr:uid="{00000000-0005-0000-0000-000072540000}"/>
    <cellStyle name="Output 9 3 5" xfId="21741" xr:uid="{00000000-0005-0000-0000-000073540000}"/>
    <cellStyle name="Output 9 3 5 10" xfId="21742" xr:uid="{00000000-0005-0000-0000-000074540000}"/>
    <cellStyle name="Output 9 3 5 10 2" xfId="21743" xr:uid="{00000000-0005-0000-0000-000075540000}"/>
    <cellStyle name="Output 9 3 5 11" xfId="21744" xr:uid="{00000000-0005-0000-0000-000076540000}"/>
    <cellStyle name="Output 9 3 5 11 2" xfId="21745" xr:uid="{00000000-0005-0000-0000-000077540000}"/>
    <cellStyle name="Output 9 3 5 12" xfId="21746" xr:uid="{00000000-0005-0000-0000-000078540000}"/>
    <cellStyle name="Output 9 3 5 12 2" xfId="21747" xr:uid="{00000000-0005-0000-0000-000079540000}"/>
    <cellStyle name="Output 9 3 5 13" xfId="21748" xr:uid="{00000000-0005-0000-0000-00007A540000}"/>
    <cellStyle name="Output 9 3 5 13 2" xfId="21749" xr:uid="{00000000-0005-0000-0000-00007B540000}"/>
    <cellStyle name="Output 9 3 5 14" xfId="21750" xr:uid="{00000000-0005-0000-0000-00007C540000}"/>
    <cellStyle name="Output 9 3 5 14 2" xfId="21751" xr:uid="{00000000-0005-0000-0000-00007D540000}"/>
    <cellStyle name="Output 9 3 5 15" xfId="21752" xr:uid="{00000000-0005-0000-0000-00007E540000}"/>
    <cellStyle name="Output 9 3 5 15 2" xfId="21753" xr:uid="{00000000-0005-0000-0000-00007F540000}"/>
    <cellStyle name="Output 9 3 5 16" xfId="21754" xr:uid="{00000000-0005-0000-0000-000080540000}"/>
    <cellStyle name="Output 9 3 5 2" xfId="21755" xr:uid="{00000000-0005-0000-0000-000081540000}"/>
    <cellStyle name="Output 9 3 5 2 2" xfId="21756" xr:uid="{00000000-0005-0000-0000-000082540000}"/>
    <cellStyle name="Output 9 3 5 3" xfId="21757" xr:uid="{00000000-0005-0000-0000-000083540000}"/>
    <cellStyle name="Output 9 3 5 3 2" xfId="21758" xr:uid="{00000000-0005-0000-0000-000084540000}"/>
    <cellStyle name="Output 9 3 5 4" xfId="21759" xr:uid="{00000000-0005-0000-0000-000085540000}"/>
    <cellStyle name="Output 9 3 5 4 2" xfId="21760" xr:uid="{00000000-0005-0000-0000-000086540000}"/>
    <cellStyle name="Output 9 3 5 5" xfId="21761" xr:uid="{00000000-0005-0000-0000-000087540000}"/>
    <cellStyle name="Output 9 3 5 5 2" xfId="21762" xr:uid="{00000000-0005-0000-0000-000088540000}"/>
    <cellStyle name="Output 9 3 5 6" xfId="21763" xr:uid="{00000000-0005-0000-0000-000089540000}"/>
    <cellStyle name="Output 9 3 5 6 2" xfId="21764" xr:uid="{00000000-0005-0000-0000-00008A540000}"/>
    <cellStyle name="Output 9 3 5 7" xfId="21765" xr:uid="{00000000-0005-0000-0000-00008B540000}"/>
    <cellStyle name="Output 9 3 5 7 2" xfId="21766" xr:uid="{00000000-0005-0000-0000-00008C540000}"/>
    <cellStyle name="Output 9 3 5 8" xfId="21767" xr:uid="{00000000-0005-0000-0000-00008D540000}"/>
    <cellStyle name="Output 9 3 5 8 2" xfId="21768" xr:uid="{00000000-0005-0000-0000-00008E540000}"/>
    <cellStyle name="Output 9 3 5 9" xfId="21769" xr:uid="{00000000-0005-0000-0000-00008F540000}"/>
    <cellStyle name="Output 9 3 5 9 2" xfId="21770" xr:uid="{00000000-0005-0000-0000-000090540000}"/>
    <cellStyle name="Output 9 3 6" xfId="21771" xr:uid="{00000000-0005-0000-0000-000091540000}"/>
    <cellStyle name="Output 9 3 6 10" xfId="21772" xr:uid="{00000000-0005-0000-0000-000092540000}"/>
    <cellStyle name="Output 9 3 6 10 2" xfId="21773" xr:uid="{00000000-0005-0000-0000-000093540000}"/>
    <cellStyle name="Output 9 3 6 11" xfId="21774" xr:uid="{00000000-0005-0000-0000-000094540000}"/>
    <cellStyle name="Output 9 3 6 11 2" xfId="21775" xr:uid="{00000000-0005-0000-0000-000095540000}"/>
    <cellStyle name="Output 9 3 6 12" xfId="21776" xr:uid="{00000000-0005-0000-0000-000096540000}"/>
    <cellStyle name="Output 9 3 6 12 2" xfId="21777" xr:uid="{00000000-0005-0000-0000-000097540000}"/>
    <cellStyle name="Output 9 3 6 13" xfId="21778" xr:uid="{00000000-0005-0000-0000-000098540000}"/>
    <cellStyle name="Output 9 3 6 13 2" xfId="21779" xr:uid="{00000000-0005-0000-0000-000099540000}"/>
    <cellStyle name="Output 9 3 6 14" xfId="21780" xr:uid="{00000000-0005-0000-0000-00009A540000}"/>
    <cellStyle name="Output 9 3 6 14 2" xfId="21781" xr:uid="{00000000-0005-0000-0000-00009B540000}"/>
    <cellStyle name="Output 9 3 6 15" xfId="21782" xr:uid="{00000000-0005-0000-0000-00009C540000}"/>
    <cellStyle name="Output 9 3 6 2" xfId="21783" xr:uid="{00000000-0005-0000-0000-00009D540000}"/>
    <cellStyle name="Output 9 3 6 2 2" xfId="21784" xr:uid="{00000000-0005-0000-0000-00009E540000}"/>
    <cellStyle name="Output 9 3 6 3" xfId="21785" xr:uid="{00000000-0005-0000-0000-00009F540000}"/>
    <cellStyle name="Output 9 3 6 3 2" xfId="21786" xr:uid="{00000000-0005-0000-0000-0000A0540000}"/>
    <cellStyle name="Output 9 3 6 4" xfId="21787" xr:uid="{00000000-0005-0000-0000-0000A1540000}"/>
    <cellStyle name="Output 9 3 6 4 2" xfId="21788" xr:uid="{00000000-0005-0000-0000-0000A2540000}"/>
    <cellStyle name="Output 9 3 6 5" xfId="21789" xr:uid="{00000000-0005-0000-0000-0000A3540000}"/>
    <cellStyle name="Output 9 3 6 5 2" xfId="21790" xr:uid="{00000000-0005-0000-0000-0000A4540000}"/>
    <cellStyle name="Output 9 3 6 6" xfId="21791" xr:uid="{00000000-0005-0000-0000-0000A5540000}"/>
    <cellStyle name="Output 9 3 6 6 2" xfId="21792" xr:uid="{00000000-0005-0000-0000-0000A6540000}"/>
    <cellStyle name="Output 9 3 6 7" xfId="21793" xr:uid="{00000000-0005-0000-0000-0000A7540000}"/>
    <cellStyle name="Output 9 3 6 7 2" xfId="21794" xr:uid="{00000000-0005-0000-0000-0000A8540000}"/>
    <cellStyle name="Output 9 3 6 8" xfId="21795" xr:uid="{00000000-0005-0000-0000-0000A9540000}"/>
    <cellStyle name="Output 9 3 6 8 2" xfId="21796" xr:uid="{00000000-0005-0000-0000-0000AA540000}"/>
    <cellStyle name="Output 9 3 6 9" xfId="21797" xr:uid="{00000000-0005-0000-0000-0000AB540000}"/>
    <cellStyle name="Output 9 3 6 9 2" xfId="21798" xr:uid="{00000000-0005-0000-0000-0000AC540000}"/>
    <cellStyle name="Output 9 3 7" xfId="21799" xr:uid="{00000000-0005-0000-0000-0000AD540000}"/>
    <cellStyle name="Output 9 3 7 2" xfId="21800" xr:uid="{00000000-0005-0000-0000-0000AE540000}"/>
    <cellStyle name="Output 9 3 8" xfId="21801" xr:uid="{00000000-0005-0000-0000-0000AF540000}"/>
    <cellStyle name="Output 9 3 8 2" xfId="21802" xr:uid="{00000000-0005-0000-0000-0000B0540000}"/>
    <cellStyle name="Output 9 3 9" xfId="21803" xr:uid="{00000000-0005-0000-0000-0000B1540000}"/>
    <cellStyle name="Output 9 3 9 2" xfId="21804" xr:uid="{00000000-0005-0000-0000-0000B2540000}"/>
    <cellStyle name="Output 9 4" xfId="21805" xr:uid="{00000000-0005-0000-0000-0000B3540000}"/>
    <cellStyle name="Output 9 4 10" xfId="21806" xr:uid="{00000000-0005-0000-0000-0000B4540000}"/>
    <cellStyle name="Output 9 4 10 2" xfId="21807" xr:uid="{00000000-0005-0000-0000-0000B5540000}"/>
    <cellStyle name="Output 9 4 11" xfId="21808" xr:uid="{00000000-0005-0000-0000-0000B6540000}"/>
    <cellStyle name="Output 9 4 11 2" xfId="21809" xr:uid="{00000000-0005-0000-0000-0000B7540000}"/>
    <cellStyle name="Output 9 4 12" xfId="21810" xr:uid="{00000000-0005-0000-0000-0000B8540000}"/>
    <cellStyle name="Output 9 4 12 2" xfId="21811" xr:uid="{00000000-0005-0000-0000-0000B9540000}"/>
    <cellStyle name="Output 9 4 13" xfId="21812" xr:uid="{00000000-0005-0000-0000-0000BA540000}"/>
    <cellStyle name="Output 9 4 13 2" xfId="21813" xr:uid="{00000000-0005-0000-0000-0000BB540000}"/>
    <cellStyle name="Output 9 4 14" xfId="21814" xr:uid="{00000000-0005-0000-0000-0000BC540000}"/>
    <cellStyle name="Output 9 4 14 2" xfId="21815" xr:uid="{00000000-0005-0000-0000-0000BD540000}"/>
    <cellStyle name="Output 9 4 15" xfId="21816" xr:uid="{00000000-0005-0000-0000-0000BE540000}"/>
    <cellStyle name="Output 9 4 15 2" xfId="21817" xr:uid="{00000000-0005-0000-0000-0000BF540000}"/>
    <cellStyle name="Output 9 4 16" xfId="21818" xr:uid="{00000000-0005-0000-0000-0000C0540000}"/>
    <cellStyle name="Output 9 4 16 2" xfId="21819" xr:uid="{00000000-0005-0000-0000-0000C1540000}"/>
    <cellStyle name="Output 9 4 17" xfId="21820" xr:uid="{00000000-0005-0000-0000-0000C2540000}"/>
    <cellStyle name="Output 9 4 17 2" xfId="21821" xr:uid="{00000000-0005-0000-0000-0000C3540000}"/>
    <cellStyle name="Output 9 4 18" xfId="21822" xr:uid="{00000000-0005-0000-0000-0000C4540000}"/>
    <cellStyle name="Output 9 4 18 2" xfId="21823" xr:uid="{00000000-0005-0000-0000-0000C5540000}"/>
    <cellStyle name="Output 9 4 19" xfId="21824" xr:uid="{00000000-0005-0000-0000-0000C6540000}"/>
    <cellStyle name="Output 9 4 19 2" xfId="21825" xr:uid="{00000000-0005-0000-0000-0000C7540000}"/>
    <cellStyle name="Output 9 4 2" xfId="21826" xr:uid="{00000000-0005-0000-0000-0000C8540000}"/>
    <cellStyle name="Output 9 4 2 10" xfId="21827" xr:uid="{00000000-0005-0000-0000-0000C9540000}"/>
    <cellStyle name="Output 9 4 2 10 2" xfId="21828" xr:uid="{00000000-0005-0000-0000-0000CA540000}"/>
    <cellStyle name="Output 9 4 2 11" xfId="21829" xr:uid="{00000000-0005-0000-0000-0000CB540000}"/>
    <cellStyle name="Output 9 4 2 11 2" xfId="21830" xr:uid="{00000000-0005-0000-0000-0000CC540000}"/>
    <cellStyle name="Output 9 4 2 12" xfId="21831" xr:uid="{00000000-0005-0000-0000-0000CD540000}"/>
    <cellStyle name="Output 9 4 2 12 2" xfId="21832" xr:uid="{00000000-0005-0000-0000-0000CE540000}"/>
    <cellStyle name="Output 9 4 2 13" xfId="21833" xr:uid="{00000000-0005-0000-0000-0000CF540000}"/>
    <cellStyle name="Output 9 4 2 13 2" xfId="21834" xr:uid="{00000000-0005-0000-0000-0000D0540000}"/>
    <cellStyle name="Output 9 4 2 14" xfId="21835" xr:uid="{00000000-0005-0000-0000-0000D1540000}"/>
    <cellStyle name="Output 9 4 2 14 2" xfId="21836" xr:uid="{00000000-0005-0000-0000-0000D2540000}"/>
    <cellStyle name="Output 9 4 2 15" xfId="21837" xr:uid="{00000000-0005-0000-0000-0000D3540000}"/>
    <cellStyle name="Output 9 4 2 15 2" xfId="21838" xr:uid="{00000000-0005-0000-0000-0000D4540000}"/>
    <cellStyle name="Output 9 4 2 16" xfId="21839" xr:uid="{00000000-0005-0000-0000-0000D5540000}"/>
    <cellStyle name="Output 9 4 2 16 2" xfId="21840" xr:uid="{00000000-0005-0000-0000-0000D6540000}"/>
    <cellStyle name="Output 9 4 2 17" xfId="21841" xr:uid="{00000000-0005-0000-0000-0000D7540000}"/>
    <cellStyle name="Output 9 4 2 17 2" xfId="21842" xr:uid="{00000000-0005-0000-0000-0000D8540000}"/>
    <cellStyle name="Output 9 4 2 18" xfId="21843" xr:uid="{00000000-0005-0000-0000-0000D9540000}"/>
    <cellStyle name="Output 9 4 2 18 2" xfId="21844" xr:uid="{00000000-0005-0000-0000-0000DA540000}"/>
    <cellStyle name="Output 9 4 2 19" xfId="21845" xr:uid="{00000000-0005-0000-0000-0000DB540000}"/>
    <cellStyle name="Output 9 4 2 2" xfId="21846" xr:uid="{00000000-0005-0000-0000-0000DC540000}"/>
    <cellStyle name="Output 9 4 2 2 2" xfId="21847" xr:uid="{00000000-0005-0000-0000-0000DD540000}"/>
    <cellStyle name="Output 9 4 2 3" xfId="21848" xr:uid="{00000000-0005-0000-0000-0000DE540000}"/>
    <cellStyle name="Output 9 4 2 3 2" xfId="21849" xr:uid="{00000000-0005-0000-0000-0000DF540000}"/>
    <cellStyle name="Output 9 4 2 4" xfId="21850" xr:uid="{00000000-0005-0000-0000-0000E0540000}"/>
    <cellStyle name="Output 9 4 2 4 2" xfId="21851" xr:uid="{00000000-0005-0000-0000-0000E1540000}"/>
    <cellStyle name="Output 9 4 2 5" xfId="21852" xr:uid="{00000000-0005-0000-0000-0000E2540000}"/>
    <cellStyle name="Output 9 4 2 5 2" xfId="21853" xr:uid="{00000000-0005-0000-0000-0000E3540000}"/>
    <cellStyle name="Output 9 4 2 6" xfId="21854" xr:uid="{00000000-0005-0000-0000-0000E4540000}"/>
    <cellStyle name="Output 9 4 2 6 2" xfId="21855" xr:uid="{00000000-0005-0000-0000-0000E5540000}"/>
    <cellStyle name="Output 9 4 2 7" xfId="21856" xr:uid="{00000000-0005-0000-0000-0000E6540000}"/>
    <cellStyle name="Output 9 4 2 7 2" xfId="21857" xr:uid="{00000000-0005-0000-0000-0000E7540000}"/>
    <cellStyle name="Output 9 4 2 8" xfId="21858" xr:uid="{00000000-0005-0000-0000-0000E8540000}"/>
    <cellStyle name="Output 9 4 2 8 2" xfId="21859" xr:uid="{00000000-0005-0000-0000-0000E9540000}"/>
    <cellStyle name="Output 9 4 2 9" xfId="21860" xr:uid="{00000000-0005-0000-0000-0000EA540000}"/>
    <cellStyle name="Output 9 4 2 9 2" xfId="21861" xr:uid="{00000000-0005-0000-0000-0000EB540000}"/>
    <cellStyle name="Output 9 4 20" xfId="21862" xr:uid="{00000000-0005-0000-0000-0000EC540000}"/>
    <cellStyle name="Output 9 4 3" xfId="21863" xr:uid="{00000000-0005-0000-0000-0000ED540000}"/>
    <cellStyle name="Output 9 4 3 10" xfId="21864" xr:uid="{00000000-0005-0000-0000-0000EE540000}"/>
    <cellStyle name="Output 9 4 3 10 2" xfId="21865" xr:uid="{00000000-0005-0000-0000-0000EF540000}"/>
    <cellStyle name="Output 9 4 3 11" xfId="21866" xr:uid="{00000000-0005-0000-0000-0000F0540000}"/>
    <cellStyle name="Output 9 4 3 11 2" xfId="21867" xr:uid="{00000000-0005-0000-0000-0000F1540000}"/>
    <cellStyle name="Output 9 4 3 12" xfId="21868" xr:uid="{00000000-0005-0000-0000-0000F2540000}"/>
    <cellStyle name="Output 9 4 3 12 2" xfId="21869" xr:uid="{00000000-0005-0000-0000-0000F3540000}"/>
    <cellStyle name="Output 9 4 3 13" xfId="21870" xr:uid="{00000000-0005-0000-0000-0000F4540000}"/>
    <cellStyle name="Output 9 4 3 13 2" xfId="21871" xr:uid="{00000000-0005-0000-0000-0000F5540000}"/>
    <cellStyle name="Output 9 4 3 14" xfId="21872" xr:uid="{00000000-0005-0000-0000-0000F6540000}"/>
    <cellStyle name="Output 9 4 3 14 2" xfId="21873" xr:uid="{00000000-0005-0000-0000-0000F7540000}"/>
    <cellStyle name="Output 9 4 3 15" xfId="21874" xr:uid="{00000000-0005-0000-0000-0000F8540000}"/>
    <cellStyle name="Output 9 4 3 15 2" xfId="21875" xr:uid="{00000000-0005-0000-0000-0000F9540000}"/>
    <cellStyle name="Output 9 4 3 16" xfId="21876" xr:uid="{00000000-0005-0000-0000-0000FA540000}"/>
    <cellStyle name="Output 9 4 3 16 2" xfId="21877" xr:uid="{00000000-0005-0000-0000-0000FB540000}"/>
    <cellStyle name="Output 9 4 3 17" xfId="21878" xr:uid="{00000000-0005-0000-0000-0000FC540000}"/>
    <cellStyle name="Output 9 4 3 17 2" xfId="21879" xr:uid="{00000000-0005-0000-0000-0000FD540000}"/>
    <cellStyle name="Output 9 4 3 18" xfId="21880" xr:uid="{00000000-0005-0000-0000-0000FE540000}"/>
    <cellStyle name="Output 9 4 3 18 2" xfId="21881" xr:uid="{00000000-0005-0000-0000-0000FF540000}"/>
    <cellStyle name="Output 9 4 3 19" xfId="21882" xr:uid="{00000000-0005-0000-0000-000000550000}"/>
    <cellStyle name="Output 9 4 3 2" xfId="21883" xr:uid="{00000000-0005-0000-0000-000001550000}"/>
    <cellStyle name="Output 9 4 3 2 2" xfId="21884" xr:uid="{00000000-0005-0000-0000-000002550000}"/>
    <cellStyle name="Output 9 4 3 3" xfId="21885" xr:uid="{00000000-0005-0000-0000-000003550000}"/>
    <cellStyle name="Output 9 4 3 3 2" xfId="21886" xr:uid="{00000000-0005-0000-0000-000004550000}"/>
    <cellStyle name="Output 9 4 3 4" xfId="21887" xr:uid="{00000000-0005-0000-0000-000005550000}"/>
    <cellStyle name="Output 9 4 3 4 2" xfId="21888" xr:uid="{00000000-0005-0000-0000-000006550000}"/>
    <cellStyle name="Output 9 4 3 5" xfId="21889" xr:uid="{00000000-0005-0000-0000-000007550000}"/>
    <cellStyle name="Output 9 4 3 5 2" xfId="21890" xr:uid="{00000000-0005-0000-0000-000008550000}"/>
    <cellStyle name="Output 9 4 3 6" xfId="21891" xr:uid="{00000000-0005-0000-0000-000009550000}"/>
    <cellStyle name="Output 9 4 3 6 2" xfId="21892" xr:uid="{00000000-0005-0000-0000-00000A550000}"/>
    <cellStyle name="Output 9 4 3 7" xfId="21893" xr:uid="{00000000-0005-0000-0000-00000B550000}"/>
    <cellStyle name="Output 9 4 3 7 2" xfId="21894" xr:uid="{00000000-0005-0000-0000-00000C550000}"/>
    <cellStyle name="Output 9 4 3 8" xfId="21895" xr:uid="{00000000-0005-0000-0000-00000D550000}"/>
    <cellStyle name="Output 9 4 3 8 2" xfId="21896" xr:uid="{00000000-0005-0000-0000-00000E550000}"/>
    <cellStyle name="Output 9 4 3 9" xfId="21897" xr:uid="{00000000-0005-0000-0000-00000F550000}"/>
    <cellStyle name="Output 9 4 3 9 2" xfId="21898" xr:uid="{00000000-0005-0000-0000-000010550000}"/>
    <cellStyle name="Output 9 4 4" xfId="21899" xr:uid="{00000000-0005-0000-0000-000011550000}"/>
    <cellStyle name="Output 9 4 4 10" xfId="21900" xr:uid="{00000000-0005-0000-0000-000012550000}"/>
    <cellStyle name="Output 9 4 4 10 2" xfId="21901" xr:uid="{00000000-0005-0000-0000-000013550000}"/>
    <cellStyle name="Output 9 4 4 11" xfId="21902" xr:uid="{00000000-0005-0000-0000-000014550000}"/>
    <cellStyle name="Output 9 4 4 11 2" xfId="21903" xr:uid="{00000000-0005-0000-0000-000015550000}"/>
    <cellStyle name="Output 9 4 4 12" xfId="21904" xr:uid="{00000000-0005-0000-0000-000016550000}"/>
    <cellStyle name="Output 9 4 4 12 2" xfId="21905" xr:uid="{00000000-0005-0000-0000-000017550000}"/>
    <cellStyle name="Output 9 4 4 13" xfId="21906" xr:uid="{00000000-0005-0000-0000-000018550000}"/>
    <cellStyle name="Output 9 4 4 13 2" xfId="21907" xr:uid="{00000000-0005-0000-0000-000019550000}"/>
    <cellStyle name="Output 9 4 4 14" xfId="21908" xr:uid="{00000000-0005-0000-0000-00001A550000}"/>
    <cellStyle name="Output 9 4 4 14 2" xfId="21909" xr:uid="{00000000-0005-0000-0000-00001B550000}"/>
    <cellStyle name="Output 9 4 4 15" xfId="21910" xr:uid="{00000000-0005-0000-0000-00001C550000}"/>
    <cellStyle name="Output 9 4 4 15 2" xfId="21911" xr:uid="{00000000-0005-0000-0000-00001D550000}"/>
    <cellStyle name="Output 9 4 4 16" xfId="21912" xr:uid="{00000000-0005-0000-0000-00001E550000}"/>
    <cellStyle name="Output 9 4 4 2" xfId="21913" xr:uid="{00000000-0005-0000-0000-00001F550000}"/>
    <cellStyle name="Output 9 4 4 2 2" xfId="21914" xr:uid="{00000000-0005-0000-0000-000020550000}"/>
    <cellStyle name="Output 9 4 4 3" xfId="21915" xr:uid="{00000000-0005-0000-0000-000021550000}"/>
    <cellStyle name="Output 9 4 4 3 2" xfId="21916" xr:uid="{00000000-0005-0000-0000-000022550000}"/>
    <cellStyle name="Output 9 4 4 4" xfId="21917" xr:uid="{00000000-0005-0000-0000-000023550000}"/>
    <cellStyle name="Output 9 4 4 4 2" xfId="21918" xr:uid="{00000000-0005-0000-0000-000024550000}"/>
    <cellStyle name="Output 9 4 4 5" xfId="21919" xr:uid="{00000000-0005-0000-0000-000025550000}"/>
    <cellStyle name="Output 9 4 4 5 2" xfId="21920" xr:uid="{00000000-0005-0000-0000-000026550000}"/>
    <cellStyle name="Output 9 4 4 6" xfId="21921" xr:uid="{00000000-0005-0000-0000-000027550000}"/>
    <cellStyle name="Output 9 4 4 6 2" xfId="21922" xr:uid="{00000000-0005-0000-0000-000028550000}"/>
    <cellStyle name="Output 9 4 4 7" xfId="21923" xr:uid="{00000000-0005-0000-0000-000029550000}"/>
    <cellStyle name="Output 9 4 4 7 2" xfId="21924" xr:uid="{00000000-0005-0000-0000-00002A550000}"/>
    <cellStyle name="Output 9 4 4 8" xfId="21925" xr:uid="{00000000-0005-0000-0000-00002B550000}"/>
    <cellStyle name="Output 9 4 4 8 2" xfId="21926" xr:uid="{00000000-0005-0000-0000-00002C550000}"/>
    <cellStyle name="Output 9 4 4 9" xfId="21927" xr:uid="{00000000-0005-0000-0000-00002D550000}"/>
    <cellStyle name="Output 9 4 4 9 2" xfId="21928" xr:uid="{00000000-0005-0000-0000-00002E550000}"/>
    <cellStyle name="Output 9 4 5" xfId="21929" xr:uid="{00000000-0005-0000-0000-00002F550000}"/>
    <cellStyle name="Output 9 4 5 10" xfId="21930" xr:uid="{00000000-0005-0000-0000-000030550000}"/>
    <cellStyle name="Output 9 4 5 10 2" xfId="21931" xr:uid="{00000000-0005-0000-0000-000031550000}"/>
    <cellStyle name="Output 9 4 5 11" xfId="21932" xr:uid="{00000000-0005-0000-0000-000032550000}"/>
    <cellStyle name="Output 9 4 5 11 2" xfId="21933" xr:uid="{00000000-0005-0000-0000-000033550000}"/>
    <cellStyle name="Output 9 4 5 12" xfId="21934" xr:uid="{00000000-0005-0000-0000-000034550000}"/>
    <cellStyle name="Output 9 4 5 12 2" xfId="21935" xr:uid="{00000000-0005-0000-0000-000035550000}"/>
    <cellStyle name="Output 9 4 5 13" xfId="21936" xr:uid="{00000000-0005-0000-0000-000036550000}"/>
    <cellStyle name="Output 9 4 5 13 2" xfId="21937" xr:uid="{00000000-0005-0000-0000-000037550000}"/>
    <cellStyle name="Output 9 4 5 14" xfId="21938" xr:uid="{00000000-0005-0000-0000-000038550000}"/>
    <cellStyle name="Output 9 4 5 14 2" xfId="21939" xr:uid="{00000000-0005-0000-0000-000039550000}"/>
    <cellStyle name="Output 9 4 5 15" xfId="21940" xr:uid="{00000000-0005-0000-0000-00003A550000}"/>
    <cellStyle name="Output 9 4 5 15 2" xfId="21941" xr:uid="{00000000-0005-0000-0000-00003B550000}"/>
    <cellStyle name="Output 9 4 5 16" xfId="21942" xr:uid="{00000000-0005-0000-0000-00003C550000}"/>
    <cellStyle name="Output 9 4 5 2" xfId="21943" xr:uid="{00000000-0005-0000-0000-00003D550000}"/>
    <cellStyle name="Output 9 4 5 2 2" xfId="21944" xr:uid="{00000000-0005-0000-0000-00003E550000}"/>
    <cellStyle name="Output 9 4 5 3" xfId="21945" xr:uid="{00000000-0005-0000-0000-00003F550000}"/>
    <cellStyle name="Output 9 4 5 3 2" xfId="21946" xr:uid="{00000000-0005-0000-0000-000040550000}"/>
    <cellStyle name="Output 9 4 5 4" xfId="21947" xr:uid="{00000000-0005-0000-0000-000041550000}"/>
    <cellStyle name="Output 9 4 5 4 2" xfId="21948" xr:uid="{00000000-0005-0000-0000-000042550000}"/>
    <cellStyle name="Output 9 4 5 5" xfId="21949" xr:uid="{00000000-0005-0000-0000-000043550000}"/>
    <cellStyle name="Output 9 4 5 5 2" xfId="21950" xr:uid="{00000000-0005-0000-0000-000044550000}"/>
    <cellStyle name="Output 9 4 5 6" xfId="21951" xr:uid="{00000000-0005-0000-0000-000045550000}"/>
    <cellStyle name="Output 9 4 5 6 2" xfId="21952" xr:uid="{00000000-0005-0000-0000-000046550000}"/>
    <cellStyle name="Output 9 4 5 7" xfId="21953" xr:uid="{00000000-0005-0000-0000-000047550000}"/>
    <cellStyle name="Output 9 4 5 7 2" xfId="21954" xr:uid="{00000000-0005-0000-0000-000048550000}"/>
    <cellStyle name="Output 9 4 5 8" xfId="21955" xr:uid="{00000000-0005-0000-0000-000049550000}"/>
    <cellStyle name="Output 9 4 5 8 2" xfId="21956" xr:uid="{00000000-0005-0000-0000-00004A550000}"/>
    <cellStyle name="Output 9 4 5 9" xfId="21957" xr:uid="{00000000-0005-0000-0000-00004B550000}"/>
    <cellStyle name="Output 9 4 5 9 2" xfId="21958" xr:uid="{00000000-0005-0000-0000-00004C550000}"/>
    <cellStyle name="Output 9 4 6" xfId="21959" xr:uid="{00000000-0005-0000-0000-00004D550000}"/>
    <cellStyle name="Output 9 4 6 10" xfId="21960" xr:uid="{00000000-0005-0000-0000-00004E550000}"/>
    <cellStyle name="Output 9 4 6 10 2" xfId="21961" xr:uid="{00000000-0005-0000-0000-00004F550000}"/>
    <cellStyle name="Output 9 4 6 11" xfId="21962" xr:uid="{00000000-0005-0000-0000-000050550000}"/>
    <cellStyle name="Output 9 4 6 11 2" xfId="21963" xr:uid="{00000000-0005-0000-0000-000051550000}"/>
    <cellStyle name="Output 9 4 6 12" xfId="21964" xr:uid="{00000000-0005-0000-0000-000052550000}"/>
    <cellStyle name="Output 9 4 6 12 2" xfId="21965" xr:uid="{00000000-0005-0000-0000-000053550000}"/>
    <cellStyle name="Output 9 4 6 13" xfId="21966" xr:uid="{00000000-0005-0000-0000-000054550000}"/>
    <cellStyle name="Output 9 4 6 13 2" xfId="21967" xr:uid="{00000000-0005-0000-0000-000055550000}"/>
    <cellStyle name="Output 9 4 6 14" xfId="21968" xr:uid="{00000000-0005-0000-0000-000056550000}"/>
    <cellStyle name="Output 9 4 6 14 2" xfId="21969" xr:uid="{00000000-0005-0000-0000-000057550000}"/>
    <cellStyle name="Output 9 4 6 15" xfId="21970" xr:uid="{00000000-0005-0000-0000-000058550000}"/>
    <cellStyle name="Output 9 4 6 2" xfId="21971" xr:uid="{00000000-0005-0000-0000-000059550000}"/>
    <cellStyle name="Output 9 4 6 2 2" xfId="21972" xr:uid="{00000000-0005-0000-0000-00005A550000}"/>
    <cellStyle name="Output 9 4 6 3" xfId="21973" xr:uid="{00000000-0005-0000-0000-00005B550000}"/>
    <cellStyle name="Output 9 4 6 3 2" xfId="21974" xr:uid="{00000000-0005-0000-0000-00005C550000}"/>
    <cellStyle name="Output 9 4 6 4" xfId="21975" xr:uid="{00000000-0005-0000-0000-00005D550000}"/>
    <cellStyle name="Output 9 4 6 4 2" xfId="21976" xr:uid="{00000000-0005-0000-0000-00005E550000}"/>
    <cellStyle name="Output 9 4 6 5" xfId="21977" xr:uid="{00000000-0005-0000-0000-00005F550000}"/>
    <cellStyle name="Output 9 4 6 5 2" xfId="21978" xr:uid="{00000000-0005-0000-0000-000060550000}"/>
    <cellStyle name="Output 9 4 6 6" xfId="21979" xr:uid="{00000000-0005-0000-0000-000061550000}"/>
    <cellStyle name="Output 9 4 6 6 2" xfId="21980" xr:uid="{00000000-0005-0000-0000-000062550000}"/>
    <cellStyle name="Output 9 4 6 7" xfId="21981" xr:uid="{00000000-0005-0000-0000-000063550000}"/>
    <cellStyle name="Output 9 4 6 7 2" xfId="21982" xr:uid="{00000000-0005-0000-0000-000064550000}"/>
    <cellStyle name="Output 9 4 6 8" xfId="21983" xr:uid="{00000000-0005-0000-0000-000065550000}"/>
    <cellStyle name="Output 9 4 6 8 2" xfId="21984" xr:uid="{00000000-0005-0000-0000-000066550000}"/>
    <cellStyle name="Output 9 4 6 9" xfId="21985" xr:uid="{00000000-0005-0000-0000-000067550000}"/>
    <cellStyle name="Output 9 4 6 9 2" xfId="21986" xr:uid="{00000000-0005-0000-0000-000068550000}"/>
    <cellStyle name="Output 9 4 7" xfId="21987" xr:uid="{00000000-0005-0000-0000-000069550000}"/>
    <cellStyle name="Output 9 4 7 2" xfId="21988" xr:uid="{00000000-0005-0000-0000-00006A550000}"/>
    <cellStyle name="Output 9 4 8" xfId="21989" xr:uid="{00000000-0005-0000-0000-00006B550000}"/>
    <cellStyle name="Output 9 4 8 2" xfId="21990" xr:uid="{00000000-0005-0000-0000-00006C550000}"/>
    <cellStyle name="Output 9 4 9" xfId="21991" xr:uid="{00000000-0005-0000-0000-00006D550000}"/>
    <cellStyle name="Output 9 4 9 2" xfId="21992" xr:uid="{00000000-0005-0000-0000-00006E550000}"/>
    <cellStyle name="Output 9 5" xfId="21993" xr:uid="{00000000-0005-0000-0000-00006F550000}"/>
    <cellStyle name="Output 9 5 10" xfId="21994" xr:uid="{00000000-0005-0000-0000-000070550000}"/>
    <cellStyle name="Output 9 5 10 2" xfId="21995" xr:uid="{00000000-0005-0000-0000-000071550000}"/>
    <cellStyle name="Output 9 5 11" xfId="21996" xr:uid="{00000000-0005-0000-0000-000072550000}"/>
    <cellStyle name="Output 9 5 11 2" xfId="21997" xr:uid="{00000000-0005-0000-0000-000073550000}"/>
    <cellStyle name="Output 9 5 12" xfId="21998" xr:uid="{00000000-0005-0000-0000-000074550000}"/>
    <cellStyle name="Output 9 5 12 2" xfId="21999" xr:uid="{00000000-0005-0000-0000-000075550000}"/>
    <cellStyle name="Output 9 5 13" xfId="22000" xr:uid="{00000000-0005-0000-0000-000076550000}"/>
    <cellStyle name="Output 9 5 13 2" xfId="22001" xr:uid="{00000000-0005-0000-0000-000077550000}"/>
    <cellStyle name="Output 9 5 14" xfId="22002" xr:uid="{00000000-0005-0000-0000-000078550000}"/>
    <cellStyle name="Output 9 5 14 2" xfId="22003" xr:uid="{00000000-0005-0000-0000-000079550000}"/>
    <cellStyle name="Output 9 5 15" xfId="22004" xr:uid="{00000000-0005-0000-0000-00007A550000}"/>
    <cellStyle name="Output 9 5 15 2" xfId="22005" xr:uid="{00000000-0005-0000-0000-00007B550000}"/>
    <cellStyle name="Output 9 5 16" xfId="22006" xr:uid="{00000000-0005-0000-0000-00007C550000}"/>
    <cellStyle name="Output 9 5 16 2" xfId="22007" xr:uid="{00000000-0005-0000-0000-00007D550000}"/>
    <cellStyle name="Output 9 5 17" xfId="22008" xr:uid="{00000000-0005-0000-0000-00007E550000}"/>
    <cellStyle name="Output 9 5 17 2" xfId="22009" xr:uid="{00000000-0005-0000-0000-00007F550000}"/>
    <cellStyle name="Output 9 5 18" xfId="22010" xr:uid="{00000000-0005-0000-0000-000080550000}"/>
    <cellStyle name="Output 9 5 18 2" xfId="22011" xr:uid="{00000000-0005-0000-0000-000081550000}"/>
    <cellStyle name="Output 9 5 19" xfId="22012" xr:uid="{00000000-0005-0000-0000-000082550000}"/>
    <cellStyle name="Output 9 5 19 2" xfId="22013" xr:uid="{00000000-0005-0000-0000-000083550000}"/>
    <cellStyle name="Output 9 5 2" xfId="22014" xr:uid="{00000000-0005-0000-0000-000084550000}"/>
    <cellStyle name="Output 9 5 2 10" xfId="22015" xr:uid="{00000000-0005-0000-0000-000085550000}"/>
    <cellStyle name="Output 9 5 2 10 2" xfId="22016" xr:uid="{00000000-0005-0000-0000-000086550000}"/>
    <cellStyle name="Output 9 5 2 11" xfId="22017" xr:uid="{00000000-0005-0000-0000-000087550000}"/>
    <cellStyle name="Output 9 5 2 11 2" xfId="22018" xr:uid="{00000000-0005-0000-0000-000088550000}"/>
    <cellStyle name="Output 9 5 2 12" xfId="22019" xr:uid="{00000000-0005-0000-0000-000089550000}"/>
    <cellStyle name="Output 9 5 2 12 2" xfId="22020" xr:uid="{00000000-0005-0000-0000-00008A550000}"/>
    <cellStyle name="Output 9 5 2 13" xfId="22021" xr:uid="{00000000-0005-0000-0000-00008B550000}"/>
    <cellStyle name="Output 9 5 2 13 2" xfId="22022" xr:uid="{00000000-0005-0000-0000-00008C550000}"/>
    <cellStyle name="Output 9 5 2 14" xfId="22023" xr:uid="{00000000-0005-0000-0000-00008D550000}"/>
    <cellStyle name="Output 9 5 2 14 2" xfId="22024" xr:uid="{00000000-0005-0000-0000-00008E550000}"/>
    <cellStyle name="Output 9 5 2 15" xfId="22025" xr:uid="{00000000-0005-0000-0000-00008F550000}"/>
    <cellStyle name="Output 9 5 2 15 2" xfId="22026" xr:uid="{00000000-0005-0000-0000-000090550000}"/>
    <cellStyle name="Output 9 5 2 16" xfId="22027" xr:uid="{00000000-0005-0000-0000-000091550000}"/>
    <cellStyle name="Output 9 5 2 16 2" xfId="22028" xr:uid="{00000000-0005-0000-0000-000092550000}"/>
    <cellStyle name="Output 9 5 2 17" xfId="22029" xr:uid="{00000000-0005-0000-0000-000093550000}"/>
    <cellStyle name="Output 9 5 2 17 2" xfId="22030" xr:uid="{00000000-0005-0000-0000-000094550000}"/>
    <cellStyle name="Output 9 5 2 18" xfId="22031" xr:uid="{00000000-0005-0000-0000-000095550000}"/>
    <cellStyle name="Output 9 5 2 18 2" xfId="22032" xr:uid="{00000000-0005-0000-0000-000096550000}"/>
    <cellStyle name="Output 9 5 2 19" xfId="22033" xr:uid="{00000000-0005-0000-0000-000097550000}"/>
    <cellStyle name="Output 9 5 2 2" xfId="22034" xr:uid="{00000000-0005-0000-0000-000098550000}"/>
    <cellStyle name="Output 9 5 2 2 2" xfId="22035" xr:uid="{00000000-0005-0000-0000-000099550000}"/>
    <cellStyle name="Output 9 5 2 3" xfId="22036" xr:uid="{00000000-0005-0000-0000-00009A550000}"/>
    <cellStyle name="Output 9 5 2 3 2" xfId="22037" xr:uid="{00000000-0005-0000-0000-00009B550000}"/>
    <cellStyle name="Output 9 5 2 4" xfId="22038" xr:uid="{00000000-0005-0000-0000-00009C550000}"/>
    <cellStyle name="Output 9 5 2 4 2" xfId="22039" xr:uid="{00000000-0005-0000-0000-00009D550000}"/>
    <cellStyle name="Output 9 5 2 5" xfId="22040" xr:uid="{00000000-0005-0000-0000-00009E550000}"/>
    <cellStyle name="Output 9 5 2 5 2" xfId="22041" xr:uid="{00000000-0005-0000-0000-00009F550000}"/>
    <cellStyle name="Output 9 5 2 6" xfId="22042" xr:uid="{00000000-0005-0000-0000-0000A0550000}"/>
    <cellStyle name="Output 9 5 2 6 2" xfId="22043" xr:uid="{00000000-0005-0000-0000-0000A1550000}"/>
    <cellStyle name="Output 9 5 2 7" xfId="22044" xr:uid="{00000000-0005-0000-0000-0000A2550000}"/>
    <cellStyle name="Output 9 5 2 7 2" xfId="22045" xr:uid="{00000000-0005-0000-0000-0000A3550000}"/>
    <cellStyle name="Output 9 5 2 8" xfId="22046" xr:uid="{00000000-0005-0000-0000-0000A4550000}"/>
    <cellStyle name="Output 9 5 2 8 2" xfId="22047" xr:uid="{00000000-0005-0000-0000-0000A5550000}"/>
    <cellStyle name="Output 9 5 2 9" xfId="22048" xr:uid="{00000000-0005-0000-0000-0000A6550000}"/>
    <cellStyle name="Output 9 5 2 9 2" xfId="22049" xr:uid="{00000000-0005-0000-0000-0000A7550000}"/>
    <cellStyle name="Output 9 5 20" xfId="22050" xr:uid="{00000000-0005-0000-0000-0000A8550000}"/>
    <cellStyle name="Output 9 5 3" xfId="22051" xr:uid="{00000000-0005-0000-0000-0000A9550000}"/>
    <cellStyle name="Output 9 5 3 10" xfId="22052" xr:uid="{00000000-0005-0000-0000-0000AA550000}"/>
    <cellStyle name="Output 9 5 3 10 2" xfId="22053" xr:uid="{00000000-0005-0000-0000-0000AB550000}"/>
    <cellStyle name="Output 9 5 3 11" xfId="22054" xr:uid="{00000000-0005-0000-0000-0000AC550000}"/>
    <cellStyle name="Output 9 5 3 11 2" xfId="22055" xr:uid="{00000000-0005-0000-0000-0000AD550000}"/>
    <cellStyle name="Output 9 5 3 12" xfId="22056" xr:uid="{00000000-0005-0000-0000-0000AE550000}"/>
    <cellStyle name="Output 9 5 3 12 2" xfId="22057" xr:uid="{00000000-0005-0000-0000-0000AF550000}"/>
    <cellStyle name="Output 9 5 3 13" xfId="22058" xr:uid="{00000000-0005-0000-0000-0000B0550000}"/>
    <cellStyle name="Output 9 5 3 13 2" xfId="22059" xr:uid="{00000000-0005-0000-0000-0000B1550000}"/>
    <cellStyle name="Output 9 5 3 14" xfId="22060" xr:uid="{00000000-0005-0000-0000-0000B2550000}"/>
    <cellStyle name="Output 9 5 3 14 2" xfId="22061" xr:uid="{00000000-0005-0000-0000-0000B3550000}"/>
    <cellStyle name="Output 9 5 3 15" xfId="22062" xr:uid="{00000000-0005-0000-0000-0000B4550000}"/>
    <cellStyle name="Output 9 5 3 15 2" xfId="22063" xr:uid="{00000000-0005-0000-0000-0000B5550000}"/>
    <cellStyle name="Output 9 5 3 16" xfId="22064" xr:uid="{00000000-0005-0000-0000-0000B6550000}"/>
    <cellStyle name="Output 9 5 3 16 2" xfId="22065" xr:uid="{00000000-0005-0000-0000-0000B7550000}"/>
    <cellStyle name="Output 9 5 3 17" xfId="22066" xr:uid="{00000000-0005-0000-0000-0000B8550000}"/>
    <cellStyle name="Output 9 5 3 17 2" xfId="22067" xr:uid="{00000000-0005-0000-0000-0000B9550000}"/>
    <cellStyle name="Output 9 5 3 18" xfId="22068" xr:uid="{00000000-0005-0000-0000-0000BA550000}"/>
    <cellStyle name="Output 9 5 3 2" xfId="22069" xr:uid="{00000000-0005-0000-0000-0000BB550000}"/>
    <cellStyle name="Output 9 5 3 2 2" xfId="22070" xr:uid="{00000000-0005-0000-0000-0000BC550000}"/>
    <cellStyle name="Output 9 5 3 3" xfId="22071" xr:uid="{00000000-0005-0000-0000-0000BD550000}"/>
    <cellStyle name="Output 9 5 3 3 2" xfId="22072" xr:uid="{00000000-0005-0000-0000-0000BE550000}"/>
    <cellStyle name="Output 9 5 3 4" xfId="22073" xr:uid="{00000000-0005-0000-0000-0000BF550000}"/>
    <cellStyle name="Output 9 5 3 4 2" xfId="22074" xr:uid="{00000000-0005-0000-0000-0000C0550000}"/>
    <cellStyle name="Output 9 5 3 5" xfId="22075" xr:uid="{00000000-0005-0000-0000-0000C1550000}"/>
    <cellStyle name="Output 9 5 3 5 2" xfId="22076" xr:uid="{00000000-0005-0000-0000-0000C2550000}"/>
    <cellStyle name="Output 9 5 3 6" xfId="22077" xr:uid="{00000000-0005-0000-0000-0000C3550000}"/>
    <cellStyle name="Output 9 5 3 6 2" xfId="22078" xr:uid="{00000000-0005-0000-0000-0000C4550000}"/>
    <cellStyle name="Output 9 5 3 7" xfId="22079" xr:uid="{00000000-0005-0000-0000-0000C5550000}"/>
    <cellStyle name="Output 9 5 3 7 2" xfId="22080" xr:uid="{00000000-0005-0000-0000-0000C6550000}"/>
    <cellStyle name="Output 9 5 3 8" xfId="22081" xr:uid="{00000000-0005-0000-0000-0000C7550000}"/>
    <cellStyle name="Output 9 5 3 8 2" xfId="22082" xr:uid="{00000000-0005-0000-0000-0000C8550000}"/>
    <cellStyle name="Output 9 5 3 9" xfId="22083" xr:uid="{00000000-0005-0000-0000-0000C9550000}"/>
    <cellStyle name="Output 9 5 3 9 2" xfId="22084" xr:uid="{00000000-0005-0000-0000-0000CA550000}"/>
    <cellStyle name="Output 9 5 4" xfId="22085" xr:uid="{00000000-0005-0000-0000-0000CB550000}"/>
    <cellStyle name="Output 9 5 4 10" xfId="22086" xr:uid="{00000000-0005-0000-0000-0000CC550000}"/>
    <cellStyle name="Output 9 5 4 10 2" xfId="22087" xr:uid="{00000000-0005-0000-0000-0000CD550000}"/>
    <cellStyle name="Output 9 5 4 11" xfId="22088" xr:uid="{00000000-0005-0000-0000-0000CE550000}"/>
    <cellStyle name="Output 9 5 4 11 2" xfId="22089" xr:uid="{00000000-0005-0000-0000-0000CF550000}"/>
    <cellStyle name="Output 9 5 4 12" xfId="22090" xr:uid="{00000000-0005-0000-0000-0000D0550000}"/>
    <cellStyle name="Output 9 5 4 12 2" xfId="22091" xr:uid="{00000000-0005-0000-0000-0000D1550000}"/>
    <cellStyle name="Output 9 5 4 13" xfId="22092" xr:uid="{00000000-0005-0000-0000-0000D2550000}"/>
    <cellStyle name="Output 9 5 4 13 2" xfId="22093" xr:uid="{00000000-0005-0000-0000-0000D3550000}"/>
    <cellStyle name="Output 9 5 4 14" xfId="22094" xr:uid="{00000000-0005-0000-0000-0000D4550000}"/>
    <cellStyle name="Output 9 5 4 14 2" xfId="22095" xr:uid="{00000000-0005-0000-0000-0000D5550000}"/>
    <cellStyle name="Output 9 5 4 15" xfId="22096" xr:uid="{00000000-0005-0000-0000-0000D6550000}"/>
    <cellStyle name="Output 9 5 4 15 2" xfId="22097" xr:uid="{00000000-0005-0000-0000-0000D7550000}"/>
    <cellStyle name="Output 9 5 4 16" xfId="22098" xr:uid="{00000000-0005-0000-0000-0000D8550000}"/>
    <cellStyle name="Output 9 5 4 2" xfId="22099" xr:uid="{00000000-0005-0000-0000-0000D9550000}"/>
    <cellStyle name="Output 9 5 4 2 2" xfId="22100" xr:uid="{00000000-0005-0000-0000-0000DA550000}"/>
    <cellStyle name="Output 9 5 4 3" xfId="22101" xr:uid="{00000000-0005-0000-0000-0000DB550000}"/>
    <cellStyle name="Output 9 5 4 3 2" xfId="22102" xr:uid="{00000000-0005-0000-0000-0000DC550000}"/>
    <cellStyle name="Output 9 5 4 4" xfId="22103" xr:uid="{00000000-0005-0000-0000-0000DD550000}"/>
    <cellStyle name="Output 9 5 4 4 2" xfId="22104" xr:uid="{00000000-0005-0000-0000-0000DE550000}"/>
    <cellStyle name="Output 9 5 4 5" xfId="22105" xr:uid="{00000000-0005-0000-0000-0000DF550000}"/>
    <cellStyle name="Output 9 5 4 5 2" xfId="22106" xr:uid="{00000000-0005-0000-0000-0000E0550000}"/>
    <cellStyle name="Output 9 5 4 6" xfId="22107" xr:uid="{00000000-0005-0000-0000-0000E1550000}"/>
    <cellStyle name="Output 9 5 4 6 2" xfId="22108" xr:uid="{00000000-0005-0000-0000-0000E2550000}"/>
    <cellStyle name="Output 9 5 4 7" xfId="22109" xr:uid="{00000000-0005-0000-0000-0000E3550000}"/>
    <cellStyle name="Output 9 5 4 7 2" xfId="22110" xr:uid="{00000000-0005-0000-0000-0000E4550000}"/>
    <cellStyle name="Output 9 5 4 8" xfId="22111" xr:uid="{00000000-0005-0000-0000-0000E5550000}"/>
    <cellStyle name="Output 9 5 4 8 2" xfId="22112" xr:uid="{00000000-0005-0000-0000-0000E6550000}"/>
    <cellStyle name="Output 9 5 4 9" xfId="22113" xr:uid="{00000000-0005-0000-0000-0000E7550000}"/>
    <cellStyle name="Output 9 5 4 9 2" xfId="22114" xr:uid="{00000000-0005-0000-0000-0000E8550000}"/>
    <cellStyle name="Output 9 5 5" xfId="22115" xr:uid="{00000000-0005-0000-0000-0000E9550000}"/>
    <cellStyle name="Output 9 5 5 10" xfId="22116" xr:uid="{00000000-0005-0000-0000-0000EA550000}"/>
    <cellStyle name="Output 9 5 5 10 2" xfId="22117" xr:uid="{00000000-0005-0000-0000-0000EB550000}"/>
    <cellStyle name="Output 9 5 5 11" xfId="22118" xr:uid="{00000000-0005-0000-0000-0000EC550000}"/>
    <cellStyle name="Output 9 5 5 11 2" xfId="22119" xr:uid="{00000000-0005-0000-0000-0000ED550000}"/>
    <cellStyle name="Output 9 5 5 12" xfId="22120" xr:uid="{00000000-0005-0000-0000-0000EE550000}"/>
    <cellStyle name="Output 9 5 5 12 2" xfId="22121" xr:uid="{00000000-0005-0000-0000-0000EF550000}"/>
    <cellStyle name="Output 9 5 5 13" xfId="22122" xr:uid="{00000000-0005-0000-0000-0000F0550000}"/>
    <cellStyle name="Output 9 5 5 13 2" xfId="22123" xr:uid="{00000000-0005-0000-0000-0000F1550000}"/>
    <cellStyle name="Output 9 5 5 14" xfId="22124" xr:uid="{00000000-0005-0000-0000-0000F2550000}"/>
    <cellStyle name="Output 9 5 5 14 2" xfId="22125" xr:uid="{00000000-0005-0000-0000-0000F3550000}"/>
    <cellStyle name="Output 9 5 5 15" xfId="22126" xr:uid="{00000000-0005-0000-0000-0000F4550000}"/>
    <cellStyle name="Output 9 5 5 15 2" xfId="22127" xr:uid="{00000000-0005-0000-0000-0000F5550000}"/>
    <cellStyle name="Output 9 5 5 16" xfId="22128" xr:uid="{00000000-0005-0000-0000-0000F6550000}"/>
    <cellStyle name="Output 9 5 5 2" xfId="22129" xr:uid="{00000000-0005-0000-0000-0000F7550000}"/>
    <cellStyle name="Output 9 5 5 2 2" xfId="22130" xr:uid="{00000000-0005-0000-0000-0000F8550000}"/>
    <cellStyle name="Output 9 5 5 3" xfId="22131" xr:uid="{00000000-0005-0000-0000-0000F9550000}"/>
    <cellStyle name="Output 9 5 5 3 2" xfId="22132" xr:uid="{00000000-0005-0000-0000-0000FA550000}"/>
    <cellStyle name="Output 9 5 5 4" xfId="22133" xr:uid="{00000000-0005-0000-0000-0000FB550000}"/>
    <cellStyle name="Output 9 5 5 4 2" xfId="22134" xr:uid="{00000000-0005-0000-0000-0000FC550000}"/>
    <cellStyle name="Output 9 5 5 5" xfId="22135" xr:uid="{00000000-0005-0000-0000-0000FD550000}"/>
    <cellStyle name="Output 9 5 5 5 2" xfId="22136" xr:uid="{00000000-0005-0000-0000-0000FE550000}"/>
    <cellStyle name="Output 9 5 5 6" xfId="22137" xr:uid="{00000000-0005-0000-0000-0000FF550000}"/>
    <cellStyle name="Output 9 5 5 6 2" xfId="22138" xr:uid="{00000000-0005-0000-0000-000000560000}"/>
    <cellStyle name="Output 9 5 5 7" xfId="22139" xr:uid="{00000000-0005-0000-0000-000001560000}"/>
    <cellStyle name="Output 9 5 5 7 2" xfId="22140" xr:uid="{00000000-0005-0000-0000-000002560000}"/>
    <cellStyle name="Output 9 5 5 8" xfId="22141" xr:uid="{00000000-0005-0000-0000-000003560000}"/>
    <cellStyle name="Output 9 5 5 8 2" xfId="22142" xr:uid="{00000000-0005-0000-0000-000004560000}"/>
    <cellStyle name="Output 9 5 5 9" xfId="22143" xr:uid="{00000000-0005-0000-0000-000005560000}"/>
    <cellStyle name="Output 9 5 5 9 2" xfId="22144" xr:uid="{00000000-0005-0000-0000-000006560000}"/>
    <cellStyle name="Output 9 5 6" xfId="22145" xr:uid="{00000000-0005-0000-0000-000007560000}"/>
    <cellStyle name="Output 9 5 6 10" xfId="22146" xr:uid="{00000000-0005-0000-0000-000008560000}"/>
    <cellStyle name="Output 9 5 6 10 2" xfId="22147" xr:uid="{00000000-0005-0000-0000-000009560000}"/>
    <cellStyle name="Output 9 5 6 11" xfId="22148" xr:uid="{00000000-0005-0000-0000-00000A560000}"/>
    <cellStyle name="Output 9 5 6 11 2" xfId="22149" xr:uid="{00000000-0005-0000-0000-00000B560000}"/>
    <cellStyle name="Output 9 5 6 12" xfId="22150" xr:uid="{00000000-0005-0000-0000-00000C560000}"/>
    <cellStyle name="Output 9 5 6 12 2" xfId="22151" xr:uid="{00000000-0005-0000-0000-00000D560000}"/>
    <cellStyle name="Output 9 5 6 13" xfId="22152" xr:uid="{00000000-0005-0000-0000-00000E560000}"/>
    <cellStyle name="Output 9 5 6 13 2" xfId="22153" xr:uid="{00000000-0005-0000-0000-00000F560000}"/>
    <cellStyle name="Output 9 5 6 14" xfId="22154" xr:uid="{00000000-0005-0000-0000-000010560000}"/>
    <cellStyle name="Output 9 5 6 14 2" xfId="22155" xr:uid="{00000000-0005-0000-0000-000011560000}"/>
    <cellStyle name="Output 9 5 6 15" xfId="22156" xr:uid="{00000000-0005-0000-0000-000012560000}"/>
    <cellStyle name="Output 9 5 6 2" xfId="22157" xr:uid="{00000000-0005-0000-0000-000013560000}"/>
    <cellStyle name="Output 9 5 6 2 2" xfId="22158" xr:uid="{00000000-0005-0000-0000-000014560000}"/>
    <cellStyle name="Output 9 5 6 3" xfId="22159" xr:uid="{00000000-0005-0000-0000-000015560000}"/>
    <cellStyle name="Output 9 5 6 3 2" xfId="22160" xr:uid="{00000000-0005-0000-0000-000016560000}"/>
    <cellStyle name="Output 9 5 6 4" xfId="22161" xr:uid="{00000000-0005-0000-0000-000017560000}"/>
    <cellStyle name="Output 9 5 6 4 2" xfId="22162" xr:uid="{00000000-0005-0000-0000-000018560000}"/>
    <cellStyle name="Output 9 5 6 5" xfId="22163" xr:uid="{00000000-0005-0000-0000-000019560000}"/>
    <cellStyle name="Output 9 5 6 5 2" xfId="22164" xr:uid="{00000000-0005-0000-0000-00001A560000}"/>
    <cellStyle name="Output 9 5 6 6" xfId="22165" xr:uid="{00000000-0005-0000-0000-00001B560000}"/>
    <cellStyle name="Output 9 5 6 6 2" xfId="22166" xr:uid="{00000000-0005-0000-0000-00001C560000}"/>
    <cellStyle name="Output 9 5 6 7" xfId="22167" xr:uid="{00000000-0005-0000-0000-00001D560000}"/>
    <cellStyle name="Output 9 5 6 7 2" xfId="22168" xr:uid="{00000000-0005-0000-0000-00001E560000}"/>
    <cellStyle name="Output 9 5 6 8" xfId="22169" xr:uid="{00000000-0005-0000-0000-00001F560000}"/>
    <cellStyle name="Output 9 5 6 8 2" xfId="22170" xr:uid="{00000000-0005-0000-0000-000020560000}"/>
    <cellStyle name="Output 9 5 6 9" xfId="22171" xr:uid="{00000000-0005-0000-0000-000021560000}"/>
    <cellStyle name="Output 9 5 6 9 2" xfId="22172" xr:uid="{00000000-0005-0000-0000-000022560000}"/>
    <cellStyle name="Output 9 5 7" xfId="22173" xr:uid="{00000000-0005-0000-0000-000023560000}"/>
    <cellStyle name="Output 9 5 7 2" xfId="22174" xr:uid="{00000000-0005-0000-0000-000024560000}"/>
    <cellStyle name="Output 9 5 8" xfId="22175" xr:uid="{00000000-0005-0000-0000-000025560000}"/>
    <cellStyle name="Output 9 5 8 2" xfId="22176" xr:uid="{00000000-0005-0000-0000-000026560000}"/>
    <cellStyle name="Output 9 5 9" xfId="22177" xr:uid="{00000000-0005-0000-0000-000027560000}"/>
    <cellStyle name="Output 9 5 9 2" xfId="22178" xr:uid="{00000000-0005-0000-0000-000028560000}"/>
    <cellStyle name="Output 9 6" xfId="22179" xr:uid="{00000000-0005-0000-0000-000029560000}"/>
    <cellStyle name="Output 9 6 10" xfId="22180" xr:uid="{00000000-0005-0000-0000-00002A560000}"/>
    <cellStyle name="Output 9 6 10 2" xfId="22181" xr:uid="{00000000-0005-0000-0000-00002B560000}"/>
    <cellStyle name="Output 9 6 11" xfId="22182" xr:uid="{00000000-0005-0000-0000-00002C560000}"/>
    <cellStyle name="Output 9 6 11 2" xfId="22183" xr:uid="{00000000-0005-0000-0000-00002D560000}"/>
    <cellStyle name="Output 9 6 12" xfId="22184" xr:uid="{00000000-0005-0000-0000-00002E560000}"/>
    <cellStyle name="Output 9 6 12 2" xfId="22185" xr:uid="{00000000-0005-0000-0000-00002F560000}"/>
    <cellStyle name="Output 9 6 13" xfId="22186" xr:uid="{00000000-0005-0000-0000-000030560000}"/>
    <cellStyle name="Output 9 6 13 2" xfId="22187" xr:uid="{00000000-0005-0000-0000-000031560000}"/>
    <cellStyle name="Output 9 6 14" xfId="22188" xr:uid="{00000000-0005-0000-0000-000032560000}"/>
    <cellStyle name="Output 9 6 14 2" xfId="22189" xr:uid="{00000000-0005-0000-0000-000033560000}"/>
    <cellStyle name="Output 9 6 15" xfId="22190" xr:uid="{00000000-0005-0000-0000-000034560000}"/>
    <cellStyle name="Output 9 6 15 2" xfId="22191" xr:uid="{00000000-0005-0000-0000-000035560000}"/>
    <cellStyle name="Output 9 6 16" xfId="22192" xr:uid="{00000000-0005-0000-0000-000036560000}"/>
    <cellStyle name="Output 9 6 16 2" xfId="22193" xr:uid="{00000000-0005-0000-0000-000037560000}"/>
    <cellStyle name="Output 9 6 17" xfId="22194" xr:uid="{00000000-0005-0000-0000-000038560000}"/>
    <cellStyle name="Output 9 6 17 2" xfId="22195" xr:uid="{00000000-0005-0000-0000-000039560000}"/>
    <cellStyle name="Output 9 6 18" xfId="22196" xr:uid="{00000000-0005-0000-0000-00003A560000}"/>
    <cellStyle name="Output 9 6 18 2" xfId="22197" xr:uid="{00000000-0005-0000-0000-00003B560000}"/>
    <cellStyle name="Output 9 6 19" xfId="22198" xr:uid="{00000000-0005-0000-0000-00003C560000}"/>
    <cellStyle name="Output 9 6 2" xfId="22199" xr:uid="{00000000-0005-0000-0000-00003D560000}"/>
    <cellStyle name="Output 9 6 2 10" xfId="22200" xr:uid="{00000000-0005-0000-0000-00003E560000}"/>
    <cellStyle name="Output 9 6 2 10 2" xfId="22201" xr:uid="{00000000-0005-0000-0000-00003F560000}"/>
    <cellStyle name="Output 9 6 2 11" xfId="22202" xr:uid="{00000000-0005-0000-0000-000040560000}"/>
    <cellStyle name="Output 9 6 2 11 2" xfId="22203" xr:uid="{00000000-0005-0000-0000-000041560000}"/>
    <cellStyle name="Output 9 6 2 12" xfId="22204" xr:uid="{00000000-0005-0000-0000-000042560000}"/>
    <cellStyle name="Output 9 6 2 12 2" xfId="22205" xr:uid="{00000000-0005-0000-0000-000043560000}"/>
    <cellStyle name="Output 9 6 2 13" xfId="22206" xr:uid="{00000000-0005-0000-0000-000044560000}"/>
    <cellStyle name="Output 9 6 2 13 2" xfId="22207" xr:uid="{00000000-0005-0000-0000-000045560000}"/>
    <cellStyle name="Output 9 6 2 14" xfId="22208" xr:uid="{00000000-0005-0000-0000-000046560000}"/>
    <cellStyle name="Output 9 6 2 14 2" xfId="22209" xr:uid="{00000000-0005-0000-0000-000047560000}"/>
    <cellStyle name="Output 9 6 2 15" xfId="22210" xr:uid="{00000000-0005-0000-0000-000048560000}"/>
    <cellStyle name="Output 9 6 2 15 2" xfId="22211" xr:uid="{00000000-0005-0000-0000-000049560000}"/>
    <cellStyle name="Output 9 6 2 16" xfId="22212" xr:uid="{00000000-0005-0000-0000-00004A560000}"/>
    <cellStyle name="Output 9 6 2 16 2" xfId="22213" xr:uid="{00000000-0005-0000-0000-00004B560000}"/>
    <cellStyle name="Output 9 6 2 17" xfId="22214" xr:uid="{00000000-0005-0000-0000-00004C560000}"/>
    <cellStyle name="Output 9 6 2 17 2" xfId="22215" xr:uid="{00000000-0005-0000-0000-00004D560000}"/>
    <cellStyle name="Output 9 6 2 18" xfId="22216" xr:uid="{00000000-0005-0000-0000-00004E560000}"/>
    <cellStyle name="Output 9 6 2 2" xfId="22217" xr:uid="{00000000-0005-0000-0000-00004F560000}"/>
    <cellStyle name="Output 9 6 2 2 2" xfId="22218" xr:uid="{00000000-0005-0000-0000-000050560000}"/>
    <cellStyle name="Output 9 6 2 3" xfId="22219" xr:uid="{00000000-0005-0000-0000-000051560000}"/>
    <cellStyle name="Output 9 6 2 3 2" xfId="22220" xr:uid="{00000000-0005-0000-0000-000052560000}"/>
    <cellStyle name="Output 9 6 2 4" xfId="22221" xr:uid="{00000000-0005-0000-0000-000053560000}"/>
    <cellStyle name="Output 9 6 2 4 2" xfId="22222" xr:uid="{00000000-0005-0000-0000-000054560000}"/>
    <cellStyle name="Output 9 6 2 5" xfId="22223" xr:uid="{00000000-0005-0000-0000-000055560000}"/>
    <cellStyle name="Output 9 6 2 5 2" xfId="22224" xr:uid="{00000000-0005-0000-0000-000056560000}"/>
    <cellStyle name="Output 9 6 2 6" xfId="22225" xr:uid="{00000000-0005-0000-0000-000057560000}"/>
    <cellStyle name="Output 9 6 2 6 2" xfId="22226" xr:uid="{00000000-0005-0000-0000-000058560000}"/>
    <cellStyle name="Output 9 6 2 7" xfId="22227" xr:uid="{00000000-0005-0000-0000-000059560000}"/>
    <cellStyle name="Output 9 6 2 7 2" xfId="22228" xr:uid="{00000000-0005-0000-0000-00005A560000}"/>
    <cellStyle name="Output 9 6 2 8" xfId="22229" xr:uid="{00000000-0005-0000-0000-00005B560000}"/>
    <cellStyle name="Output 9 6 2 8 2" xfId="22230" xr:uid="{00000000-0005-0000-0000-00005C560000}"/>
    <cellStyle name="Output 9 6 2 9" xfId="22231" xr:uid="{00000000-0005-0000-0000-00005D560000}"/>
    <cellStyle name="Output 9 6 2 9 2" xfId="22232" xr:uid="{00000000-0005-0000-0000-00005E560000}"/>
    <cellStyle name="Output 9 6 3" xfId="22233" xr:uid="{00000000-0005-0000-0000-00005F560000}"/>
    <cellStyle name="Output 9 6 3 10" xfId="22234" xr:uid="{00000000-0005-0000-0000-000060560000}"/>
    <cellStyle name="Output 9 6 3 10 2" xfId="22235" xr:uid="{00000000-0005-0000-0000-000061560000}"/>
    <cellStyle name="Output 9 6 3 11" xfId="22236" xr:uid="{00000000-0005-0000-0000-000062560000}"/>
    <cellStyle name="Output 9 6 3 11 2" xfId="22237" xr:uid="{00000000-0005-0000-0000-000063560000}"/>
    <cellStyle name="Output 9 6 3 12" xfId="22238" xr:uid="{00000000-0005-0000-0000-000064560000}"/>
    <cellStyle name="Output 9 6 3 12 2" xfId="22239" xr:uid="{00000000-0005-0000-0000-000065560000}"/>
    <cellStyle name="Output 9 6 3 13" xfId="22240" xr:uid="{00000000-0005-0000-0000-000066560000}"/>
    <cellStyle name="Output 9 6 3 13 2" xfId="22241" xr:uid="{00000000-0005-0000-0000-000067560000}"/>
    <cellStyle name="Output 9 6 3 14" xfId="22242" xr:uid="{00000000-0005-0000-0000-000068560000}"/>
    <cellStyle name="Output 9 6 3 14 2" xfId="22243" xr:uid="{00000000-0005-0000-0000-000069560000}"/>
    <cellStyle name="Output 9 6 3 15" xfId="22244" xr:uid="{00000000-0005-0000-0000-00006A560000}"/>
    <cellStyle name="Output 9 6 3 15 2" xfId="22245" xr:uid="{00000000-0005-0000-0000-00006B560000}"/>
    <cellStyle name="Output 9 6 3 16" xfId="22246" xr:uid="{00000000-0005-0000-0000-00006C560000}"/>
    <cellStyle name="Output 9 6 3 2" xfId="22247" xr:uid="{00000000-0005-0000-0000-00006D560000}"/>
    <cellStyle name="Output 9 6 3 2 2" xfId="22248" xr:uid="{00000000-0005-0000-0000-00006E560000}"/>
    <cellStyle name="Output 9 6 3 3" xfId="22249" xr:uid="{00000000-0005-0000-0000-00006F560000}"/>
    <cellStyle name="Output 9 6 3 3 2" xfId="22250" xr:uid="{00000000-0005-0000-0000-000070560000}"/>
    <cellStyle name="Output 9 6 3 4" xfId="22251" xr:uid="{00000000-0005-0000-0000-000071560000}"/>
    <cellStyle name="Output 9 6 3 4 2" xfId="22252" xr:uid="{00000000-0005-0000-0000-000072560000}"/>
    <cellStyle name="Output 9 6 3 5" xfId="22253" xr:uid="{00000000-0005-0000-0000-000073560000}"/>
    <cellStyle name="Output 9 6 3 5 2" xfId="22254" xr:uid="{00000000-0005-0000-0000-000074560000}"/>
    <cellStyle name="Output 9 6 3 6" xfId="22255" xr:uid="{00000000-0005-0000-0000-000075560000}"/>
    <cellStyle name="Output 9 6 3 6 2" xfId="22256" xr:uid="{00000000-0005-0000-0000-000076560000}"/>
    <cellStyle name="Output 9 6 3 7" xfId="22257" xr:uid="{00000000-0005-0000-0000-000077560000}"/>
    <cellStyle name="Output 9 6 3 7 2" xfId="22258" xr:uid="{00000000-0005-0000-0000-000078560000}"/>
    <cellStyle name="Output 9 6 3 8" xfId="22259" xr:uid="{00000000-0005-0000-0000-000079560000}"/>
    <cellStyle name="Output 9 6 3 8 2" xfId="22260" xr:uid="{00000000-0005-0000-0000-00007A560000}"/>
    <cellStyle name="Output 9 6 3 9" xfId="22261" xr:uid="{00000000-0005-0000-0000-00007B560000}"/>
    <cellStyle name="Output 9 6 3 9 2" xfId="22262" xr:uid="{00000000-0005-0000-0000-00007C560000}"/>
    <cellStyle name="Output 9 6 4" xfId="22263" xr:uid="{00000000-0005-0000-0000-00007D560000}"/>
    <cellStyle name="Output 9 6 4 10" xfId="22264" xr:uid="{00000000-0005-0000-0000-00007E560000}"/>
    <cellStyle name="Output 9 6 4 10 2" xfId="22265" xr:uid="{00000000-0005-0000-0000-00007F560000}"/>
    <cellStyle name="Output 9 6 4 11" xfId="22266" xr:uid="{00000000-0005-0000-0000-000080560000}"/>
    <cellStyle name="Output 9 6 4 11 2" xfId="22267" xr:uid="{00000000-0005-0000-0000-000081560000}"/>
    <cellStyle name="Output 9 6 4 12" xfId="22268" xr:uid="{00000000-0005-0000-0000-000082560000}"/>
    <cellStyle name="Output 9 6 4 12 2" xfId="22269" xr:uid="{00000000-0005-0000-0000-000083560000}"/>
    <cellStyle name="Output 9 6 4 13" xfId="22270" xr:uid="{00000000-0005-0000-0000-000084560000}"/>
    <cellStyle name="Output 9 6 4 13 2" xfId="22271" xr:uid="{00000000-0005-0000-0000-000085560000}"/>
    <cellStyle name="Output 9 6 4 14" xfId="22272" xr:uid="{00000000-0005-0000-0000-000086560000}"/>
    <cellStyle name="Output 9 6 4 14 2" xfId="22273" xr:uid="{00000000-0005-0000-0000-000087560000}"/>
    <cellStyle name="Output 9 6 4 15" xfId="22274" xr:uid="{00000000-0005-0000-0000-000088560000}"/>
    <cellStyle name="Output 9 6 4 15 2" xfId="22275" xr:uid="{00000000-0005-0000-0000-000089560000}"/>
    <cellStyle name="Output 9 6 4 16" xfId="22276" xr:uid="{00000000-0005-0000-0000-00008A560000}"/>
    <cellStyle name="Output 9 6 4 2" xfId="22277" xr:uid="{00000000-0005-0000-0000-00008B560000}"/>
    <cellStyle name="Output 9 6 4 2 2" xfId="22278" xr:uid="{00000000-0005-0000-0000-00008C560000}"/>
    <cellStyle name="Output 9 6 4 3" xfId="22279" xr:uid="{00000000-0005-0000-0000-00008D560000}"/>
    <cellStyle name="Output 9 6 4 3 2" xfId="22280" xr:uid="{00000000-0005-0000-0000-00008E560000}"/>
    <cellStyle name="Output 9 6 4 4" xfId="22281" xr:uid="{00000000-0005-0000-0000-00008F560000}"/>
    <cellStyle name="Output 9 6 4 4 2" xfId="22282" xr:uid="{00000000-0005-0000-0000-000090560000}"/>
    <cellStyle name="Output 9 6 4 5" xfId="22283" xr:uid="{00000000-0005-0000-0000-000091560000}"/>
    <cellStyle name="Output 9 6 4 5 2" xfId="22284" xr:uid="{00000000-0005-0000-0000-000092560000}"/>
    <cellStyle name="Output 9 6 4 6" xfId="22285" xr:uid="{00000000-0005-0000-0000-000093560000}"/>
    <cellStyle name="Output 9 6 4 6 2" xfId="22286" xr:uid="{00000000-0005-0000-0000-000094560000}"/>
    <cellStyle name="Output 9 6 4 7" xfId="22287" xr:uid="{00000000-0005-0000-0000-000095560000}"/>
    <cellStyle name="Output 9 6 4 7 2" xfId="22288" xr:uid="{00000000-0005-0000-0000-000096560000}"/>
    <cellStyle name="Output 9 6 4 8" xfId="22289" xr:uid="{00000000-0005-0000-0000-000097560000}"/>
    <cellStyle name="Output 9 6 4 8 2" xfId="22290" xr:uid="{00000000-0005-0000-0000-000098560000}"/>
    <cellStyle name="Output 9 6 4 9" xfId="22291" xr:uid="{00000000-0005-0000-0000-000099560000}"/>
    <cellStyle name="Output 9 6 4 9 2" xfId="22292" xr:uid="{00000000-0005-0000-0000-00009A560000}"/>
    <cellStyle name="Output 9 6 5" xfId="22293" xr:uid="{00000000-0005-0000-0000-00009B560000}"/>
    <cellStyle name="Output 9 6 5 10" xfId="22294" xr:uid="{00000000-0005-0000-0000-00009C560000}"/>
    <cellStyle name="Output 9 6 5 10 2" xfId="22295" xr:uid="{00000000-0005-0000-0000-00009D560000}"/>
    <cellStyle name="Output 9 6 5 11" xfId="22296" xr:uid="{00000000-0005-0000-0000-00009E560000}"/>
    <cellStyle name="Output 9 6 5 11 2" xfId="22297" xr:uid="{00000000-0005-0000-0000-00009F560000}"/>
    <cellStyle name="Output 9 6 5 12" xfId="22298" xr:uid="{00000000-0005-0000-0000-0000A0560000}"/>
    <cellStyle name="Output 9 6 5 12 2" xfId="22299" xr:uid="{00000000-0005-0000-0000-0000A1560000}"/>
    <cellStyle name="Output 9 6 5 13" xfId="22300" xr:uid="{00000000-0005-0000-0000-0000A2560000}"/>
    <cellStyle name="Output 9 6 5 13 2" xfId="22301" xr:uid="{00000000-0005-0000-0000-0000A3560000}"/>
    <cellStyle name="Output 9 6 5 14" xfId="22302" xr:uid="{00000000-0005-0000-0000-0000A4560000}"/>
    <cellStyle name="Output 9 6 5 14 2" xfId="22303" xr:uid="{00000000-0005-0000-0000-0000A5560000}"/>
    <cellStyle name="Output 9 6 5 15" xfId="22304" xr:uid="{00000000-0005-0000-0000-0000A6560000}"/>
    <cellStyle name="Output 9 6 5 2" xfId="22305" xr:uid="{00000000-0005-0000-0000-0000A7560000}"/>
    <cellStyle name="Output 9 6 5 2 2" xfId="22306" xr:uid="{00000000-0005-0000-0000-0000A8560000}"/>
    <cellStyle name="Output 9 6 5 3" xfId="22307" xr:uid="{00000000-0005-0000-0000-0000A9560000}"/>
    <cellStyle name="Output 9 6 5 3 2" xfId="22308" xr:uid="{00000000-0005-0000-0000-0000AA560000}"/>
    <cellStyle name="Output 9 6 5 4" xfId="22309" xr:uid="{00000000-0005-0000-0000-0000AB560000}"/>
    <cellStyle name="Output 9 6 5 4 2" xfId="22310" xr:uid="{00000000-0005-0000-0000-0000AC560000}"/>
    <cellStyle name="Output 9 6 5 5" xfId="22311" xr:uid="{00000000-0005-0000-0000-0000AD560000}"/>
    <cellStyle name="Output 9 6 5 5 2" xfId="22312" xr:uid="{00000000-0005-0000-0000-0000AE560000}"/>
    <cellStyle name="Output 9 6 5 6" xfId="22313" xr:uid="{00000000-0005-0000-0000-0000AF560000}"/>
    <cellStyle name="Output 9 6 5 6 2" xfId="22314" xr:uid="{00000000-0005-0000-0000-0000B0560000}"/>
    <cellStyle name="Output 9 6 5 7" xfId="22315" xr:uid="{00000000-0005-0000-0000-0000B1560000}"/>
    <cellStyle name="Output 9 6 5 7 2" xfId="22316" xr:uid="{00000000-0005-0000-0000-0000B2560000}"/>
    <cellStyle name="Output 9 6 5 8" xfId="22317" xr:uid="{00000000-0005-0000-0000-0000B3560000}"/>
    <cellStyle name="Output 9 6 5 8 2" xfId="22318" xr:uid="{00000000-0005-0000-0000-0000B4560000}"/>
    <cellStyle name="Output 9 6 5 9" xfId="22319" xr:uid="{00000000-0005-0000-0000-0000B5560000}"/>
    <cellStyle name="Output 9 6 5 9 2" xfId="22320" xr:uid="{00000000-0005-0000-0000-0000B6560000}"/>
    <cellStyle name="Output 9 6 6" xfId="22321" xr:uid="{00000000-0005-0000-0000-0000B7560000}"/>
    <cellStyle name="Output 9 6 6 2" xfId="22322" xr:uid="{00000000-0005-0000-0000-0000B8560000}"/>
    <cellStyle name="Output 9 6 7" xfId="22323" xr:uid="{00000000-0005-0000-0000-0000B9560000}"/>
    <cellStyle name="Output 9 6 7 2" xfId="22324" xr:uid="{00000000-0005-0000-0000-0000BA560000}"/>
    <cellStyle name="Output 9 6 8" xfId="22325" xr:uid="{00000000-0005-0000-0000-0000BB560000}"/>
    <cellStyle name="Output 9 6 8 2" xfId="22326" xr:uid="{00000000-0005-0000-0000-0000BC560000}"/>
    <cellStyle name="Output 9 6 9" xfId="22327" xr:uid="{00000000-0005-0000-0000-0000BD560000}"/>
    <cellStyle name="Output 9 6 9 2" xfId="22328" xr:uid="{00000000-0005-0000-0000-0000BE560000}"/>
    <cellStyle name="Output 9 7" xfId="22329" xr:uid="{00000000-0005-0000-0000-0000BF560000}"/>
    <cellStyle name="Output 9 7 10" xfId="22330" xr:uid="{00000000-0005-0000-0000-0000C0560000}"/>
    <cellStyle name="Output 9 7 10 2" xfId="22331" xr:uid="{00000000-0005-0000-0000-0000C1560000}"/>
    <cellStyle name="Output 9 7 11" xfId="22332" xr:uid="{00000000-0005-0000-0000-0000C2560000}"/>
    <cellStyle name="Output 9 7 11 2" xfId="22333" xr:uid="{00000000-0005-0000-0000-0000C3560000}"/>
    <cellStyle name="Output 9 7 12" xfId="22334" xr:uid="{00000000-0005-0000-0000-0000C4560000}"/>
    <cellStyle name="Output 9 7 12 2" xfId="22335" xr:uid="{00000000-0005-0000-0000-0000C5560000}"/>
    <cellStyle name="Output 9 7 13" xfId="22336" xr:uid="{00000000-0005-0000-0000-0000C6560000}"/>
    <cellStyle name="Output 9 7 13 2" xfId="22337" xr:uid="{00000000-0005-0000-0000-0000C7560000}"/>
    <cellStyle name="Output 9 7 14" xfId="22338" xr:uid="{00000000-0005-0000-0000-0000C8560000}"/>
    <cellStyle name="Output 9 7 14 2" xfId="22339" xr:uid="{00000000-0005-0000-0000-0000C9560000}"/>
    <cellStyle name="Output 9 7 15" xfId="22340" xr:uid="{00000000-0005-0000-0000-0000CA560000}"/>
    <cellStyle name="Output 9 7 15 2" xfId="22341" xr:uid="{00000000-0005-0000-0000-0000CB560000}"/>
    <cellStyle name="Output 9 7 16" xfId="22342" xr:uid="{00000000-0005-0000-0000-0000CC560000}"/>
    <cellStyle name="Output 9 7 16 2" xfId="22343" xr:uid="{00000000-0005-0000-0000-0000CD560000}"/>
    <cellStyle name="Output 9 7 17" xfId="22344" xr:uid="{00000000-0005-0000-0000-0000CE560000}"/>
    <cellStyle name="Output 9 7 17 2" xfId="22345" xr:uid="{00000000-0005-0000-0000-0000CF560000}"/>
    <cellStyle name="Output 9 7 18" xfId="22346" xr:uid="{00000000-0005-0000-0000-0000D0560000}"/>
    <cellStyle name="Output 9 7 18 2" xfId="22347" xr:uid="{00000000-0005-0000-0000-0000D1560000}"/>
    <cellStyle name="Output 9 7 19" xfId="22348" xr:uid="{00000000-0005-0000-0000-0000D2560000}"/>
    <cellStyle name="Output 9 7 2" xfId="22349" xr:uid="{00000000-0005-0000-0000-0000D3560000}"/>
    <cellStyle name="Output 9 7 2 10" xfId="22350" xr:uid="{00000000-0005-0000-0000-0000D4560000}"/>
    <cellStyle name="Output 9 7 2 10 2" xfId="22351" xr:uid="{00000000-0005-0000-0000-0000D5560000}"/>
    <cellStyle name="Output 9 7 2 11" xfId="22352" xr:uid="{00000000-0005-0000-0000-0000D6560000}"/>
    <cellStyle name="Output 9 7 2 11 2" xfId="22353" xr:uid="{00000000-0005-0000-0000-0000D7560000}"/>
    <cellStyle name="Output 9 7 2 12" xfId="22354" xr:uid="{00000000-0005-0000-0000-0000D8560000}"/>
    <cellStyle name="Output 9 7 2 12 2" xfId="22355" xr:uid="{00000000-0005-0000-0000-0000D9560000}"/>
    <cellStyle name="Output 9 7 2 13" xfId="22356" xr:uid="{00000000-0005-0000-0000-0000DA560000}"/>
    <cellStyle name="Output 9 7 2 13 2" xfId="22357" xr:uid="{00000000-0005-0000-0000-0000DB560000}"/>
    <cellStyle name="Output 9 7 2 14" xfId="22358" xr:uid="{00000000-0005-0000-0000-0000DC560000}"/>
    <cellStyle name="Output 9 7 2 14 2" xfId="22359" xr:uid="{00000000-0005-0000-0000-0000DD560000}"/>
    <cellStyle name="Output 9 7 2 15" xfId="22360" xr:uid="{00000000-0005-0000-0000-0000DE560000}"/>
    <cellStyle name="Output 9 7 2 15 2" xfId="22361" xr:uid="{00000000-0005-0000-0000-0000DF560000}"/>
    <cellStyle name="Output 9 7 2 16" xfId="22362" xr:uid="{00000000-0005-0000-0000-0000E0560000}"/>
    <cellStyle name="Output 9 7 2 16 2" xfId="22363" xr:uid="{00000000-0005-0000-0000-0000E1560000}"/>
    <cellStyle name="Output 9 7 2 17" xfId="22364" xr:uid="{00000000-0005-0000-0000-0000E2560000}"/>
    <cellStyle name="Output 9 7 2 17 2" xfId="22365" xr:uid="{00000000-0005-0000-0000-0000E3560000}"/>
    <cellStyle name="Output 9 7 2 18" xfId="22366" xr:uid="{00000000-0005-0000-0000-0000E4560000}"/>
    <cellStyle name="Output 9 7 2 2" xfId="22367" xr:uid="{00000000-0005-0000-0000-0000E5560000}"/>
    <cellStyle name="Output 9 7 2 2 2" xfId="22368" xr:uid="{00000000-0005-0000-0000-0000E6560000}"/>
    <cellStyle name="Output 9 7 2 3" xfId="22369" xr:uid="{00000000-0005-0000-0000-0000E7560000}"/>
    <cellStyle name="Output 9 7 2 3 2" xfId="22370" xr:uid="{00000000-0005-0000-0000-0000E8560000}"/>
    <cellStyle name="Output 9 7 2 4" xfId="22371" xr:uid="{00000000-0005-0000-0000-0000E9560000}"/>
    <cellStyle name="Output 9 7 2 4 2" xfId="22372" xr:uid="{00000000-0005-0000-0000-0000EA560000}"/>
    <cellStyle name="Output 9 7 2 5" xfId="22373" xr:uid="{00000000-0005-0000-0000-0000EB560000}"/>
    <cellStyle name="Output 9 7 2 5 2" xfId="22374" xr:uid="{00000000-0005-0000-0000-0000EC560000}"/>
    <cellStyle name="Output 9 7 2 6" xfId="22375" xr:uid="{00000000-0005-0000-0000-0000ED560000}"/>
    <cellStyle name="Output 9 7 2 6 2" xfId="22376" xr:uid="{00000000-0005-0000-0000-0000EE560000}"/>
    <cellStyle name="Output 9 7 2 7" xfId="22377" xr:uid="{00000000-0005-0000-0000-0000EF560000}"/>
    <cellStyle name="Output 9 7 2 7 2" xfId="22378" xr:uid="{00000000-0005-0000-0000-0000F0560000}"/>
    <cellStyle name="Output 9 7 2 8" xfId="22379" xr:uid="{00000000-0005-0000-0000-0000F1560000}"/>
    <cellStyle name="Output 9 7 2 8 2" xfId="22380" xr:uid="{00000000-0005-0000-0000-0000F2560000}"/>
    <cellStyle name="Output 9 7 2 9" xfId="22381" xr:uid="{00000000-0005-0000-0000-0000F3560000}"/>
    <cellStyle name="Output 9 7 2 9 2" xfId="22382" xr:uid="{00000000-0005-0000-0000-0000F4560000}"/>
    <cellStyle name="Output 9 7 3" xfId="22383" xr:uid="{00000000-0005-0000-0000-0000F5560000}"/>
    <cellStyle name="Output 9 7 3 10" xfId="22384" xr:uid="{00000000-0005-0000-0000-0000F6560000}"/>
    <cellStyle name="Output 9 7 3 10 2" xfId="22385" xr:uid="{00000000-0005-0000-0000-0000F7560000}"/>
    <cellStyle name="Output 9 7 3 11" xfId="22386" xr:uid="{00000000-0005-0000-0000-0000F8560000}"/>
    <cellStyle name="Output 9 7 3 11 2" xfId="22387" xr:uid="{00000000-0005-0000-0000-0000F9560000}"/>
    <cellStyle name="Output 9 7 3 12" xfId="22388" xr:uid="{00000000-0005-0000-0000-0000FA560000}"/>
    <cellStyle name="Output 9 7 3 12 2" xfId="22389" xr:uid="{00000000-0005-0000-0000-0000FB560000}"/>
    <cellStyle name="Output 9 7 3 13" xfId="22390" xr:uid="{00000000-0005-0000-0000-0000FC560000}"/>
    <cellStyle name="Output 9 7 3 13 2" xfId="22391" xr:uid="{00000000-0005-0000-0000-0000FD560000}"/>
    <cellStyle name="Output 9 7 3 14" xfId="22392" xr:uid="{00000000-0005-0000-0000-0000FE560000}"/>
    <cellStyle name="Output 9 7 3 14 2" xfId="22393" xr:uid="{00000000-0005-0000-0000-0000FF560000}"/>
    <cellStyle name="Output 9 7 3 15" xfId="22394" xr:uid="{00000000-0005-0000-0000-000000570000}"/>
    <cellStyle name="Output 9 7 3 15 2" xfId="22395" xr:uid="{00000000-0005-0000-0000-000001570000}"/>
    <cellStyle name="Output 9 7 3 16" xfId="22396" xr:uid="{00000000-0005-0000-0000-000002570000}"/>
    <cellStyle name="Output 9 7 3 2" xfId="22397" xr:uid="{00000000-0005-0000-0000-000003570000}"/>
    <cellStyle name="Output 9 7 3 2 2" xfId="22398" xr:uid="{00000000-0005-0000-0000-000004570000}"/>
    <cellStyle name="Output 9 7 3 3" xfId="22399" xr:uid="{00000000-0005-0000-0000-000005570000}"/>
    <cellStyle name="Output 9 7 3 3 2" xfId="22400" xr:uid="{00000000-0005-0000-0000-000006570000}"/>
    <cellStyle name="Output 9 7 3 4" xfId="22401" xr:uid="{00000000-0005-0000-0000-000007570000}"/>
    <cellStyle name="Output 9 7 3 4 2" xfId="22402" xr:uid="{00000000-0005-0000-0000-000008570000}"/>
    <cellStyle name="Output 9 7 3 5" xfId="22403" xr:uid="{00000000-0005-0000-0000-000009570000}"/>
    <cellStyle name="Output 9 7 3 5 2" xfId="22404" xr:uid="{00000000-0005-0000-0000-00000A570000}"/>
    <cellStyle name="Output 9 7 3 6" xfId="22405" xr:uid="{00000000-0005-0000-0000-00000B570000}"/>
    <cellStyle name="Output 9 7 3 6 2" xfId="22406" xr:uid="{00000000-0005-0000-0000-00000C570000}"/>
    <cellStyle name="Output 9 7 3 7" xfId="22407" xr:uid="{00000000-0005-0000-0000-00000D570000}"/>
    <cellStyle name="Output 9 7 3 7 2" xfId="22408" xr:uid="{00000000-0005-0000-0000-00000E570000}"/>
    <cellStyle name="Output 9 7 3 8" xfId="22409" xr:uid="{00000000-0005-0000-0000-00000F570000}"/>
    <cellStyle name="Output 9 7 3 8 2" xfId="22410" xr:uid="{00000000-0005-0000-0000-000010570000}"/>
    <cellStyle name="Output 9 7 3 9" xfId="22411" xr:uid="{00000000-0005-0000-0000-000011570000}"/>
    <cellStyle name="Output 9 7 3 9 2" xfId="22412" xr:uid="{00000000-0005-0000-0000-000012570000}"/>
    <cellStyle name="Output 9 7 4" xfId="22413" xr:uid="{00000000-0005-0000-0000-000013570000}"/>
    <cellStyle name="Output 9 7 4 10" xfId="22414" xr:uid="{00000000-0005-0000-0000-000014570000}"/>
    <cellStyle name="Output 9 7 4 10 2" xfId="22415" xr:uid="{00000000-0005-0000-0000-000015570000}"/>
    <cellStyle name="Output 9 7 4 11" xfId="22416" xr:uid="{00000000-0005-0000-0000-000016570000}"/>
    <cellStyle name="Output 9 7 4 11 2" xfId="22417" xr:uid="{00000000-0005-0000-0000-000017570000}"/>
    <cellStyle name="Output 9 7 4 12" xfId="22418" xr:uid="{00000000-0005-0000-0000-000018570000}"/>
    <cellStyle name="Output 9 7 4 12 2" xfId="22419" xr:uid="{00000000-0005-0000-0000-000019570000}"/>
    <cellStyle name="Output 9 7 4 13" xfId="22420" xr:uid="{00000000-0005-0000-0000-00001A570000}"/>
    <cellStyle name="Output 9 7 4 13 2" xfId="22421" xr:uid="{00000000-0005-0000-0000-00001B570000}"/>
    <cellStyle name="Output 9 7 4 14" xfId="22422" xr:uid="{00000000-0005-0000-0000-00001C570000}"/>
    <cellStyle name="Output 9 7 4 14 2" xfId="22423" xr:uid="{00000000-0005-0000-0000-00001D570000}"/>
    <cellStyle name="Output 9 7 4 15" xfId="22424" xr:uid="{00000000-0005-0000-0000-00001E570000}"/>
    <cellStyle name="Output 9 7 4 15 2" xfId="22425" xr:uid="{00000000-0005-0000-0000-00001F570000}"/>
    <cellStyle name="Output 9 7 4 16" xfId="22426" xr:uid="{00000000-0005-0000-0000-000020570000}"/>
    <cellStyle name="Output 9 7 4 2" xfId="22427" xr:uid="{00000000-0005-0000-0000-000021570000}"/>
    <cellStyle name="Output 9 7 4 2 2" xfId="22428" xr:uid="{00000000-0005-0000-0000-000022570000}"/>
    <cellStyle name="Output 9 7 4 3" xfId="22429" xr:uid="{00000000-0005-0000-0000-000023570000}"/>
    <cellStyle name="Output 9 7 4 3 2" xfId="22430" xr:uid="{00000000-0005-0000-0000-000024570000}"/>
    <cellStyle name="Output 9 7 4 4" xfId="22431" xr:uid="{00000000-0005-0000-0000-000025570000}"/>
    <cellStyle name="Output 9 7 4 4 2" xfId="22432" xr:uid="{00000000-0005-0000-0000-000026570000}"/>
    <cellStyle name="Output 9 7 4 5" xfId="22433" xr:uid="{00000000-0005-0000-0000-000027570000}"/>
    <cellStyle name="Output 9 7 4 5 2" xfId="22434" xr:uid="{00000000-0005-0000-0000-000028570000}"/>
    <cellStyle name="Output 9 7 4 6" xfId="22435" xr:uid="{00000000-0005-0000-0000-000029570000}"/>
    <cellStyle name="Output 9 7 4 6 2" xfId="22436" xr:uid="{00000000-0005-0000-0000-00002A570000}"/>
    <cellStyle name="Output 9 7 4 7" xfId="22437" xr:uid="{00000000-0005-0000-0000-00002B570000}"/>
    <cellStyle name="Output 9 7 4 7 2" xfId="22438" xr:uid="{00000000-0005-0000-0000-00002C570000}"/>
    <cellStyle name="Output 9 7 4 8" xfId="22439" xr:uid="{00000000-0005-0000-0000-00002D570000}"/>
    <cellStyle name="Output 9 7 4 8 2" xfId="22440" xr:uid="{00000000-0005-0000-0000-00002E570000}"/>
    <cellStyle name="Output 9 7 4 9" xfId="22441" xr:uid="{00000000-0005-0000-0000-00002F570000}"/>
    <cellStyle name="Output 9 7 4 9 2" xfId="22442" xr:uid="{00000000-0005-0000-0000-000030570000}"/>
    <cellStyle name="Output 9 7 5" xfId="22443" xr:uid="{00000000-0005-0000-0000-000031570000}"/>
    <cellStyle name="Output 9 7 5 10" xfId="22444" xr:uid="{00000000-0005-0000-0000-000032570000}"/>
    <cellStyle name="Output 9 7 5 10 2" xfId="22445" xr:uid="{00000000-0005-0000-0000-000033570000}"/>
    <cellStyle name="Output 9 7 5 11" xfId="22446" xr:uid="{00000000-0005-0000-0000-000034570000}"/>
    <cellStyle name="Output 9 7 5 11 2" xfId="22447" xr:uid="{00000000-0005-0000-0000-000035570000}"/>
    <cellStyle name="Output 9 7 5 12" xfId="22448" xr:uid="{00000000-0005-0000-0000-000036570000}"/>
    <cellStyle name="Output 9 7 5 12 2" xfId="22449" xr:uid="{00000000-0005-0000-0000-000037570000}"/>
    <cellStyle name="Output 9 7 5 13" xfId="22450" xr:uid="{00000000-0005-0000-0000-000038570000}"/>
    <cellStyle name="Output 9 7 5 13 2" xfId="22451" xr:uid="{00000000-0005-0000-0000-000039570000}"/>
    <cellStyle name="Output 9 7 5 14" xfId="22452" xr:uid="{00000000-0005-0000-0000-00003A570000}"/>
    <cellStyle name="Output 9 7 5 14 2" xfId="22453" xr:uid="{00000000-0005-0000-0000-00003B570000}"/>
    <cellStyle name="Output 9 7 5 15" xfId="22454" xr:uid="{00000000-0005-0000-0000-00003C570000}"/>
    <cellStyle name="Output 9 7 5 2" xfId="22455" xr:uid="{00000000-0005-0000-0000-00003D570000}"/>
    <cellStyle name="Output 9 7 5 2 2" xfId="22456" xr:uid="{00000000-0005-0000-0000-00003E570000}"/>
    <cellStyle name="Output 9 7 5 3" xfId="22457" xr:uid="{00000000-0005-0000-0000-00003F570000}"/>
    <cellStyle name="Output 9 7 5 3 2" xfId="22458" xr:uid="{00000000-0005-0000-0000-000040570000}"/>
    <cellStyle name="Output 9 7 5 4" xfId="22459" xr:uid="{00000000-0005-0000-0000-000041570000}"/>
    <cellStyle name="Output 9 7 5 4 2" xfId="22460" xr:uid="{00000000-0005-0000-0000-000042570000}"/>
    <cellStyle name="Output 9 7 5 5" xfId="22461" xr:uid="{00000000-0005-0000-0000-000043570000}"/>
    <cellStyle name="Output 9 7 5 5 2" xfId="22462" xr:uid="{00000000-0005-0000-0000-000044570000}"/>
    <cellStyle name="Output 9 7 5 6" xfId="22463" xr:uid="{00000000-0005-0000-0000-000045570000}"/>
    <cellStyle name="Output 9 7 5 6 2" xfId="22464" xr:uid="{00000000-0005-0000-0000-000046570000}"/>
    <cellStyle name="Output 9 7 5 7" xfId="22465" xr:uid="{00000000-0005-0000-0000-000047570000}"/>
    <cellStyle name="Output 9 7 5 7 2" xfId="22466" xr:uid="{00000000-0005-0000-0000-000048570000}"/>
    <cellStyle name="Output 9 7 5 8" xfId="22467" xr:uid="{00000000-0005-0000-0000-000049570000}"/>
    <cellStyle name="Output 9 7 5 8 2" xfId="22468" xr:uid="{00000000-0005-0000-0000-00004A570000}"/>
    <cellStyle name="Output 9 7 5 9" xfId="22469" xr:uid="{00000000-0005-0000-0000-00004B570000}"/>
    <cellStyle name="Output 9 7 5 9 2" xfId="22470" xr:uid="{00000000-0005-0000-0000-00004C570000}"/>
    <cellStyle name="Output 9 7 6" xfId="22471" xr:uid="{00000000-0005-0000-0000-00004D570000}"/>
    <cellStyle name="Output 9 7 6 2" xfId="22472" xr:uid="{00000000-0005-0000-0000-00004E570000}"/>
    <cellStyle name="Output 9 7 7" xfId="22473" xr:uid="{00000000-0005-0000-0000-00004F570000}"/>
    <cellStyle name="Output 9 7 7 2" xfId="22474" xr:uid="{00000000-0005-0000-0000-000050570000}"/>
    <cellStyle name="Output 9 7 8" xfId="22475" xr:uid="{00000000-0005-0000-0000-000051570000}"/>
    <cellStyle name="Output 9 7 8 2" xfId="22476" xr:uid="{00000000-0005-0000-0000-000052570000}"/>
    <cellStyle name="Output 9 7 9" xfId="22477" xr:uid="{00000000-0005-0000-0000-000053570000}"/>
    <cellStyle name="Output 9 7 9 2" xfId="22478" xr:uid="{00000000-0005-0000-0000-000054570000}"/>
    <cellStyle name="Output 9 8" xfId="22479" xr:uid="{00000000-0005-0000-0000-000055570000}"/>
    <cellStyle name="Output 9 8 10" xfId="22480" xr:uid="{00000000-0005-0000-0000-000056570000}"/>
    <cellStyle name="Output 9 8 10 2" xfId="22481" xr:uid="{00000000-0005-0000-0000-000057570000}"/>
    <cellStyle name="Output 9 8 11" xfId="22482" xr:uid="{00000000-0005-0000-0000-000058570000}"/>
    <cellStyle name="Output 9 8 11 2" xfId="22483" xr:uid="{00000000-0005-0000-0000-000059570000}"/>
    <cellStyle name="Output 9 8 12" xfId="22484" xr:uid="{00000000-0005-0000-0000-00005A570000}"/>
    <cellStyle name="Output 9 8 12 2" xfId="22485" xr:uid="{00000000-0005-0000-0000-00005B570000}"/>
    <cellStyle name="Output 9 8 13" xfId="22486" xr:uid="{00000000-0005-0000-0000-00005C570000}"/>
    <cellStyle name="Output 9 8 13 2" xfId="22487" xr:uid="{00000000-0005-0000-0000-00005D570000}"/>
    <cellStyle name="Output 9 8 14" xfId="22488" xr:uid="{00000000-0005-0000-0000-00005E570000}"/>
    <cellStyle name="Output 9 8 14 2" xfId="22489" xr:uid="{00000000-0005-0000-0000-00005F570000}"/>
    <cellStyle name="Output 9 8 15" xfId="22490" xr:uid="{00000000-0005-0000-0000-000060570000}"/>
    <cellStyle name="Output 9 8 15 2" xfId="22491" xr:uid="{00000000-0005-0000-0000-000061570000}"/>
    <cellStyle name="Output 9 8 16" xfId="22492" xr:uid="{00000000-0005-0000-0000-000062570000}"/>
    <cellStyle name="Output 9 8 16 2" xfId="22493" xr:uid="{00000000-0005-0000-0000-000063570000}"/>
    <cellStyle name="Output 9 8 17" xfId="22494" xr:uid="{00000000-0005-0000-0000-000064570000}"/>
    <cellStyle name="Output 9 8 17 2" xfId="22495" xr:uid="{00000000-0005-0000-0000-000065570000}"/>
    <cellStyle name="Output 9 8 18" xfId="22496" xr:uid="{00000000-0005-0000-0000-000066570000}"/>
    <cellStyle name="Output 9 8 2" xfId="22497" xr:uid="{00000000-0005-0000-0000-000067570000}"/>
    <cellStyle name="Output 9 8 2 10" xfId="22498" xr:uid="{00000000-0005-0000-0000-000068570000}"/>
    <cellStyle name="Output 9 8 2 10 2" xfId="22499" xr:uid="{00000000-0005-0000-0000-000069570000}"/>
    <cellStyle name="Output 9 8 2 11" xfId="22500" xr:uid="{00000000-0005-0000-0000-00006A570000}"/>
    <cellStyle name="Output 9 8 2 11 2" xfId="22501" xr:uid="{00000000-0005-0000-0000-00006B570000}"/>
    <cellStyle name="Output 9 8 2 12" xfId="22502" xr:uid="{00000000-0005-0000-0000-00006C570000}"/>
    <cellStyle name="Output 9 8 2 12 2" xfId="22503" xr:uid="{00000000-0005-0000-0000-00006D570000}"/>
    <cellStyle name="Output 9 8 2 13" xfId="22504" xr:uid="{00000000-0005-0000-0000-00006E570000}"/>
    <cellStyle name="Output 9 8 2 13 2" xfId="22505" xr:uid="{00000000-0005-0000-0000-00006F570000}"/>
    <cellStyle name="Output 9 8 2 14" xfId="22506" xr:uid="{00000000-0005-0000-0000-000070570000}"/>
    <cellStyle name="Output 9 8 2 14 2" xfId="22507" xr:uid="{00000000-0005-0000-0000-000071570000}"/>
    <cellStyle name="Output 9 8 2 15" xfId="22508" xr:uid="{00000000-0005-0000-0000-000072570000}"/>
    <cellStyle name="Output 9 8 2 15 2" xfId="22509" xr:uid="{00000000-0005-0000-0000-000073570000}"/>
    <cellStyle name="Output 9 8 2 16" xfId="22510" xr:uid="{00000000-0005-0000-0000-000074570000}"/>
    <cellStyle name="Output 9 8 2 16 2" xfId="22511" xr:uid="{00000000-0005-0000-0000-000075570000}"/>
    <cellStyle name="Output 9 8 2 17" xfId="22512" xr:uid="{00000000-0005-0000-0000-000076570000}"/>
    <cellStyle name="Output 9 8 2 17 2" xfId="22513" xr:uid="{00000000-0005-0000-0000-000077570000}"/>
    <cellStyle name="Output 9 8 2 18" xfId="22514" xr:uid="{00000000-0005-0000-0000-000078570000}"/>
    <cellStyle name="Output 9 8 2 2" xfId="22515" xr:uid="{00000000-0005-0000-0000-000079570000}"/>
    <cellStyle name="Output 9 8 2 2 2" xfId="22516" xr:uid="{00000000-0005-0000-0000-00007A570000}"/>
    <cellStyle name="Output 9 8 2 3" xfId="22517" xr:uid="{00000000-0005-0000-0000-00007B570000}"/>
    <cellStyle name="Output 9 8 2 3 2" xfId="22518" xr:uid="{00000000-0005-0000-0000-00007C570000}"/>
    <cellStyle name="Output 9 8 2 4" xfId="22519" xr:uid="{00000000-0005-0000-0000-00007D570000}"/>
    <cellStyle name="Output 9 8 2 4 2" xfId="22520" xr:uid="{00000000-0005-0000-0000-00007E570000}"/>
    <cellStyle name="Output 9 8 2 5" xfId="22521" xr:uid="{00000000-0005-0000-0000-00007F570000}"/>
    <cellStyle name="Output 9 8 2 5 2" xfId="22522" xr:uid="{00000000-0005-0000-0000-000080570000}"/>
    <cellStyle name="Output 9 8 2 6" xfId="22523" xr:uid="{00000000-0005-0000-0000-000081570000}"/>
    <cellStyle name="Output 9 8 2 6 2" xfId="22524" xr:uid="{00000000-0005-0000-0000-000082570000}"/>
    <cellStyle name="Output 9 8 2 7" xfId="22525" xr:uid="{00000000-0005-0000-0000-000083570000}"/>
    <cellStyle name="Output 9 8 2 7 2" xfId="22526" xr:uid="{00000000-0005-0000-0000-000084570000}"/>
    <cellStyle name="Output 9 8 2 8" xfId="22527" xr:uid="{00000000-0005-0000-0000-000085570000}"/>
    <cellStyle name="Output 9 8 2 8 2" xfId="22528" xr:uid="{00000000-0005-0000-0000-000086570000}"/>
    <cellStyle name="Output 9 8 2 9" xfId="22529" xr:uid="{00000000-0005-0000-0000-000087570000}"/>
    <cellStyle name="Output 9 8 2 9 2" xfId="22530" xr:uid="{00000000-0005-0000-0000-000088570000}"/>
    <cellStyle name="Output 9 8 3" xfId="22531" xr:uid="{00000000-0005-0000-0000-000089570000}"/>
    <cellStyle name="Output 9 8 3 10" xfId="22532" xr:uid="{00000000-0005-0000-0000-00008A570000}"/>
    <cellStyle name="Output 9 8 3 10 2" xfId="22533" xr:uid="{00000000-0005-0000-0000-00008B570000}"/>
    <cellStyle name="Output 9 8 3 11" xfId="22534" xr:uid="{00000000-0005-0000-0000-00008C570000}"/>
    <cellStyle name="Output 9 8 3 11 2" xfId="22535" xr:uid="{00000000-0005-0000-0000-00008D570000}"/>
    <cellStyle name="Output 9 8 3 12" xfId="22536" xr:uid="{00000000-0005-0000-0000-00008E570000}"/>
    <cellStyle name="Output 9 8 3 12 2" xfId="22537" xr:uid="{00000000-0005-0000-0000-00008F570000}"/>
    <cellStyle name="Output 9 8 3 13" xfId="22538" xr:uid="{00000000-0005-0000-0000-000090570000}"/>
    <cellStyle name="Output 9 8 3 13 2" xfId="22539" xr:uid="{00000000-0005-0000-0000-000091570000}"/>
    <cellStyle name="Output 9 8 3 14" xfId="22540" xr:uid="{00000000-0005-0000-0000-000092570000}"/>
    <cellStyle name="Output 9 8 3 14 2" xfId="22541" xr:uid="{00000000-0005-0000-0000-000093570000}"/>
    <cellStyle name="Output 9 8 3 15" xfId="22542" xr:uid="{00000000-0005-0000-0000-000094570000}"/>
    <cellStyle name="Output 9 8 3 15 2" xfId="22543" xr:uid="{00000000-0005-0000-0000-000095570000}"/>
    <cellStyle name="Output 9 8 3 16" xfId="22544" xr:uid="{00000000-0005-0000-0000-000096570000}"/>
    <cellStyle name="Output 9 8 3 2" xfId="22545" xr:uid="{00000000-0005-0000-0000-000097570000}"/>
    <cellStyle name="Output 9 8 3 2 2" xfId="22546" xr:uid="{00000000-0005-0000-0000-000098570000}"/>
    <cellStyle name="Output 9 8 3 3" xfId="22547" xr:uid="{00000000-0005-0000-0000-000099570000}"/>
    <cellStyle name="Output 9 8 3 3 2" xfId="22548" xr:uid="{00000000-0005-0000-0000-00009A570000}"/>
    <cellStyle name="Output 9 8 3 4" xfId="22549" xr:uid="{00000000-0005-0000-0000-00009B570000}"/>
    <cellStyle name="Output 9 8 3 4 2" xfId="22550" xr:uid="{00000000-0005-0000-0000-00009C570000}"/>
    <cellStyle name="Output 9 8 3 5" xfId="22551" xr:uid="{00000000-0005-0000-0000-00009D570000}"/>
    <cellStyle name="Output 9 8 3 5 2" xfId="22552" xr:uid="{00000000-0005-0000-0000-00009E570000}"/>
    <cellStyle name="Output 9 8 3 6" xfId="22553" xr:uid="{00000000-0005-0000-0000-00009F570000}"/>
    <cellStyle name="Output 9 8 3 6 2" xfId="22554" xr:uid="{00000000-0005-0000-0000-0000A0570000}"/>
    <cellStyle name="Output 9 8 3 7" xfId="22555" xr:uid="{00000000-0005-0000-0000-0000A1570000}"/>
    <cellStyle name="Output 9 8 3 7 2" xfId="22556" xr:uid="{00000000-0005-0000-0000-0000A2570000}"/>
    <cellStyle name="Output 9 8 3 8" xfId="22557" xr:uid="{00000000-0005-0000-0000-0000A3570000}"/>
    <cellStyle name="Output 9 8 3 8 2" xfId="22558" xr:uid="{00000000-0005-0000-0000-0000A4570000}"/>
    <cellStyle name="Output 9 8 3 9" xfId="22559" xr:uid="{00000000-0005-0000-0000-0000A5570000}"/>
    <cellStyle name="Output 9 8 3 9 2" xfId="22560" xr:uid="{00000000-0005-0000-0000-0000A6570000}"/>
    <cellStyle name="Output 9 8 4" xfId="22561" xr:uid="{00000000-0005-0000-0000-0000A7570000}"/>
    <cellStyle name="Output 9 8 4 10" xfId="22562" xr:uid="{00000000-0005-0000-0000-0000A8570000}"/>
    <cellStyle name="Output 9 8 4 10 2" xfId="22563" xr:uid="{00000000-0005-0000-0000-0000A9570000}"/>
    <cellStyle name="Output 9 8 4 11" xfId="22564" xr:uid="{00000000-0005-0000-0000-0000AA570000}"/>
    <cellStyle name="Output 9 8 4 11 2" xfId="22565" xr:uid="{00000000-0005-0000-0000-0000AB570000}"/>
    <cellStyle name="Output 9 8 4 12" xfId="22566" xr:uid="{00000000-0005-0000-0000-0000AC570000}"/>
    <cellStyle name="Output 9 8 4 12 2" xfId="22567" xr:uid="{00000000-0005-0000-0000-0000AD570000}"/>
    <cellStyle name="Output 9 8 4 13" xfId="22568" xr:uid="{00000000-0005-0000-0000-0000AE570000}"/>
    <cellStyle name="Output 9 8 4 13 2" xfId="22569" xr:uid="{00000000-0005-0000-0000-0000AF570000}"/>
    <cellStyle name="Output 9 8 4 14" xfId="22570" xr:uid="{00000000-0005-0000-0000-0000B0570000}"/>
    <cellStyle name="Output 9 8 4 14 2" xfId="22571" xr:uid="{00000000-0005-0000-0000-0000B1570000}"/>
    <cellStyle name="Output 9 8 4 15" xfId="22572" xr:uid="{00000000-0005-0000-0000-0000B2570000}"/>
    <cellStyle name="Output 9 8 4 15 2" xfId="22573" xr:uid="{00000000-0005-0000-0000-0000B3570000}"/>
    <cellStyle name="Output 9 8 4 16" xfId="22574" xr:uid="{00000000-0005-0000-0000-0000B4570000}"/>
    <cellStyle name="Output 9 8 4 2" xfId="22575" xr:uid="{00000000-0005-0000-0000-0000B5570000}"/>
    <cellStyle name="Output 9 8 4 2 2" xfId="22576" xr:uid="{00000000-0005-0000-0000-0000B6570000}"/>
    <cellStyle name="Output 9 8 4 3" xfId="22577" xr:uid="{00000000-0005-0000-0000-0000B7570000}"/>
    <cellStyle name="Output 9 8 4 3 2" xfId="22578" xr:uid="{00000000-0005-0000-0000-0000B8570000}"/>
    <cellStyle name="Output 9 8 4 4" xfId="22579" xr:uid="{00000000-0005-0000-0000-0000B9570000}"/>
    <cellStyle name="Output 9 8 4 4 2" xfId="22580" xr:uid="{00000000-0005-0000-0000-0000BA570000}"/>
    <cellStyle name="Output 9 8 4 5" xfId="22581" xr:uid="{00000000-0005-0000-0000-0000BB570000}"/>
    <cellStyle name="Output 9 8 4 5 2" xfId="22582" xr:uid="{00000000-0005-0000-0000-0000BC570000}"/>
    <cellStyle name="Output 9 8 4 6" xfId="22583" xr:uid="{00000000-0005-0000-0000-0000BD570000}"/>
    <cellStyle name="Output 9 8 4 6 2" xfId="22584" xr:uid="{00000000-0005-0000-0000-0000BE570000}"/>
    <cellStyle name="Output 9 8 4 7" xfId="22585" xr:uid="{00000000-0005-0000-0000-0000BF570000}"/>
    <cellStyle name="Output 9 8 4 7 2" xfId="22586" xr:uid="{00000000-0005-0000-0000-0000C0570000}"/>
    <cellStyle name="Output 9 8 4 8" xfId="22587" xr:uid="{00000000-0005-0000-0000-0000C1570000}"/>
    <cellStyle name="Output 9 8 4 8 2" xfId="22588" xr:uid="{00000000-0005-0000-0000-0000C2570000}"/>
    <cellStyle name="Output 9 8 4 9" xfId="22589" xr:uid="{00000000-0005-0000-0000-0000C3570000}"/>
    <cellStyle name="Output 9 8 4 9 2" xfId="22590" xr:uid="{00000000-0005-0000-0000-0000C4570000}"/>
    <cellStyle name="Output 9 8 5" xfId="22591" xr:uid="{00000000-0005-0000-0000-0000C5570000}"/>
    <cellStyle name="Output 9 8 5 10" xfId="22592" xr:uid="{00000000-0005-0000-0000-0000C6570000}"/>
    <cellStyle name="Output 9 8 5 10 2" xfId="22593" xr:uid="{00000000-0005-0000-0000-0000C7570000}"/>
    <cellStyle name="Output 9 8 5 11" xfId="22594" xr:uid="{00000000-0005-0000-0000-0000C8570000}"/>
    <cellStyle name="Output 9 8 5 11 2" xfId="22595" xr:uid="{00000000-0005-0000-0000-0000C9570000}"/>
    <cellStyle name="Output 9 8 5 12" xfId="22596" xr:uid="{00000000-0005-0000-0000-0000CA570000}"/>
    <cellStyle name="Output 9 8 5 12 2" xfId="22597" xr:uid="{00000000-0005-0000-0000-0000CB570000}"/>
    <cellStyle name="Output 9 8 5 13" xfId="22598" xr:uid="{00000000-0005-0000-0000-0000CC570000}"/>
    <cellStyle name="Output 9 8 5 13 2" xfId="22599" xr:uid="{00000000-0005-0000-0000-0000CD570000}"/>
    <cellStyle name="Output 9 8 5 14" xfId="22600" xr:uid="{00000000-0005-0000-0000-0000CE570000}"/>
    <cellStyle name="Output 9 8 5 2" xfId="22601" xr:uid="{00000000-0005-0000-0000-0000CF570000}"/>
    <cellStyle name="Output 9 8 5 2 2" xfId="22602" xr:uid="{00000000-0005-0000-0000-0000D0570000}"/>
    <cellStyle name="Output 9 8 5 3" xfId="22603" xr:uid="{00000000-0005-0000-0000-0000D1570000}"/>
    <cellStyle name="Output 9 8 5 3 2" xfId="22604" xr:uid="{00000000-0005-0000-0000-0000D2570000}"/>
    <cellStyle name="Output 9 8 5 4" xfId="22605" xr:uid="{00000000-0005-0000-0000-0000D3570000}"/>
    <cellStyle name="Output 9 8 5 4 2" xfId="22606" xr:uid="{00000000-0005-0000-0000-0000D4570000}"/>
    <cellStyle name="Output 9 8 5 5" xfId="22607" xr:uid="{00000000-0005-0000-0000-0000D5570000}"/>
    <cellStyle name="Output 9 8 5 5 2" xfId="22608" xr:uid="{00000000-0005-0000-0000-0000D6570000}"/>
    <cellStyle name="Output 9 8 5 6" xfId="22609" xr:uid="{00000000-0005-0000-0000-0000D7570000}"/>
    <cellStyle name="Output 9 8 5 6 2" xfId="22610" xr:uid="{00000000-0005-0000-0000-0000D8570000}"/>
    <cellStyle name="Output 9 8 5 7" xfId="22611" xr:uid="{00000000-0005-0000-0000-0000D9570000}"/>
    <cellStyle name="Output 9 8 5 7 2" xfId="22612" xr:uid="{00000000-0005-0000-0000-0000DA570000}"/>
    <cellStyle name="Output 9 8 5 8" xfId="22613" xr:uid="{00000000-0005-0000-0000-0000DB570000}"/>
    <cellStyle name="Output 9 8 5 8 2" xfId="22614" xr:uid="{00000000-0005-0000-0000-0000DC570000}"/>
    <cellStyle name="Output 9 8 5 9" xfId="22615" xr:uid="{00000000-0005-0000-0000-0000DD570000}"/>
    <cellStyle name="Output 9 8 5 9 2" xfId="22616" xr:uid="{00000000-0005-0000-0000-0000DE570000}"/>
    <cellStyle name="Output 9 8 6" xfId="22617" xr:uid="{00000000-0005-0000-0000-0000DF570000}"/>
    <cellStyle name="Output 9 8 6 2" xfId="22618" xr:uid="{00000000-0005-0000-0000-0000E0570000}"/>
    <cellStyle name="Output 9 8 7" xfId="22619" xr:uid="{00000000-0005-0000-0000-0000E1570000}"/>
    <cellStyle name="Output 9 8 7 2" xfId="22620" xr:uid="{00000000-0005-0000-0000-0000E2570000}"/>
    <cellStyle name="Output 9 8 8" xfId="22621" xr:uid="{00000000-0005-0000-0000-0000E3570000}"/>
    <cellStyle name="Output 9 8 8 2" xfId="22622" xr:uid="{00000000-0005-0000-0000-0000E4570000}"/>
    <cellStyle name="Output 9 8 9" xfId="22623" xr:uid="{00000000-0005-0000-0000-0000E5570000}"/>
    <cellStyle name="Output 9 8 9 2" xfId="22624" xr:uid="{00000000-0005-0000-0000-0000E6570000}"/>
    <cellStyle name="Output 9 9" xfId="22625" xr:uid="{00000000-0005-0000-0000-0000E7570000}"/>
    <cellStyle name="Output 9 9 10" xfId="22626" xr:uid="{00000000-0005-0000-0000-0000E8570000}"/>
    <cellStyle name="Output 9 9 10 2" xfId="22627" xr:uid="{00000000-0005-0000-0000-0000E9570000}"/>
    <cellStyle name="Output 9 9 11" xfId="22628" xr:uid="{00000000-0005-0000-0000-0000EA570000}"/>
    <cellStyle name="Output 9 9 11 2" xfId="22629" xr:uid="{00000000-0005-0000-0000-0000EB570000}"/>
    <cellStyle name="Output 9 9 12" xfId="22630" xr:uid="{00000000-0005-0000-0000-0000EC570000}"/>
    <cellStyle name="Output 9 9 12 2" xfId="22631" xr:uid="{00000000-0005-0000-0000-0000ED570000}"/>
    <cellStyle name="Output 9 9 13" xfId="22632" xr:uid="{00000000-0005-0000-0000-0000EE570000}"/>
    <cellStyle name="Output 9 9 13 2" xfId="22633" xr:uid="{00000000-0005-0000-0000-0000EF570000}"/>
    <cellStyle name="Output 9 9 14" xfId="22634" xr:uid="{00000000-0005-0000-0000-0000F0570000}"/>
    <cellStyle name="Output 9 9 14 2" xfId="22635" xr:uid="{00000000-0005-0000-0000-0000F1570000}"/>
    <cellStyle name="Output 9 9 15" xfId="22636" xr:uid="{00000000-0005-0000-0000-0000F2570000}"/>
    <cellStyle name="Output 9 9 15 2" xfId="22637" xr:uid="{00000000-0005-0000-0000-0000F3570000}"/>
    <cellStyle name="Output 9 9 16" xfId="22638" xr:uid="{00000000-0005-0000-0000-0000F4570000}"/>
    <cellStyle name="Output 9 9 16 2" xfId="22639" xr:uid="{00000000-0005-0000-0000-0000F5570000}"/>
    <cellStyle name="Output 9 9 17" xfId="22640" xr:uid="{00000000-0005-0000-0000-0000F6570000}"/>
    <cellStyle name="Output 9 9 17 2" xfId="22641" xr:uid="{00000000-0005-0000-0000-0000F7570000}"/>
    <cellStyle name="Output 9 9 18" xfId="22642" xr:uid="{00000000-0005-0000-0000-0000F8570000}"/>
    <cellStyle name="Output 9 9 2" xfId="22643" xr:uid="{00000000-0005-0000-0000-0000F9570000}"/>
    <cellStyle name="Output 9 9 2 10" xfId="22644" xr:uid="{00000000-0005-0000-0000-0000FA570000}"/>
    <cellStyle name="Output 9 9 2 10 2" xfId="22645" xr:uid="{00000000-0005-0000-0000-0000FB570000}"/>
    <cellStyle name="Output 9 9 2 11" xfId="22646" xr:uid="{00000000-0005-0000-0000-0000FC570000}"/>
    <cellStyle name="Output 9 9 2 11 2" xfId="22647" xr:uid="{00000000-0005-0000-0000-0000FD570000}"/>
    <cellStyle name="Output 9 9 2 12" xfId="22648" xr:uid="{00000000-0005-0000-0000-0000FE570000}"/>
    <cellStyle name="Output 9 9 2 12 2" xfId="22649" xr:uid="{00000000-0005-0000-0000-0000FF570000}"/>
    <cellStyle name="Output 9 9 2 13" xfId="22650" xr:uid="{00000000-0005-0000-0000-000000580000}"/>
    <cellStyle name="Output 9 9 2 13 2" xfId="22651" xr:uid="{00000000-0005-0000-0000-000001580000}"/>
    <cellStyle name="Output 9 9 2 14" xfId="22652" xr:uid="{00000000-0005-0000-0000-000002580000}"/>
    <cellStyle name="Output 9 9 2 14 2" xfId="22653" xr:uid="{00000000-0005-0000-0000-000003580000}"/>
    <cellStyle name="Output 9 9 2 15" xfId="22654" xr:uid="{00000000-0005-0000-0000-000004580000}"/>
    <cellStyle name="Output 9 9 2 15 2" xfId="22655" xr:uid="{00000000-0005-0000-0000-000005580000}"/>
    <cellStyle name="Output 9 9 2 16" xfId="22656" xr:uid="{00000000-0005-0000-0000-000006580000}"/>
    <cellStyle name="Output 9 9 2 16 2" xfId="22657" xr:uid="{00000000-0005-0000-0000-000007580000}"/>
    <cellStyle name="Output 9 9 2 17" xfId="22658" xr:uid="{00000000-0005-0000-0000-000008580000}"/>
    <cellStyle name="Output 9 9 2 17 2" xfId="22659" xr:uid="{00000000-0005-0000-0000-000009580000}"/>
    <cellStyle name="Output 9 9 2 18" xfId="22660" xr:uid="{00000000-0005-0000-0000-00000A580000}"/>
    <cellStyle name="Output 9 9 2 2" xfId="22661" xr:uid="{00000000-0005-0000-0000-00000B580000}"/>
    <cellStyle name="Output 9 9 2 2 2" xfId="22662" xr:uid="{00000000-0005-0000-0000-00000C580000}"/>
    <cellStyle name="Output 9 9 2 3" xfId="22663" xr:uid="{00000000-0005-0000-0000-00000D580000}"/>
    <cellStyle name="Output 9 9 2 3 2" xfId="22664" xr:uid="{00000000-0005-0000-0000-00000E580000}"/>
    <cellStyle name="Output 9 9 2 4" xfId="22665" xr:uid="{00000000-0005-0000-0000-00000F580000}"/>
    <cellStyle name="Output 9 9 2 4 2" xfId="22666" xr:uid="{00000000-0005-0000-0000-000010580000}"/>
    <cellStyle name="Output 9 9 2 5" xfId="22667" xr:uid="{00000000-0005-0000-0000-000011580000}"/>
    <cellStyle name="Output 9 9 2 5 2" xfId="22668" xr:uid="{00000000-0005-0000-0000-000012580000}"/>
    <cellStyle name="Output 9 9 2 6" xfId="22669" xr:uid="{00000000-0005-0000-0000-000013580000}"/>
    <cellStyle name="Output 9 9 2 6 2" xfId="22670" xr:uid="{00000000-0005-0000-0000-000014580000}"/>
    <cellStyle name="Output 9 9 2 7" xfId="22671" xr:uid="{00000000-0005-0000-0000-000015580000}"/>
    <cellStyle name="Output 9 9 2 7 2" xfId="22672" xr:uid="{00000000-0005-0000-0000-000016580000}"/>
    <cellStyle name="Output 9 9 2 8" xfId="22673" xr:uid="{00000000-0005-0000-0000-000017580000}"/>
    <cellStyle name="Output 9 9 2 8 2" xfId="22674" xr:uid="{00000000-0005-0000-0000-000018580000}"/>
    <cellStyle name="Output 9 9 2 9" xfId="22675" xr:uid="{00000000-0005-0000-0000-000019580000}"/>
    <cellStyle name="Output 9 9 2 9 2" xfId="22676" xr:uid="{00000000-0005-0000-0000-00001A580000}"/>
    <cellStyle name="Output 9 9 3" xfId="22677" xr:uid="{00000000-0005-0000-0000-00001B580000}"/>
    <cellStyle name="Output 9 9 3 10" xfId="22678" xr:uid="{00000000-0005-0000-0000-00001C580000}"/>
    <cellStyle name="Output 9 9 3 10 2" xfId="22679" xr:uid="{00000000-0005-0000-0000-00001D580000}"/>
    <cellStyle name="Output 9 9 3 11" xfId="22680" xr:uid="{00000000-0005-0000-0000-00001E580000}"/>
    <cellStyle name="Output 9 9 3 11 2" xfId="22681" xr:uid="{00000000-0005-0000-0000-00001F580000}"/>
    <cellStyle name="Output 9 9 3 12" xfId="22682" xr:uid="{00000000-0005-0000-0000-000020580000}"/>
    <cellStyle name="Output 9 9 3 12 2" xfId="22683" xr:uid="{00000000-0005-0000-0000-000021580000}"/>
    <cellStyle name="Output 9 9 3 13" xfId="22684" xr:uid="{00000000-0005-0000-0000-000022580000}"/>
    <cellStyle name="Output 9 9 3 13 2" xfId="22685" xr:uid="{00000000-0005-0000-0000-000023580000}"/>
    <cellStyle name="Output 9 9 3 14" xfId="22686" xr:uid="{00000000-0005-0000-0000-000024580000}"/>
    <cellStyle name="Output 9 9 3 14 2" xfId="22687" xr:uid="{00000000-0005-0000-0000-000025580000}"/>
    <cellStyle name="Output 9 9 3 15" xfId="22688" xr:uid="{00000000-0005-0000-0000-000026580000}"/>
    <cellStyle name="Output 9 9 3 15 2" xfId="22689" xr:uid="{00000000-0005-0000-0000-000027580000}"/>
    <cellStyle name="Output 9 9 3 16" xfId="22690" xr:uid="{00000000-0005-0000-0000-000028580000}"/>
    <cellStyle name="Output 9 9 3 2" xfId="22691" xr:uid="{00000000-0005-0000-0000-000029580000}"/>
    <cellStyle name="Output 9 9 3 2 2" xfId="22692" xr:uid="{00000000-0005-0000-0000-00002A580000}"/>
    <cellStyle name="Output 9 9 3 3" xfId="22693" xr:uid="{00000000-0005-0000-0000-00002B580000}"/>
    <cellStyle name="Output 9 9 3 3 2" xfId="22694" xr:uid="{00000000-0005-0000-0000-00002C580000}"/>
    <cellStyle name="Output 9 9 3 4" xfId="22695" xr:uid="{00000000-0005-0000-0000-00002D580000}"/>
    <cellStyle name="Output 9 9 3 4 2" xfId="22696" xr:uid="{00000000-0005-0000-0000-00002E580000}"/>
    <cellStyle name="Output 9 9 3 5" xfId="22697" xr:uid="{00000000-0005-0000-0000-00002F580000}"/>
    <cellStyle name="Output 9 9 3 5 2" xfId="22698" xr:uid="{00000000-0005-0000-0000-000030580000}"/>
    <cellStyle name="Output 9 9 3 6" xfId="22699" xr:uid="{00000000-0005-0000-0000-000031580000}"/>
    <cellStyle name="Output 9 9 3 6 2" xfId="22700" xr:uid="{00000000-0005-0000-0000-000032580000}"/>
    <cellStyle name="Output 9 9 3 7" xfId="22701" xr:uid="{00000000-0005-0000-0000-000033580000}"/>
    <cellStyle name="Output 9 9 3 7 2" xfId="22702" xr:uid="{00000000-0005-0000-0000-000034580000}"/>
    <cellStyle name="Output 9 9 3 8" xfId="22703" xr:uid="{00000000-0005-0000-0000-000035580000}"/>
    <cellStyle name="Output 9 9 3 8 2" xfId="22704" xr:uid="{00000000-0005-0000-0000-000036580000}"/>
    <cellStyle name="Output 9 9 3 9" xfId="22705" xr:uid="{00000000-0005-0000-0000-000037580000}"/>
    <cellStyle name="Output 9 9 3 9 2" xfId="22706" xr:uid="{00000000-0005-0000-0000-000038580000}"/>
    <cellStyle name="Output 9 9 4" xfId="22707" xr:uid="{00000000-0005-0000-0000-000039580000}"/>
    <cellStyle name="Output 9 9 4 10" xfId="22708" xr:uid="{00000000-0005-0000-0000-00003A580000}"/>
    <cellStyle name="Output 9 9 4 10 2" xfId="22709" xr:uid="{00000000-0005-0000-0000-00003B580000}"/>
    <cellStyle name="Output 9 9 4 11" xfId="22710" xr:uid="{00000000-0005-0000-0000-00003C580000}"/>
    <cellStyle name="Output 9 9 4 11 2" xfId="22711" xr:uid="{00000000-0005-0000-0000-00003D580000}"/>
    <cellStyle name="Output 9 9 4 12" xfId="22712" xr:uid="{00000000-0005-0000-0000-00003E580000}"/>
    <cellStyle name="Output 9 9 4 12 2" xfId="22713" xr:uid="{00000000-0005-0000-0000-00003F580000}"/>
    <cellStyle name="Output 9 9 4 13" xfId="22714" xr:uid="{00000000-0005-0000-0000-000040580000}"/>
    <cellStyle name="Output 9 9 4 13 2" xfId="22715" xr:uid="{00000000-0005-0000-0000-000041580000}"/>
    <cellStyle name="Output 9 9 4 14" xfId="22716" xr:uid="{00000000-0005-0000-0000-000042580000}"/>
    <cellStyle name="Output 9 9 4 14 2" xfId="22717" xr:uid="{00000000-0005-0000-0000-000043580000}"/>
    <cellStyle name="Output 9 9 4 15" xfId="22718" xr:uid="{00000000-0005-0000-0000-000044580000}"/>
    <cellStyle name="Output 9 9 4 15 2" xfId="22719" xr:uid="{00000000-0005-0000-0000-000045580000}"/>
    <cellStyle name="Output 9 9 4 16" xfId="22720" xr:uid="{00000000-0005-0000-0000-000046580000}"/>
    <cellStyle name="Output 9 9 4 2" xfId="22721" xr:uid="{00000000-0005-0000-0000-000047580000}"/>
    <cellStyle name="Output 9 9 4 2 2" xfId="22722" xr:uid="{00000000-0005-0000-0000-000048580000}"/>
    <cellStyle name="Output 9 9 4 3" xfId="22723" xr:uid="{00000000-0005-0000-0000-000049580000}"/>
    <cellStyle name="Output 9 9 4 3 2" xfId="22724" xr:uid="{00000000-0005-0000-0000-00004A580000}"/>
    <cellStyle name="Output 9 9 4 4" xfId="22725" xr:uid="{00000000-0005-0000-0000-00004B580000}"/>
    <cellStyle name="Output 9 9 4 4 2" xfId="22726" xr:uid="{00000000-0005-0000-0000-00004C580000}"/>
    <cellStyle name="Output 9 9 4 5" xfId="22727" xr:uid="{00000000-0005-0000-0000-00004D580000}"/>
    <cellStyle name="Output 9 9 4 5 2" xfId="22728" xr:uid="{00000000-0005-0000-0000-00004E580000}"/>
    <cellStyle name="Output 9 9 4 6" xfId="22729" xr:uid="{00000000-0005-0000-0000-00004F580000}"/>
    <cellStyle name="Output 9 9 4 6 2" xfId="22730" xr:uid="{00000000-0005-0000-0000-000050580000}"/>
    <cellStyle name="Output 9 9 4 7" xfId="22731" xr:uid="{00000000-0005-0000-0000-000051580000}"/>
    <cellStyle name="Output 9 9 4 7 2" xfId="22732" xr:uid="{00000000-0005-0000-0000-000052580000}"/>
    <cellStyle name="Output 9 9 4 8" xfId="22733" xr:uid="{00000000-0005-0000-0000-000053580000}"/>
    <cellStyle name="Output 9 9 4 8 2" xfId="22734" xr:uid="{00000000-0005-0000-0000-000054580000}"/>
    <cellStyle name="Output 9 9 4 9" xfId="22735" xr:uid="{00000000-0005-0000-0000-000055580000}"/>
    <cellStyle name="Output 9 9 4 9 2" xfId="22736" xr:uid="{00000000-0005-0000-0000-000056580000}"/>
    <cellStyle name="Output 9 9 5" xfId="22737" xr:uid="{00000000-0005-0000-0000-000057580000}"/>
    <cellStyle name="Output 9 9 5 10" xfId="22738" xr:uid="{00000000-0005-0000-0000-000058580000}"/>
    <cellStyle name="Output 9 9 5 10 2" xfId="22739" xr:uid="{00000000-0005-0000-0000-000059580000}"/>
    <cellStyle name="Output 9 9 5 11" xfId="22740" xr:uid="{00000000-0005-0000-0000-00005A580000}"/>
    <cellStyle name="Output 9 9 5 11 2" xfId="22741" xr:uid="{00000000-0005-0000-0000-00005B580000}"/>
    <cellStyle name="Output 9 9 5 12" xfId="22742" xr:uid="{00000000-0005-0000-0000-00005C580000}"/>
    <cellStyle name="Output 9 9 5 12 2" xfId="22743" xr:uid="{00000000-0005-0000-0000-00005D580000}"/>
    <cellStyle name="Output 9 9 5 13" xfId="22744" xr:uid="{00000000-0005-0000-0000-00005E580000}"/>
    <cellStyle name="Output 9 9 5 13 2" xfId="22745" xr:uid="{00000000-0005-0000-0000-00005F580000}"/>
    <cellStyle name="Output 9 9 5 14" xfId="22746" xr:uid="{00000000-0005-0000-0000-000060580000}"/>
    <cellStyle name="Output 9 9 5 2" xfId="22747" xr:uid="{00000000-0005-0000-0000-000061580000}"/>
    <cellStyle name="Output 9 9 5 2 2" xfId="22748" xr:uid="{00000000-0005-0000-0000-000062580000}"/>
    <cellStyle name="Output 9 9 5 3" xfId="22749" xr:uid="{00000000-0005-0000-0000-000063580000}"/>
    <cellStyle name="Output 9 9 5 3 2" xfId="22750" xr:uid="{00000000-0005-0000-0000-000064580000}"/>
    <cellStyle name="Output 9 9 5 4" xfId="22751" xr:uid="{00000000-0005-0000-0000-000065580000}"/>
    <cellStyle name="Output 9 9 5 4 2" xfId="22752" xr:uid="{00000000-0005-0000-0000-000066580000}"/>
    <cellStyle name="Output 9 9 5 5" xfId="22753" xr:uid="{00000000-0005-0000-0000-000067580000}"/>
    <cellStyle name="Output 9 9 5 5 2" xfId="22754" xr:uid="{00000000-0005-0000-0000-000068580000}"/>
    <cellStyle name="Output 9 9 5 6" xfId="22755" xr:uid="{00000000-0005-0000-0000-000069580000}"/>
    <cellStyle name="Output 9 9 5 6 2" xfId="22756" xr:uid="{00000000-0005-0000-0000-00006A580000}"/>
    <cellStyle name="Output 9 9 5 7" xfId="22757" xr:uid="{00000000-0005-0000-0000-00006B580000}"/>
    <cellStyle name="Output 9 9 5 7 2" xfId="22758" xr:uid="{00000000-0005-0000-0000-00006C580000}"/>
    <cellStyle name="Output 9 9 5 8" xfId="22759" xr:uid="{00000000-0005-0000-0000-00006D580000}"/>
    <cellStyle name="Output 9 9 5 8 2" xfId="22760" xr:uid="{00000000-0005-0000-0000-00006E580000}"/>
    <cellStyle name="Output 9 9 5 9" xfId="22761" xr:uid="{00000000-0005-0000-0000-00006F580000}"/>
    <cellStyle name="Output 9 9 5 9 2" xfId="22762" xr:uid="{00000000-0005-0000-0000-000070580000}"/>
    <cellStyle name="Output 9 9 6" xfId="22763" xr:uid="{00000000-0005-0000-0000-000071580000}"/>
    <cellStyle name="Output 9 9 6 2" xfId="22764" xr:uid="{00000000-0005-0000-0000-000072580000}"/>
    <cellStyle name="Output 9 9 7" xfId="22765" xr:uid="{00000000-0005-0000-0000-000073580000}"/>
    <cellStyle name="Output 9 9 7 2" xfId="22766" xr:uid="{00000000-0005-0000-0000-000074580000}"/>
    <cellStyle name="Output 9 9 8" xfId="22767" xr:uid="{00000000-0005-0000-0000-000075580000}"/>
    <cellStyle name="Output 9 9 8 2" xfId="22768" xr:uid="{00000000-0005-0000-0000-000076580000}"/>
    <cellStyle name="Output 9 9 9" xfId="22769" xr:uid="{00000000-0005-0000-0000-000077580000}"/>
    <cellStyle name="Output 9 9 9 2" xfId="22770" xr:uid="{00000000-0005-0000-0000-000078580000}"/>
    <cellStyle name="Percent" xfId="16" builtinId="5"/>
    <cellStyle name="Percent 10" xfId="22771" xr:uid="{00000000-0005-0000-0000-00007A580000}"/>
    <cellStyle name="Percent 10 2" xfId="22772" xr:uid="{00000000-0005-0000-0000-00007B580000}"/>
    <cellStyle name="Percent 10 3" xfId="22773" xr:uid="{00000000-0005-0000-0000-00007C580000}"/>
    <cellStyle name="Percent 11" xfId="22774" xr:uid="{00000000-0005-0000-0000-00007D580000}"/>
    <cellStyle name="Percent 12" xfId="22775" xr:uid="{00000000-0005-0000-0000-00007E580000}"/>
    <cellStyle name="Percent 13" xfId="22776" xr:uid="{00000000-0005-0000-0000-00007F580000}"/>
    <cellStyle name="Percent 14" xfId="22777" xr:uid="{00000000-0005-0000-0000-000080580000}"/>
    <cellStyle name="Percent 15" xfId="852" xr:uid="{00000000-0005-0000-0000-000081580000}"/>
    <cellStyle name="Percent 16" xfId="28176" xr:uid="{00000000-0005-0000-0000-000082580000}"/>
    <cellStyle name="Percent 2" xfId="17" xr:uid="{00000000-0005-0000-0000-000083580000}"/>
    <cellStyle name="Percent 2 10" xfId="727" xr:uid="{00000000-0005-0000-0000-000084580000}"/>
    <cellStyle name="Percent 2 11" xfId="22778" xr:uid="{00000000-0005-0000-0000-000085580000}"/>
    <cellStyle name="Percent 2 2" xfId="18" xr:uid="{00000000-0005-0000-0000-000086580000}"/>
    <cellStyle name="Percent 2 2 2" xfId="729" xr:uid="{00000000-0005-0000-0000-000087580000}"/>
    <cellStyle name="Percent 2 2 3" xfId="728" xr:uid="{00000000-0005-0000-0000-000088580000}"/>
    <cellStyle name="Percent 2 2 4" xfId="22779" xr:uid="{00000000-0005-0000-0000-000089580000}"/>
    <cellStyle name="Percent 2 3" xfId="29" xr:uid="{00000000-0005-0000-0000-00008A580000}"/>
    <cellStyle name="Percent 2 3 2" xfId="731" xr:uid="{00000000-0005-0000-0000-00008B580000}"/>
    <cellStyle name="Percent 2 3 2 2" xfId="732" xr:uid="{00000000-0005-0000-0000-00008C580000}"/>
    <cellStyle name="Percent 2 3 2 2 2" xfId="733" xr:uid="{00000000-0005-0000-0000-00008D580000}"/>
    <cellStyle name="Percent 2 3 2 3" xfId="734" xr:uid="{00000000-0005-0000-0000-00008E580000}"/>
    <cellStyle name="Percent 2 3 3" xfId="735" xr:uid="{00000000-0005-0000-0000-00008F580000}"/>
    <cellStyle name="Percent 2 3 3 2" xfId="736" xr:uid="{00000000-0005-0000-0000-000090580000}"/>
    <cellStyle name="Percent 2 3 4" xfId="737" xr:uid="{00000000-0005-0000-0000-000091580000}"/>
    <cellStyle name="Percent 2 3 5" xfId="730" xr:uid="{00000000-0005-0000-0000-000092580000}"/>
    <cellStyle name="Percent 2 4" xfId="738" xr:uid="{00000000-0005-0000-0000-000093580000}"/>
    <cellStyle name="Percent 2 4 2" xfId="739" xr:uid="{00000000-0005-0000-0000-000094580000}"/>
    <cellStyle name="Percent 2 4 2 2" xfId="740" xr:uid="{00000000-0005-0000-0000-000095580000}"/>
    <cellStyle name="Percent 2 4 3" xfId="741" xr:uid="{00000000-0005-0000-0000-000096580000}"/>
    <cellStyle name="Percent 2 4 4" xfId="22780" xr:uid="{00000000-0005-0000-0000-000097580000}"/>
    <cellStyle name="Percent 2 5" xfId="742" xr:uid="{00000000-0005-0000-0000-000098580000}"/>
    <cellStyle name="Percent 2 5 2" xfId="743" xr:uid="{00000000-0005-0000-0000-000099580000}"/>
    <cellStyle name="Percent 2 5 2 2" xfId="744" xr:uid="{00000000-0005-0000-0000-00009A580000}"/>
    <cellStyle name="Percent 2 5 3" xfId="745" xr:uid="{00000000-0005-0000-0000-00009B580000}"/>
    <cellStyle name="Percent 2 6" xfId="746" xr:uid="{00000000-0005-0000-0000-00009C580000}"/>
    <cellStyle name="Percent 2 6 2" xfId="747" xr:uid="{00000000-0005-0000-0000-00009D580000}"/>
    <cellStyle name="Percent 2 6 2 2" xfId="748" xr:uid="{00000000-0005-0000-0000-00009E580000}"/>
    <cellStyle name="Percent 2 6 3" xfId="749" xr:uid="{00000000-0005-0000-0000-00009F580000}"/>
    <cellStyle name="Percent 2 7" xfId="750" xr:uid="{00000000-0005-0000-0000-0000A0580000}"/>
    <cellStyle name="Percent 2 7 2" xfId="751" xr:uid="{00000000-0005-0000-0000-0000A1580000}"/>
    <cellStyle name="Percent 2 8" xfId="752" xr:uid="{00000000-0005-0000-0000-0000A2580000}"/>
    <cellStyle name="Percent 2 9" xfId="753" xr:uid="{00000000-0005-0000-0000-0000A3580000}"/>
    <cellStyle name="Percent 3" xfId="19" xr:uid="{00000000-0005-0000-0000-0000A4580000}"/>
    <cellStyle name="Percent 3 2" xfId="755" xr:uid="{00000000-0005-0000-0000-0000A5580000}"/>
    <cellStyle name="Percent 3 2 2" xfId="756" xr:uid="{00000000-0005-0000-0000-0000A6580000}"/>
    <cellStyle name="Percent 3 2 2 2" xfId="22783" xr:uid="{00000000-0005-0000-0000-0000A7580000}"/>
    <cellStyle name="Percent 3 2 3" xfId="22782" xr:uid="{00000000-0005-0000-0000-0000A8580000}"/>
    <cellStyle name="Percent 3 3" xfId="757" xr:uid="{00000000-0005-0000-0000-0000A9580000}"/>
    <cellStyle name="Percent 3 3 2" xfId="22784" xr:uid="{00000000-0005-0000-0000-0000AA580000}"/>
    <cellStyle name="Percent 3 4" xfId="754" xr:uid="{00000000-0005-0000-0000-0000AB580000}"/>
    <cellStyle name="Percent 3 4 2" xfId="22785" xr:uid="{00000000-0005-0000-0000-0000AC580000}"/>
    <cellStyle name="Percent 3 5" xfId="22786" xr:uid="{00000000-0005-0000-0000-0000AD580000}"/>
    <cellStyle name="Percent 3 6" xfId="22781" xr:uid="{00000000-0005-0000-0000-0000AE580000}"/>
    <cellStyle name="Percent 4" xfId="20" xr:uid="{00000000-0005-0000-0000-0000AF580000}"/>
    <cellStyle name="Percent 4 2" xfId="758" xr:uid="{00000000-0005-0000-0000-0000B0580000}"/>
    <cellStyle name="Percent 4 2 2" xfId="759" xr:uid="{00000000-0005-0000-0000-0000B1580000}"/>
    <cellStyle name="Percent 4 2 2 2" xfId="760" xr:uid="{00000000-0005-0000-0000-0000B2580000}"/>
    <cellStyle name="Percent 4 2 2 2 2" xfId="761" xr:uid="{00000000-0005-0000-0000-0000B3580000}"/>
    <cellStyle name="Percent 4 2 2 3" xfId="762" xr:uid="{00000000-0005-0000-0000-0000B4580000}"/>
    <cellStyle name="Percent 4 2 3" xfId="763" xr:uid="{00000000-0005-0000-0000-0000B5580000}"/>
    <cellStyle name="Percent 4 2 3 2" xfId="764" xr:uid="{00000000-0005-0000-0000-0000B6580000}"/>
    <cellStyle name="Percent 4 2 4" xfId="765" xr:uid="{00000000-0005-0000-0000-0000B7580000}"/>
    <cellStyle name="Percent 4 3" xfId="766" xr:uid="{00000000-0005-0000-0000-0000B8580000}"/>
    <cellStyle name="Percent 4 3 2" xfId="767" xr:uid="{00000000-0005-0000-0000-0000B9580000}"/>
    <cellStyle name="Percent 4 3 2 2" xfId="768" xr:uid="{00000000-0005-0000-0000-0000BA580000}"/>
    <cellStyle name="Percent 4 3 3" xfId="769" xr:uid="{00000000-0005-0000-0000-0000BB580000}"/>
    <cellStyle name="Percent 4 4" xfId="770" xr:uid="{00000000-0005-0000-0000-0000BC580000}"/>
    <cellStyle name="Percent 4 4 2" xfId="771" xr:uid="{00000000-0005-0000-0000-0000BD580000}"/>
    <cellStyle name="Percent 4 4 2 2" xfId="772" xr:uid="{00000000-0005-0000-0000-0000BE580000}"/>
    <cellStyle name="Percent 4 4 3" xfId="773" xr:uid="{00000000-0005-0000-0000-0000BF580000}"/>
    <cellStyle name="Percent 4 5" xfId="774" xr:uid="{00000000-0005-0000-0000-0000C0580000}"/>
    <cellStyle name="Percent 4 5 2" xfId="775" xr:uid="{00000000-0005-0000-0000-0000C1580000}"/>
    <cellStyle name="Percent 4 5 2 2" xfId="776" xr:uid="{00000000-0005-0000-0000-0000C2580000}"/>
    <cellStyle name="Percent 4 5 3" xfId="777" xr:uid="{00000000-0005-0000-0000-0000C3580000}"/>
    <cellStyle name="Percent 4 6" xfId="778" xr:uid="{00000000-0005-0000-0000-0000C4580000}"/>
    <cellStyle name="Percent 4 6 2" xfId="779" xr:uid="{00000000-0005-0000-0000-0000C5580000}"/>
    <cellStyle name="Percent 4 7" xfId="780" xr:uid="{00000000-0005-0000-0000-0000C6580000}"/>
    <cellStyle name="Percent 4 8" xfId="781" xr:uid="{00000000-0005-0000-0000-0000C7580000}"/>
    <cellStyle name="Percent 4 9" xfId="22787" xr:uid="{00000000-0005-0000-0000-0000C8580000}"/>
    <cellStyle name="Percent 5" xfId="21" xr:uid="{00000000-0005-0000-0000-0000C9580000}"/>
    <cellStyle name="Percent 5 2" xfId="782" xr:uid="{00000000-0005-0000-0000-0000CA580000}"/>
    <cellStyle name="Percent 5 2 2" xfId="22789" xr:uid="{00000000-0005-0000-0000-0000CB580000}"/>
    <cellStyle name="Percent 5 3" xfId="783" xr:uid="{00000000-0005-0000-0000-0000CC580000}"/>
    <cellStyle name="Percent 5 3 2" xfId="22790" xr:uid="{00000000-0005-0000-0000-0000CD580000}"/>
    <cellStyle name="Percent 5 4" xfId="22788" xr:uid="{00000000-0005-0000-0000-0000CE580000}"/>
    <cellStyle name="Percent 6" xfId="22" xr:uid="{00000000-0005-0000-0000-0000CF580000}"/>
    <cellStyle name="Percent 6 2" xfId="785" xr:uid="{00000000-0005-0000-0000-0000D0580000}"/>
    <cellStyle name="Percent 6 2 2" xfId="22792" xr:uid="{00000000-0005-0000-0000-0000D1580000}"/>
    <cellStyle name="Percent 6 3" xfId="784" xr:uid="{00000000-0005-0000-0000-0000D2580000}"/>
    <cellStyle name="Percent 6 4" xfId="22791" xr:uid="{00000000-0005-0000-0000-0000D3580000}"/>
    <cellStyle name="Percent 7" xfId="786" xr:uid="{00000000-0005-0000-0000-0000D4580000}"/>
    <cellStyle name="Percent 7 2" xfId="22794" xr:uid="{00000000-0005-0000-0000-0000D5580000}"/>
    <cellStyle name="Percent 7 3" xfId="22795" xr:uid="{00000000-0005-0000-0000-0000D6580000}"/>
    <cellStyle name="Percent 7 4" xfId="22793" xr:uid="{00000000-0005-0000-0000-0000D7580000}"/>
    <cellStyle name="Percent 8" xfId="787" xr:uid="{00000000-0005-0000-0000-0000D8580000}"/>
    <cellStyle name="Percent 8 2" xfId="788" xr:uid="{00000000-0005-0000-0000-0000D9580000}"/>
    <cellStyle name="Percent 8 2 2" xfId="22797" xr:uid="{00000000-0005-0000-0000-0000DA580000}"/>
    <cellStyle name="Percent 8 3" xfId="22798" xr:uid="{00000000-0005-0000-0000-0000DB580000}"/>
    <cellStyle name="Percent 8 4" xfId="22799" xr:uid="{00000000-0005-0000-0000-0000DC580000}"/>
    <cellStyle name="Percent 8 5" xfId="22800" xr:uid="{00000000-0005-0000-0000-0000DD580000}"/>
    <cellStyle name="Percent 8 6" xfId="22796" xr:uid="{00000000-0005-0000-0000-0000DE580000}"/>
    <cellStyle name="Percent 9" xfId="789" xr:uid="{00000000-0005-0000-0000-0000DF580000}"/>
    <cellStyle name="Percent 9 2" xfId="22802" xr:uid="{00000000-0005-0000-0000-0000E0580000}"/>
    <cellStyle name="Percent 9 3" xfId="22803" xr:uid="{00000000-0005-0000-0000-0000E1580000}"/>
    <cellStyle name="Percent 9 4" xfId="22804" xr:uid="{00000000-0005-0000-0000-0000E2580000}"/>
    <cellStyle name="Percent 9 5" xfId="22801" xr:uid="{00000000-0005-0000-0000-0000E3580000}"/>
    <cellStyle name="Style 1" xfId="790" xr:uid="{00000000-0005-0000-0000-0000E4580000}"/>
    <cellStyle name="Title 2" xfId="791" xr:uid="{00000000-0005-0000-0000-0000E5580000}"/>
    <cellStyle name="Title 2 2" xfId="792" xr:uid="{00000000-0005-0000-0000-0000E6580000}"/>
    <cellStyle name="Title 3" xfId="793" xr:uid="{00000000-0005-0000-0000-0000E7580000}"/>
    <cellStyle name="Total 10" xfId="22805" xr:uid="{00000000-0005-0000-0000-0000E8580000}"/>
    <cellStyle name="Total 2" xfId="794" xr:uid="{00000000-0005-0000-0000-0000E9580000}"/>
    <cellStyle name="Total 2 2" xfId="795" xr:uid="{00000000-0005-0000-0000-0000EA580000}"/>
    <cellStyle name="Total 2 2 2" xfId="796" xr:uid="{00000000-0005-0000-0000-0000EB580000}"/>
    <cellStyle name="Total 2 2 2 2" xfId="797" xr:uid="{00000000-0005-0000-0000-0000EC580000}"/>
    <cellStyle name="Total 2 2 2 2 2" xfId="798" xr:uid="{00000000-0005-0000-0000-0000ED580000}"/>
    <cellStyle name="Total 2 2 2 2 3" xfId="799" xr:uid="{00000000-0005-0000-0000-0000EE580000}"/>
    <cellStyle name="Total 2 2 2 3" xfId="800" xr:uid="{00000000-0005-0000-0000-0000EF580000}"/>
    <cellStyle name="Total 2 2 2 4" xfId="801" xr:uid="{00000000-0005-0000-0000-0000F0580000}"/>
    <cellStyle name="Total 2 2 3" xfId="802" xr:uid="{00000000-0005-0000-0000-0000F1580000}"/>
    <cellStyle name="Total 2 2 3 2" xfId="803" xr:uid="{00000000-0005-0000-0000-0000F2580000}"/>
    <cellStyle name="Total 2 2 3 3" xfId="804" xr:uid="{00000000-0005-0000-0000-0000F3580000}"/>
    <cellStyle name="Total 2 2 4" xfId="805" xr:uid="{00000000-0005-0000-0000-0000F4580000}"/>
    <cellStyle name="Total 2 2 5" xfId="806" xr:uid="{00000000-0005-0000-0000-0000F5580000}"/>
    <cellStyle name="Total 2 3" xfId="807" xr:uid="{00000000-0005-0000-0000-0000F6580000}"/>
    <cellStyle name="Total 2 3 2" xfId="808" xr:uid="{00000000-0005-0000-0000-0000F7580000}"/>
    <cellStyle name="Total 2 3 2 2" xfId="809" xr:uid="{00000000-0005-0000-0000-0000F8580000}"/>
    <cellStyle name="Total 2 3 2 3" xfId="810" xr:uid="{00000000-0005-0000-0000-0000F9580000}"/>
    <cellStyle name="Total 2 3 3" xfId="811" xr:uid="{00000000-0005-0000-0000-0000FA580000}"/>
    <cellStyle name="Total 2 3 4" xfId="812" xr:uid="{00000000-0005-0000-0000-0000FB580000}"/>
    <cellStyle name="Total 2 4" xfId="813" xr:uid="{00000000-0005-0000-0000-0000FC580000}"/>
    <cellStyle name="Total 2 5" xfId="814" xr:uid="{00000000-0005-0000-0000-0000FD580000}"/>
    <cellStyle name="Total 2 5 2" xfId="815" xr:uid="{00000000-0005-0000-0000-0000FE580000}"/>
    <cellStyle name="Total 2 5 3" xfId="816" xr:uid="{00000000-0005-0000-0000-0000FF580000}"/>
    <cellStyle name="Total 2 6" xfId="817" xr:uid="{00000000-0005-0000-0000-000000590000}"/>
    <cellStyle name="Total 2 7" xfId="818" xr:uid="{00000000-0005-0000-0000-000001590000}"/>
    <cellStyle name="Total 2 8" xfId="22806" xr:uid="{00000000-0005-0000-0000-000002590000}"/>
    <cellStyle name="Total 3" xfId="819" xr:uid="{00000000-0005-0000-0000-000003590000}"/>
    <cellStyle name="Total 3 2" xfId="820" xr:uid="{00000000-0005-0000-0000-000004590000}"/>
    <cellStyle name="Total 3 2 2" xfId="821" xr:uid="{00000000-0005-0000-0000-000005590000}"/>
    <cellStyle name="Total 3 2 2 2" xfId="822" xr:uid="{00000000-0005-0000-0000-000006590000}"/>
    <cellStyle name="Total 3 2 2 3" xfId="823" xr:uid="{00000000-0005-0000-0000-000007590000}"/>
    <cellStyle name="Total 3 2 3" xfId="824" xr:uid="{00000000-0005-0000-0000-000008590000}"/>
    <cellStyle name="Total 3 2 4" xfId="825" xr:uid="{00000000-0005-0000-0000-000009590000}"/>
    <cellStyle name="Total 3 3" xfId="826" xr:uid="{00000000-0005-0000-0000-00000A590000}"/>
    <cellStyle name="Total 3 3 2" xfId="827" xr:uid="{00000000-0005-0000-0000-00000B590000}"/>
    <cellStyle name="Total 3 3 3" xfId="828" xr:uid="{00000000-0005-0000-0000-00000C590000}"/>
    <cellStyle name="Total 3 4" xfId="829" xr:uid="{00000000-0005-0000-0000-00000D590000}"/>
    <cellStyle name="Total 3 5" xfId="830" xr:uid="{00000000-0005-0000-0000-00000E590000}"/>
    <cellStyle name="Total 3 6" xfId="22807" xr:uid="{00000000-0005-0000-0000-00000F590000}"/>
    <cellStyle name="Total 4" xfId="831" xr:uid="{00000000-0005-0000-0000-000010590000}"/>
    <cellStyle name="Total 4 2" xfId="832" xr:uid="{00000000-0005-0000-0000-000011590000}"/>
    <cellStyle name="Total 4 2 2" xfId="833" xr:uid="{00000000-0005-0000-0000-000012590000}"/>
    <cellStyle name="Total 4 2 3" xfId="834" xr:uid="{00000000-0005-0000-0000-000013590000}"/>
    <cellStyle name="Total 4 3" xfId="835" xr:uid="{00000000-0005-0000-0000-000014590000}"/>
    <cellStyle name="Total 4 4" xfId="836" xr:uid="{00000000-0005-0000-0000-000015590000}"/>
    <cellStyle name="Total 4 5" xfId="22808" xr:uid="{00000000-0005-0000-0000-000016590000}"/>
    <cellStyle name="Total 5" xfId="837" xr:uid="{00000000-0005-0000-0000-000017590000}"/>
    <cellStyle name="Total 5 2" xfId="838" xr:uid="{00000000-0005-0000-0000-000018590000}"/>
    <cellStyle name="Total 5 3" xfId="839" xr:uid="{00000000-0005-0000-0000-000019590000}"/>
    <cellStyle name="Total 5 4" xfId="22809" xr:uid="{00000000-0005-0000-0000-00001A590000}"/>
    <cellStyle name="Total 6" xfId="22810" xr:uid="{00000000-0005-0000-0000-00001B590000}"/>
    <cellStyle name="Total 7" xfId="22811" xr:uid="{00000000-0005-0000-0000-00001C590000}"/>
    <cellStyle name="Total 8" xfId="22812" xr:uid="{00000000-0005-0000-0000-00001D590000}"/>
    <cellStyle name="Total 8 10" xfId="22813" xr:uid="{00000000-0005-0000-0000-00001E590000}"/>
    <cellStyle name="Total 8 10 10" xfId="22814" xr:uid="{00000000-0005-0000-0000-00001F590000}"/>
    <cellStyle name="Total 8 10 10 2" xfId="22815" xr:uid="{00000000-0005-0000-0000-000020590000}"/>
    <cellStyle name="Total 8 10 11" xfId="22816" xr:uid="{00000000-0005-0000-0000-000021590000}"/>
    <cellStyle name="Total 8 10 11 2" xfId="22817" xr:uid="{00000000-0005-0000-0000-000022590000}"/>
    <cellStyle name="Total 8 10 12" xfId="22818" xr:uid="{00000000-0005-0000-0000-000023590000}"/>
    <cellStyle name="Total 8 10 12 2" xfId="22819" xr:uid="{00000000-0005-0000-0000-000024590000}"/>
    <cellStyle name="Total 8 10 13" xfId="22820" xr:uid="{00000000-0005-0000-0000-000025590000}"/>
    <cellStyle name="Total 8 10 13 2" xfId="22821" xr:uid="{00000000-0005-0000-0000-000026590000}"/>
    <cellStyle name="Total 8 10 14" xfId="22822" xr:uid="{00000000-0005-0000-0000-000027590000}"/>
    <cellStyle name="Total 8 10 14 2" xfId="22823" xr:uid="{00000000-0005-0000-0000-000028590000}"/>
    <cellStyle name="Total 8 10 15" xfId="22824" xr:uid="{00000000-0005-0000-0000-000029590000}"/>
    <cellStyle name="Total 8 10 15 2" xfId="22825" xr:uid="{00000000-0005-0000-0000-00002A590000}"/>
    <cellStyle name="Total 8 10 16" xfId="22826" xr:uid="{00000000-0005-0000-0000-00002B590000}"/>
    <cellStyle name="Total 8 10 16 2" xfId="22827" xr:uid="{00000000-0005-0000-0000-00002C590000}"/>
    <cellStyle name="Total 8 10 17" xfId="22828" xr:uid="{00000000-0005-0000-0000-00002D590000}"/>
    <cellStyle name="Total 8 10 17 2" xfId="22829" xr:uid="{00000000-0005-0000-0000-00002E590000}"/>
    <cellStyle name="Total 8 10 18" xfId="22830" xr:uid="{00000000-0005-0000-0000-00002F590000}"/>
    <cellStyle name="Total 8 10 2" xfId="22831" xr:uid="{00000000-0005-0000-0000-000030590000}"/>
    <cellStyle name="Total 8 10 2 2" xfId="22832" xr:uid="{00000000-0005-0000-0000-000031590000}"/>
    <cellStyle name="Total 8 10 3" xfId="22833" xr:uid="{00000000-0005-0000-0000-000032590000}"/>
    <cellStyle name="Total 8 10 3 2" xfId="22834" xr:uid="{00000000-0005-0000-0000-000033590000}"/>
    <cellStyle name="Total 8 10 4" xfId="22835" xr:uid="{00000000-0005-0000-0000-000034590000}"/>
    <cellStyle name="Total 8 10 4 2" xfId="22836" xr:uid="{00000000-0005-0000-0000-000035590000}"/>
    <cellStyle name="Total 8 10 5" xfId="22837" xr:uid="{00000000-0005-0000-0000-000036590000}"/>
    <cellStyle name="Total 8 10 5 2" xfId="22838" xr:uid="{00000000-0005-0000-0000-000037590000}"/>
    <cellStyle name="Total 8 10 6" xfId="22839" xr:uid="{00000000-0005-0000-0000-000038590000}"/>
    <cellStyle name="Total 8 10 6 2" xfId="22840" xr:uid="{00000000-0005-0000-0000-000039590000}"/>
    <cellStyle name="Total 8 10 7" xfId="22841" xr:uid="{00000000-0005-0000-0000-00003A590000}"/>
    <cellStyle name="Total 8 10 7 2" xfId="22842" xr:uid="{00000000-0005-0000-0000-00003B590000}"/>
    <cellStyle name="Total 8 10 8" xfId="22843" xr:uid="{00000000-0005-0000-0000-00003C590000}"/>
    <cellStyle name="Total 8 10 8 2" xfId="22844" xr:uid="{00000000-0005-0000-0000-00003D590000}"/>
    <cellStyle name="Total 8 10 9" xfId="22845" xr:uid="{00000000-0005-0000-0000-00003E590000}"/>
    <cellStyle name="Total 8 10 9 2" xfId="22846" xr:uid="{00000000-0005-0000-0000-00003F590000}"/>
    <cellStyle name="Total 8 11" xfId="22847" xr:uid="{00000000-0005-0000-0000-000040590000}"/>
    <cellStyle name="Total 8 11 10" xfId="22848" xr:uid="{00000000-0005-0000-0000-000041590000}"/>
    <cellStyle name="Total 8 11 10 2" xfId="22849" xr:uid="{00000000-0005-0000-0000-000042590000}"/>
    <cellStyle name="Total 8 11 11" xfId="22850" xr:uid="{00000000-0005-0000-0000-000043590000}"/>
    <cellStyle name="Total 8 11 11 2" xfId="22851" xr:uid="{00000000-0005-0000-0000-000044590000}"/>
    <cellStyle name="Total 8 11 12" xfId="22852" xr:uid="{00000000-0005-0000-0000-000045590000}"/>
    <cellStyle name="Total 8 11 12 2" xfId="22853" xr:uid="{00000000-0005-0000-0000-000046590000}"/>
    <cellStyle name="Total 8 11 13" xfId="22854" xr:uid="{00000000-0005-0000-0000-000047590000}"/>
    <cellStyle name="Total 8 11 13 2" xfId="22855" xr:uid="{00000000-0005-0000-0000-000048590000}"/>
    <cellStyle name="Total 8 11 14" xfId="22856" xr:uid="{00000000-0005-0000-0000-000049590000}"/>
    <cellStyle name="Total 8 11 14 2" xfId="22857" xr:uid="{00000000-0005-0000-0000-00004A590000}"/>
    <cellStyle name="Total 8 11 15" xfId="22858" xr:uid="{00000000-0005-0000-0000-00004B590000}"/>
    <cellStyle name="Total 8 11 15 2" xfId="22859" xr:uid="{00000000-0005-0000-0000-00004C590000}"/>
    <cellStyle name="Total 8 11 16" xfId="22860" xr:uid="{00000000-0005-0000-0000-00004D590000}"/>
    <cellStyle name="Total 8 11 16 2" xfId="22861" xr:uid="{00000000-0005-0000-0000-00004E590000}"/>
    <cellStyle name="Total 8 11 17" xfId="22862" xr:uid="{00000000-0005-0000-0000-00004F590000}"/>
    <cellStyle name="Total 8 11 17 2" xfId="22863" xr:uid="{00000000-0005-0000-0000-000050590000}"/>
    <cellStyle name="Total 8 11 18" xfId="22864" xr:uid="{00000000-0005-0000-0000-000051590000}"/>
    <cellStyle name="Total 8 11 2" xfId="22865" xr:uid="{00000000-0005-0000-0000-000052590000}"/>
    <cellStyle name="Total 8 11 2 2" xfId="22866" xr:uid="{00000000-0005-0000-0000-000053590000}"/>
    <cellStyle name="Total 8 11 3" xfId="22867" xr:uid="{00000000-0005-0000-0000-000054590000}"/>
    <cellStyle name="Total 8 11 3 2" xfId="22868" xr:uid="{00000000-0005-0000-0000-000055590000}"/>
    <cellStyle name="Total 8 11 4" xfId="22869" xr:uid="{00000000-0005-0000-0000-000056590000}"/>
    <cellStyle name="Total 8 11 4 2" xfId="22870" xr:uid="{00000000-0005-0000-0000-000057590000}"/>
    <cellStyle name="Total 8 11 5" xfId="22871" xr:uid="{00000000-0005-0000-0000-000058590000}"/>
    <cellStyle name="Total 8 11 5 2" xfId="22872" xr:uid="{00000000-0005-0000-0000-000059590000}"/>
    <cellStyle name="Total 8 11 6" xfId="22873" xr:uid="{00000000-0005-0000-0000-00005A590000}"/>
    <cellStyle name="Total 8 11 6 2" xfId="22874" xr:uid="{00000000-0005-0000-0000-00005B590000}"/>
    <cellStyle name="Total 8 11 7" xfId="22875" xr:uid="{00000000-0005-0000-0000-00005C590000}"/>
    <cellStyle name="Total 8 11 7 2" xfId="22876" xr:uid="{00000000-0005-0000-0000-00005D590000}"/>
    <cellStyle name="Total 8 11 8" xfId="22877" xr:uid="{00000000-0005-0000-0000-00005E590000}"/>
    <cellStyle name="Total 8 11 8 2" xfId="22878" xr:uid="{00000000-0005-0000-0000-00005F590000}"/>
    <cellStyle name="Total 8 11 9" xfId="22879" xr:uid="{00000000-0005-0000-0000-000060590000}"/>
    <cellStyle name="Total 8 11 9 2" xfId="22880" xr:uid="{00000000-0005-0000-0000-000061590000}"/>
    <cellStyle name="Total 8 12" xfId="22881" xr:uid="{00000000-0005-0000-0000-000062590000}"/>
    <cellStyle name="Total 8 12 10" xfId="22882" xr:uid="{00000000-0005-0000-0000-000063590000}"/>
    <cellStyle name="Total 8 12 10 2" xfId="22883" xr:uid="{00000000-0005-0000-0000-000064590000}"/>
    <cellStyle name="Total 8 12 11" xfId="22884" xr:uid="{00000000-0005-0000-0000-000065590000}"/>
    <cellStyle name="Total 8 12 11 2" xfId="22885" xr:uid="{00000000-0005-0000-0000-000066590000}"/>
    <cellStyle name="Total 8 12 12" xfId="22886" xr:uid="{00000000-0005-0000-0000-000067590000}"/>
    <cellStyle name="Total 8 12 12 2" xfId="22887" xr:uid="{00000000-0005-0000-0000-000068590000}"/>
    <cellStyle name="Total 8 12 13" xfId="22888" xr:uid="{00000000-0005-0000-0000-000069590000}"/>
    <cellStyle name="Total 8 12 13 2" xfId="22889" xr:uid="{00000000-0005-0000-0000-00006A590000}"/>
    <cellStyle name="Total 8 12 14" xfId="22890" xr:uid="{00000000-0005-0000-0000-00006B590000}"/>
    <cellStyle name="Total 8 12 14 2" xfId="22891" xr:uid="{00000000-0005-0000-0000-00006C590000}"/>
    <cellStyle name="Total 8 12 15" xfId="22892" xr:uid="{00000000-0005-0000-0000-00006D590000}"/>
    <cellStyle name="Total 8 12 15 2" xfId="22893" xr:uid="{00000000-0005-0000-0000-00006E590000}"/>
    <cellStyle name="Total 8 12 16" xfId="22894" xr:uid="{00000000-0005-0000-0000-00006F590000}"/>
    <cellStyle name="Total 8 12 2" xfId="22895" xr:uid="{00000000-0005-0000-0000-000070590000}"/>
    <cellStyle name="Total 8 12 2 2" xfId="22896" xr:uid="{00000000-0005-0000-0000-000071590000}"/>
    <cellStyle name="Total 8 12 3" xfId="22897" xr:uid="{00000000-0005-0000-0000-000072590000}"/>
    <cellStyle name="Total 8 12 3 2" xfId="22898" xr:uid="{00000000-0005-0000-0000-000073590000}"/>
    <cellStyle name="Total 8 12 4" xfId="22899" xr:uid="{00000000-0005-0000-0000-000074590000}"/>
    <cellStyle name="Total 8 12 4 2" xfId="22900" xr:uid="{00000000-0005-0000-0000-000075590000}"/>
    <cellStyle name="Total 8 12 5" xfId="22901" xr:uid="{00000000-0005-0000-0000-000076590000}"/>
    <cellStyle name="Total 8 12 5 2" xfId="22902" xr:uid="{00000000-0005-0000-0000-000077590000}"/>
    <cellStyle name="Total 8 12 6" xfId="22903" xr:uid="{00000000-0005-0000-0000-000078590000}"/>
    <cellStyle name="Total 8 12 6 2" xfId="22904" xr:uid="{00000000-0005-0000-0000-000079590000}"/>
    <cellStyle name="Total 8 12 7" xfId="22905" xr:uid="{00000000-0005-0000-0000-00007A590000}"/>
    <cellStyle name="Total 8 12 7 2" xfId="22906" xr:uid="{00000000-0005-0000-0000-00007B590000}"/>
    <cellStyle name="Total 8 12 8" xfId="22907" xr:uid="{00000000-0005-0000-0000-00007C590000}"/>
    <cellStyle name="Total 8 12 8 2" xfId="22908" xr:uid="{00000000-0005-0000-0000-00007D590000}"/>
    <cellStyle name="Total 8 12 9" xfId="22909" xr:uid="{00000000-0005-0000-0000-00007E590000}"/>
    <cellStyle name="Total 8 12 9 2" xfId="22910" xr:uid="{00000000-0005-0000-0000-00007F590000}"/>
    <cellStyle name="Total 8 13" xfId="22911" xr:uid="{00000000-0005-0000-0000-000080590000}"/>
    <cellStyle name="Total 8 13 10" xfId="22912" xr:uid="{00000000-0005-0000-0000-000081590000}"/>
    <cellStyle name="Total 8 13 10 2" xfId="22913" xr:uid="{00000000-0005-0000-0000-000082590000}"/>
    <cellStyle name="Total 8 13 11" xfId="22914" xr:uid="{00000000-0005-0000-0000-000083590000}"/>
    <cellStyle name="Total 8 13 11 2" xfId="22915" xr:uid="{00000000-0005-0000-0000-000084590000}"/>
    <cellStyle name="Total 8 13 12" xfId="22916" xr:uid="{00000000-0005-0000-0000-000085590000}"/>
    <cellStyle name="Total 8 13 12 2" xfId="22917" xr:uid="{00000000-0005-0000-0000-000086590000}"/>
    <cellStyle name="Total 8 13 13" xfId="22918" xr:uid="{00000000-0005-0000-0000-000087590000}"/>
    <cellStyle name="Total 8 13 13 2" xfId="22919" xr:uid="{00000000-0005-0000-0000-000088590000}"/>
    <cellStyle name="Total 8 13 14" xfId="22920" xr:uid="{00000000-0005-0000-0000-000089590000}"/>
    <cellStyle name="Total 8 13 14 2" xfId="22921" xr:uid="{00000000-0005-0000-0000-00008A590000}"/>
    <cellStyle name="Total 8 13 15" xfId="22922" xr:uid="{00000000-0005-0000-0000-00008B590000}"/>
    <cellStyle name="Total 8 13 15 2" xfId="22923" xr:uid="{00000000-0005-0000-0000-00008C590000}"/>
    <cellStyle name="Total 8 13 16" xfId="22924" xr:uid="{00000000-0005-0000-0000-00008D590000}"/>
    <cellStyle name="Total 8 13 2" xfId="22925" xr:uid="{00000000-0005-0000-0000-00008E590000}"/>
    <cellStyle name="Total 8 13 2 2" xfId="22926" xr:uid="{00000000-0005-0000-0000-00008F590000}"/>
    <cellStyle name="Total 8 13 3" xfId="22927" xr:uid="{00000000-0005-0000-0000-000090590000}"/>
    <cellStyle name="Total 8 13 3 2" xfId="22928" xr:uid="{00000000-0005-0000-0000-000091590000}"/>
    <cellStyle name="Total 8 13 4" xfId="22929" xr:uid="{00000000-0005-0000-0000-000092590000}"/>
    <cellStyle name="Total 8 13 4 2" xfId="22930" xr:uid="{00000000-0005-0000-0000-000093590000}"/>
    <cellStyle name="Total 8 13 5" xfId="22931" xr:uid="{00000000-0005-0000-0000-000094590000}"/>
    <cellStyle name="Total 8 13 5 2" xfId="22932" xr:uid="{00000000-0005-0000-0000-000095590000}"/>
    <cellStyle name="Total 8 13 6" xfId="22933" xr:uid="{00000000-0005-0000-0000-000096590000}"/>
    <cellStyle name="Total 8 13 6 2" xfId="22934" xr:uid="{00000000-0005-0000-0000-000097590000}"/>
    <cellStyle name="Total 8 13 7" xfId="22935" xr:uid="{00000000-0005-0000-0000-000098590000}"/>
    <cellStyle name="Total 8 13 7 2" xfId="22936" xr:uid="{00000000-0005-0000-0000-000099590000}"/>
    <cellStyle name="Total 8 13 8" xfId="22937" xr:uid="{00000000-0005-0000-0000-00009A590000}"/>
    <cellStyle name="Total 8 13 8 2" xfId="22938" xr:uid="{00000000-0005-0000-0000-00009B590000}"/>
    <cellStyle name="Total 8 13 9" xfId="22939" xr:uid="{00000000-0005-0000-0000-00009C590000}"/>
    <cellStyle name="Total 8 13 9 2" xfId="22940" xr:uid="{00000000-0005-0000-0000-00009D590000}"/>
    <cellStyle name="Total 8 14" xfId="22941" xr:uid="{00000000-0005-0000-0000-00009E590000}"/>
    <cellStyle name="Total 8 14 10" xfId="22942" xr:uid="{00000000-0005-0000-0000-00009F590000}"/>
    <cellStyle name="Total 8 14 10 2" xfId="22943" xr:uid="{00000000-0005-0000-0000-0000A0590000}"/>
    <cellStyle name="Total 8 14 11" xfId="22944" xr:uid="{00000000-0005-0000-0000-0000A1590000}"/>
    <cellStyle name="Total 8 14 11 2" xfId="22945" xr:uid="{00000000-0005-0000-0000-0000A2590000}"/>
    <cellStyle name="Total 8 14 12" xfId="22946" xr:uid="{00000000-0005-0000-0000-0000A3590000}"/>
    <cellStyle name="Total 8 14 12 2" xfId="22947" xr:uid="{00000000-0005-0000-0000-0000A4590000}"/>
    <cellStyle name="Total 8 14 13" xfId="22948" xr:uid="{00000000-0005-0000-0000-0000A5590000}"/>
    <cellStyle name="Total 8 14 13 2" xfId="22949" xr:uid="{00000000-0005-0000-0000-0000A6590000}"/>
    <cellStyle name="Total 8 14 14" xfId="22950" xr:uid="{00000000-0005-0000-0000-0000A7590000}"/>
    <cellStyle name="Total 8 14 14 2" xfId="22951" xr:uid="{00000000-0005-0000-0000-0000A8590000}"/>
    <cellStyle name="Total 8 14 15" xfId="22952" xr:uid="{00000000-0005-0000-0000-0000A9590000}"/>
    <cellStyle name="Total 8 14 2" xfId="22953" xr:uid="{00000000-0005-0000-0000-0000AA590000}"/>
    <cellStyle name="Total 8 14 2 2" xfId="22954" xr:uid="{00000000-0005-0000-0000-0000AB590000}"/>
    <cellStyle name="Total 8 14 3" xfId="22955" xr:uid="{00000000-0005-0000-0000-0000AC590000}"/>
    <cellStyle name="Total 8 14 3 2" xfId="22956" xr:uid="{00000000-0005-0000-0000-0000AD590000}"/>
    <cellStyle name="Total 8 14 4" xfId="22957" xr:uid="{00000000-0005-0000-0000-0000AE590000}"/>
    <cellStyle name="Total 8 14 4 2" xfId="22958" xr:uid="{00000000-0005-0000-0000-0000AF590000}"/>
    <cellStyle name="Total 8 14 5" xfId="22959" xr:uid="{00000000-0005-0000-0000-0000B0590000}"/>
    <cellStyle name="Total 8 14 5 2" xfId="22960" xr:uid="{00000000-0005-0000-0000-0000B1590000}"/>
    <cellStyle name="Total 8 14 6" xfId="22961" xr:uid="{00000000-0005-0000-0000-0000B2590000}"/>
    <cellStyle name="Total 8 14 6 2" xfId="22962" xr:uid="{00000000-0005-0000-0000-0000B3590000}"/>
    <cellStyle name="Total 8 14 7" xfId="22963" xr:uid="{00000000-0005-0000-0000-0000B4590000}"/>
    <cellStyle name="Total 8 14 7 2" xfId="22964" xr:uid="{00000000-0005-0000-0000-0000B5590000}"/>
    <cellStyle name="Total 8 14 8" xfId="22965" xr:uid="{00000000-0005-0000-0000-0000B6590000}"/>
    <cellStyle name="Total 8 14 8 2" xfId="22966" xr:uid="{00000000-0005-0000-0000-0000B7590000}"/>
    <cellStyle name="Total 8 14 9" xfId="22967" xr:uid="{00000000-0005-0000-0000-0000B8590000}"/>
    <cellStyle name="Total 8 14 9 2" xfId="22968" xr:uid="{00000000-0005-0000-0000-0000B9590000}"/>
    <cellStyle name="Total 8 15" xfId="22969" xr:uid="{00000000-0005-0000-0000-0000BA590000}"/>
    <cellStyle name="Total 8 15 2" xfId="22970" xr:uid="{00000000-0005-0000-0000-0000BB590000}"/>
    <cellStyle name="Total 8 16" xfId="22971" xr:uid="{00000000-0005-0000-0000-0000BC590000}"/>
    <cellStyle name="Total 8 16 2" xfId="22972" xr:uid="{00000000-0005-0000-0000-0000BD590000}"/>
    <cellStyle name="Total 8 17" xfId="22973" xr:uid="{00000000-0005-0000-0000-0000BE590000}"/>
    <cellStyle name="Total 8 17 2" xfId="22974" xr:uid="{00000000-0005-0000-0000-0000BF590000}"/>
    <cellStyle name="Total 8 18" xfId="22975" xr:uid="{00000000-0005-0000-0000-0000C0590000}"/>
    <cellStyle name="Total 8 18 2" xfId="22976" xr:uid="{00000000-0005-0000-0000-0000C1590000}"/>
    <cellStyle name="Total 8 19" xfId="22977" xr:uid="{00000000-0005-0000-0000-0000C2590000}"/>
    <cellStyle name="Total 8 19 2" xfId="22978" xr:uid="{00000000-0005-0000-0000-0000C3590000}"/>
    <cellStyle name="Total 8 2" xfId="22979" xr:uid="{00000000-0005-0000-0000-0000C4590000}"/>
    <cellStyle name="Total 8 2 10" xfId="22980" xr:uid="{00000000-0005-0000-0000-0000C5590000}"/>
    <cellStyle name="Total 8 2 10 10" xfId="22981" xr:uid="{00000000-0005-0000-0000-0000C6590000}"/>
    <cellStyle name="Total 8 2 10 10 2" xfId="22982" xr:uid="{00000000-0005-0000-0000-0000C7590000}"/>
    <cellStyle name="Total 8 2 10 11" xfId="22983" xr:uid="{00000000-0005-0000-0000-0000C8590000}"/>
    <cellStyle name="Total 8 2 10 11 2" xfId="22984" xr:uid="{00000000-0005-0000-0000-0000C9590000}"/>
    <cellStyle name="Total 8 2 10 12" xfId="22985" xr:uid="{00000000-0005-0000-0000-0000CA590000}"/>
    <cellStyle name="Total 8 2 10 12 2" xfId="22986" xr:uid="{00000000-0005-0000-0000-0000CB590000}"/>
    <cellStyle name="Total 8 2 10 13" xfId="22987" xr:uid="{00000000-0005-0000-0000-0000CC590000}"/>
    <cellStyle name="Total 8 2 10 13 2" xfId="22988" xr:uid="{00000000-0005-0000-0000-0000CD590000}"/>
    <cellStyle name="Total 8 2 10 14" xfId="22989" xr:uid="{00000000-0005-0000-0000-0000CE590000}"/>
    <cellStyle name="Total 8 2 10 14 2" xfId="22990" xr:uid="{00000000-0005-0000-0000-0000CF590000}"/>
    <cellStyle name="Total 8 2 10 15" xfId="22991" xr:uid="{00000000-0005-0000-0000-0000D0590000}"/>
    <cellStyle name="Total 8 2 10 15 2" xfId="22992" xr:uid="{00000000-0005-0000-0000-0000D1590000}"/>
    <cellStyle name="Total 8 2 10 16" xfId="22993" xr:uid="{00000000-0005-0000-0000-0000D2590000}"/>
    <cellStyle name="Total 8 2 10 16 2" xfId="22994" xr:uid="{00000000-0005-0000-0000-0000D3590000}"/>
    <cellStyle name="Total 8 2 10 17" xfId="22995" xr:uid="{00000000-0005-0000-0000-0000D4590000}"/>
    <cellStyle name="Total 8 2 10 17 2" xfId="22996" xr:uid="{00000000-0005-0000-0000-0000D5590000}"/>
    <cellStyle name="Total 8 2 10 18" xfId="22997" xr:uid="{00000000-0005-0000-0000-0000D6590000}"/>
    <cellStyle name="Total 8 2 10 2" xfId="22998" xr:uid="{00000000-0005-0000-0000-0000D7590000}"/>
    <cellStyle name="Total 8 2 10 2 2" xfId="22999" xr:uid="{00000000-0005-0000-0000-0000D8590000}"/>
    <cellStyle name="Total 8 2 10 3" xfId="23000" xr:uid="{00000000-0005-0000-0000-0000D9590000}"/>
    <cellStyle name="Total 8 2 10 3 2" xfId="23001" xr:uid="{00000000-0005-0000-0000-0000DA590000}"/>
    <cellStyle name="Total 8 2 10 4" xfId="23002" xr:uid="{00000000-0005-0000-0000-0000DB590000}"/>
    <cellStyle name="Total 8 2 10 4 2" xfId="23003" xr:uid="{00000000-0005-0000-0000-0000DC590000}"/>
    <cellStyle name="Total 8 2 10 5" xfId="23004" xr:uid="{00000000-0005-0000-0000-0000DD590000}"/>
    <cellStyle name="Total 8 2 10 5 2" xfId="23005" xr:uid="{00000000-0005-0000-0000-0000DE590000}"/>
    <cellStyle name="Total 8 2 10 6" xfId="23006" xr:uid="{00000000-0005-0000-0000-0000DF590000}"/>
    <cellStyle name="Total 8 2 10 6 2" xfId="23007" xr:uid="{00000000-0005-0000-0000-0000E0590000}"/>
    <cellStyle name="Total 8 2 10 7" xfId="23008" xr:uid="{00000000-0005-0000-0000-0000E1590000}"/>
    <cellStyle name="Total 8 2 10 7 2" xfId="23009" xr:uid="{00000000-0005-0000-0000-0000E2590000}"/>
    <cellStyle name="Total 8 2 10 8" xfId="23010" xr:uid="{00000000-0005-0000-0000-0000E3590000}"/>
    <cellStyle name="Total 8 2 10 8 2" xfId="23011" xr:uid="{00000000-0005-0000-0000-0000E4590000}"/>
    <cellStyle name="Total 8 2 10 9" xfId="23012" xr:uid="{00000000-0005-0000-0000-0000E5590000}"/>
    <cellStyle name="Total 8 2 10 9 2" xfId="23013" xr:uid="{00000000-0005-0000-0000-0000E6590000}"/>
    <cellStyle name="Total 8 2 11" xfId="23014" xr:uid="{00000000-0005-0000-0000-0000E7590000}"/>
    <cellStyle name="Total 8 2 11 10" xfId="23015" xr:uid="{00000000-0005-0000-0000-0000E8590000}"/>
    <cellStyle name="Total 8 2 11 10 2" xfId="23016" xr:uid="{00000000-0005-0000-0000-0000E9590000}"/>
    <cellStyle name="Total 8 2 11 11" xfId="23017" xr:uid="{00000000-0005-0000-0000-0000EA590000}"/>
    <cellStyle name="Total 8 2 11 11 2" xfId="23018" xr:uid="{00000000-0005-0000-0000-0000EB590000}"/>
    <cellStyle name="Total 8 2 11 12" xfId="23019" xr:uid="{00000000-0005-0000-0000-0000EC590000}"/>
    <cellStyle name="Total 8 2 11 12 2" xfId="23020" xr:uid="{00000000-0005-0000-0000-0000ED590000}"/>
    <cellStyle name="Total 8 2 11 13" xfId="23021" xr:uid="{00000000-0005-0000-0000-0000EE590000}"/>
    <cellStyle name="Total 8 2 11 13 2" xfId="23022" xr:uid="{00000000-0005-0000-0000-0000EF590000}"/>
    <cellStyle name="Total 8 2 11 14" xfId="23023" xr:uid="{00000000-0005-0000-0000-0000F0590000}"/>
    <cellStyle name="Total 8 2 11 14 2" xfId="23024" xr:uid="{00000000-0005-0000-0000-0000F1590000}"/>
    <cellStyle name="Total 8 2 11 15" xfId="23025" xr:uid="{00000000-0005-0000-0000-0000F2590000}"/>
    <cellStyle name="Total 8 2 11 15 2" xfId="23026" xr:uid="{00000000-0005-0000-0000-0000F3590000}"/>
    <cellStyle name="Total 8 2 11 16" xfId="23027" xr:uid="{00000000-0005-0000-0000-0000F4590000}"/>
    <cellStyle name="Total 8 2 11 2" xfId="23028" xr:uid="{00000000-0005-0000-0000-0000F5590000}"/>
    <cellStyle name="Total 8 2 11 2 2" xfId="23029" xr:uid="{00000000-0005-0000-0000-0000F6590000}"/>
    <cellStyle name="Total 8 2 11 3" xfId="23030" xr:uid="{00000000-0005-0000-0000-0000F7590000}"/>
    <cellStyle name="Total 8 2 11 3 2" xfId="23031" xr:uid="{00000000-0005-0000-0000-0000F8590000}"/>
    <cellStyle name="Total 8 2 11 4" xfId="23032" xr:uid="{00000000-0005-0000-0000-0000F9590000}"/>
    <cellStyle name="Total 8 2 11 4 2" xfId="23033" xr:uid="{00000000-0005-0000-0000-0000FA590000}"/>
    <cellStyle name="Total 8 2 11 5" xfId="23034" xr:uid="{00000000-0005-0000-0000-0000FB590000}"/>
    <cellStyle name="Total 8 2 11 5 2" xfId="23035" xr:uid="{00000000-0005-0000-0000-0000FC590000}"/>
    <cellStyle name="Total 8 2 11 6" xfId="23036" xr:uid="{00000000-0005-0000-0000-0000FD590000}"/>
    <cellStyle name="Total 8 2 11 6 2" xfId="23037" xr:uid="{00000000-0005-0000-0000-0000FE590000}"/>
    <cellStyle name="Total 8 2 11 7" xfId="23038" xr:uid="{00000000-0005-0000-0000-0000FF590000}"/>
    <cellStyle name="Total 8 2 11 7 2" xfId="23039" xr:uid="{00000000-0005-0000-0000-0000005A0000}"/>
    <cellStyle name="Total 8 2 11 8" xfId="23040" xr:uid="{00000000-0005-0000-0000-0000015A0000}"/>
    <cellStyle name="Total 8 2 11 8 2" xfId="23041" xr:uid="{00000000-0005-0000-0000-0000025A0000}"/>
    <cellStyle name="Total 8 2 11 9" xfId="23042" xr:uid="{00000000-0005-0000-0000-0000035A0000}"/>
    <cellStyle name="Total 8 2 11 9 2" xfId="23043" xr:uid="{00000000-0005-0000-0000-0000045A0000}"/>
    <cellStyle name="Total 8 2 12" xfId="23044" xr:uid="{00000000-0005-0000-0000-0000055A0000}"/>
    <cellStyle name="Total 8 2 12 10" xfId="23045" xr:uid="{00000000-0005-0000-0000-0000065A0000}"/>
    <cellStyle name="Total 8 2 12 10 2" xfId="23046" xr:uid="{00000000-0005-0000-0000-0000075A0000}"/>
    <cellStyle name="Total 8 2 12 11" xfId="23047" xr:uid="{00000000-0005-0000-0000-0000085A0000}"/>
    <cellStyle name="Total 8 2 12 11 2" xfId="23048" xr:uid="{00000000-0005-0000-0000-0000095A0000}"/>
    <cellStyle name="Total 8 2 12 12" xfId="23049" xr:uid="{00000000-0005-0000-0000-00000A5A0000}"/>
    <cellStyle name="Total 8 2 12 12 2" xfId="23050" xr:uid="{00000000-0005-0000-0000-00000B5A0000}"/>
    <cellStyle name="Total 8 2 12 13" xfId="23051" xr:uid="{00000000-0005-0000-0000-00000C5A0000}"/>
    <cellStyle name="Total 8 2 12 13 2" xfId="23052" xr:uid="{00000000-0005-0000-0000-00000D5A0000}"/>
    <cellStyle name="Total 8 2 12 14" xfId="23053" xr:uid="{00000000-0005-0000-0000-00000E5A0000}"/>
    <cellStyle name="Total 8 2 12 14 2" xfId="23054" xr:uid="{00000000-0005-0000-0000-00000F5A0000}"/>
    <cellStyle name="Total 8 2 12 15" xfId="23055" xr:uid="{00000000-0005-0000-0000-0000105A0000}"/>
    <cellStyle name="Total 8 2 12 15 2" xfId="23056" xr:uid="{00000000-0005-0000-0000-0000115A0000}"/>
    <cellStyle name="Total 8 2 12 16" xfId="23057" xr:uid="{00000000-0005-0000-0000-0000125A0000}"/>
    <cellStyle name="Total 8 2 12 2" xfId="23058" xr:uid="{00000000-0005-0000-0000-0000135A0000}"/>
    <cellStyle name="Total 8 2 12 2 2" xfId="23059" xr:uid="{00000000-0005-0000-0000-0000145A0000}"/>
    <cellStyle name="Total 8 2 12 3" xfId="23060" xr:uid="{00000000-0005-0000-0000-0000155A0000}"/>
    <cellStyle name="Total 8 2 12 3 2" xfId="23061" xr:uid="{00000000-0005-0000-0000-0000165A0000}"/>
    <cellStyle name="Total 8 2 12 4" xfId="23062" xr:uid="{00000000-0005-0000-0000-0000175A0000}"/>
    <cellStyle name="Total 8 2 12 4 2" xfId="23063" xr:uid="{00000000-0005-0000-0000-0000185A0000}"/>
    <cellStyle name="Total 8 2 12 5" xfId="23064" xr:uid="{00000000-0005-0000-0000-0000195A0000}"/>
    <cellStyle name="Total 8 2 12 5 2" xfId="23065" xr:uid="{00000000-0005-0000-0000-00001A5A0000}"/>
    <cellStyle name="Total 8 2 12 6" xfId="23066" xr:uid="{00000000-0005-0000-0000-00001B5A0000}"/>
    <cellStyle name="Total 8 2 12 6 2" xfId="23067" xr:uid="{00000000-0005-0000-0000-00001C5A0000}"/>
    <cellStyle name="Total 8 2 12 7" xfId="23068" xr:uid="{00000000-0005-0000-0000-00001D5A0000}"/>
    <cellStyle name="Total 8 2 12 7 2" xfId="23069" xr:uid="{00000000-0005-0000-0000-00001E5A0000}"/>
    <cellStyle name="Total 8 2 12 8" xfId="23070" xr:uid="{00000000-0005-0000-0000-00001F5A0000}"/>
    <cellStyle name="Total 8 2 12 8 2" xfId="23071" xr:uid="{00000000-0005-0000-0000-0000205A0000}"/>
    <cellStyle name="Total 8 2 12 9" xfId="23072" xr:uid="{00000000-0005-0000-0000-0000215A0000}"/>
    <cellStyle name="Total 8 2 12 9 2" xfId="23073" xr:uid="{00000000-0005-0000-0000-0000225A0000}"/>
    <cellStyle name="Total 8 2 13" xfId="23074" xr:uid="{00000000-0005-0000-0000-0000235A0000}"/>
    <cellStyle name="Total 8 2 13 10" xfId="23075" xr:uid="{00000000-0005-0000-0000-0000245A0000}"/>
    <cellStyle name="Total 8 2 13 10 2" xfId="23076" xr:uid="{00000000-0005-0000-0000-0000255A0000}"/>
    <cellStyle name="Total 8 2 13 11" xfId="23077" xr:uid="{00000000-0005-0000-0000-0000265A0000}"/>
    <cellStyle name="Total 8 2 13 11 2" xfId="23078" xr:uid="{00000000-0005-0000-0000-0000275A0000}"/>
    <cellStyle name="Total 8 2 13 12" xfId="23079" xr:uid="{00000000-0005-0000-0000-0000285A0000}"/>
    <cellStyle name="Total 8 2 13 12 2" xfId="23080" xr:uid="{00000000-0005-0000-0000-0000295A0000}"/>
    <cellStyle name="Total 8 2 13 13" xfId="23081" xr:uid="{00000000-0005-0000-0000-00002A5A0000}"/>
    <cellStyle name="Total 8 2 13 13 2" xfId="23082" xr:uid="{00000000-0005-0000-0000-00002B5A0000}"/>
    <cellStyle name="Total 8 2 13 14" xfId="23083" xr:uid="{00000000-0005-0000-0000-00002C5A0000}"/>
    <cellStyle name="Total 8 2 13 14 2" xfId="23084" xr:uid="{00000000-0005-0000-0000-00002D5A0000}"/>
    <cellStyle name="Total 8 2 13 15" xfId="23085" xr:uid="{00000000-0005-0000-0000-00002E5A0000}"/>
    <cellStyle name="Total 8 2 13 2" xfId="23086" xr:uid="{00000000-0005-0000-0000-00002F5A0000}"/>
    <cellStyle name="Total 8 2 13 2 2" xfId="23087" xr:uid="{00000000-0005-0000-0000-0000305A0000}"/>
    <cellStyle name="Total 8 2 13 3" xfId="23088" xr:uid="{00000000-0005-0000-0000-0000315A0000}"/>
    <cellStyle name="Total 8 2 13 3 2" xfId="23089" xr:uid="{00000000-0005-0000-0000-0000325A0000}"/>
    <cellStyle name="Total 8 2 13 4" xfId="23090" xr:uid="{00000000-0005-0000-0000-0000335A0000}"/>
    <cellStyle name="Total 8 2 13 4 2" xfId="23091" xr:uid="{00000000-0005-0000-0000-0000345A0000}"/>
    <cellStyle name="Total 8 2 13 5" xfId="23092" xr:uid="{00000000-0005-0000-0000-0000355A0000}"/>
    <cellStyle name="Total 8 2 13 5 2" xfId="23093" xr:uid="{00000000-0005-0000-0000-0000365A0000}"/>
    <cellStyle name="Total 8 2 13 6" xfId="23094" xr:uid="{00000000-0005-0000-0000-0000375A0000}"/>
    <cellStyle name="Total 8 2 13 6 2" xfId="23095" xr:uid="{00000000-0005-0000-0000-0000385A0000}"/>
    <cellStyle name="Total 8 2 13 7" xfId="23096" xr:uid="{00000000-0005-0000-0000-0000395A0000}"/>
    <cellStyle name="Total 8 2 13 7 2" xfId="23097" xr:uid="{00000000-0005-0000-0000-00003A5A0000}"/>
    <cellStyle name="Total 8 2 13 8" xfId="23098" xr:uid="{00000000-0005-0000-0000-00003B5A0000}"/>
    <cellStyle name="Total 8 2 13 8 2" xfId="23099" xr:uid="{00000000-0005-0000-0000-00003C5A0000}"/>
    <cellStyle name="Total 8 2 13 9" xfId="23100" xr:uid="{00000000-0005-0000-0000-00003D5A0000}"/>
    <cellStyle name="Total 8 2 13 9 2" xfId="23101" xr:uid="{00000000-0005-0000-0000-00003E5A0000}"/>
    <cellStyle name="Total 8 2 14" xfId="23102" xr:uid="{00000000-0005-0000-0000-00003F5A0000}"/>
    <cellStyle name="Total 8 2 14 2" xfId="23103" xr:uid="{00000000-0005-0000-0000-0000405A0000}"/>
    <cellStyle name="Total 8 2 15" xfId="23104" xr:uid="{00000000-0005-0000-0000-0000415A0000}"/>
    <cellStyle name="Total 8 2 15 2" xfId="23105" xr:uid="{00000000-0005-0000-0000-0000425A0000}"/>
    <cellStyle name="Total 8 2 16" xfId="23106" xr:uid="{00000000-0005-0000-0000-0000435A0000}"/>
    <cellStyle name="Total 8 2 16 2" xfId="23107" xr:uid="{00000000-0005-0000-0000-0000445A0000}"/>
    <cellStyle name="Total 8 2 17" xfId="23108" xr:uid="{00000000-0005-0000-0000-0000455A0000}"/>
    <cellStyle name="Total 8 2 17 2" xfId="23109" xr:uid="{00000000-0005-0000-0000-0000465A0000}"/>
    <cellStyle name="Total 8 2 18" xfId="23110" xr:uid="{00000000-0005-0000-0000-0000475A0000}"/>
    <cellStyle name="Total 8 2 18 2" xfId="23111" xr:uid="{00000000-0005-0000-0000-0000485A0000}"/>
    <cellStyle name="Total 8 2 19" xfId="23112" xr:uid="{00000000-0005-0000-0000-0000495A0000}"/>
    <cellStyle name="Total 8 2 19 2" xfId="23113" xr:uid="{00000000-0005-0000-0000-00004A5A0000}"/>
    <cellStyle name="Total 8 2 2" xfId="23114" xr:uid="{00000000-0005-0000-0000-00004B5A0000}"/>
    <cellStyle name="Total 8 2 2 10" xfId="23115" xr:uid="{00000000-0005-0000-0000-00004C5A0000}"/>
    <cellStyle name="Total 8 2 2 10 2" xfId="23116" xr:uid="{00000000-0005-0000-0000-00004D5A0000}"/>
    <cellStyle name="Total 8 2 2 11" xfId="23117" xr:uid="{00000000-0005-0000-0000-00004E5A0000}"/>
    <cellStyle name="Total 8 2 2 11 2" xfId="23118" xr:uid="{00000000-0005-0000-0000-00004F5A0000}"/>
    <cellStyle name="Total 8 2 2 12" xfId="23119" xr:uid="{00000000-0005-0000-0000-0000505A0000}"/>
    <cellStyle name="Total 8 2 2 12 2" xfId="23120" xr:uid="{00000000-0005-0000-0000-0000515A0000}"/>
    <cellStyle name="Total 8 2 2 13" xfId="23121" xr:uid="{00000000-0005-0000-0000-0000525A0000}"/>
    <cellStyle name="Total 8 2 2 13 2" xfId="23122" xr:uid="{00000000-0005-0000-0000-0000535A0000}"/>
    <cellStyle name="Total 8 2 2 14" xfId="23123" xr:uid="{00000000-0005-0000-0000-0000545A0000}"/>
    <cellStyle name="Total 8 2 2 14 2" xfId="23124" xr:uid="{00000000-0005-0000-0000-0000555A0000}"/>
    <cellStyle name="Total 8 2 2 15" xfId="23125" xr:uid="{00000000-0005-0000-0000-0000565A0000}"/>
    <cellStyle name="Total 8 2 2 15 2" xfId="23126" xr:uid="{00000000-0005-0000-0000-0000575A0000}"/>
    <cellStyle name="Total 8 2 2 16" xfId="23127" xr:uid="{00000000-0005-0000-0000-0000585A0000}"/>
    <cellStyle name="Total 8 2 2 16 2" xfId="23128" xr:uid="{00000000-0005-0000-0000-0000595A0000}"/>
    <cellStyle name="Total 8 2 2 17" xfId="23129" xr:uid="{00000000-0005-0000-0000-00005A5A0000}"/>
    <cellStyle name="Total 8 2 2 17 2" xfId="23130" xr:uid="{00000000-0005-0000-0000-00005B5A0000}"/>
    <cellStyle name="Total 8 2 2 18" xfId="23131" xr:uid="{00000000-0005-0000-0000-00005C5A0000}"/>
    <cellStyle name="Total 8 2 2 18 2" xfId="23132" xr:uid="{00000000-0005-0000-0000-00005D5A0000}"/>
    <cellStyle name="Total 8 2 2 19" xfId="23133" xr:uid="{00000000-0005-0000-0000-00005E5A0000}"/>
    <cellStyle name="Total 8 2 2 19 2" xfId="23134" xr:uid="{00000000-0005-0000-0000-00005F5A0000}"/>
    <cellStyle name="Total 8 2 2 2" xfId="23135" xr:uid="{00000000-0005-0000-0000-0000605A0000}"/>
    <cellStyle name="Total 8 2 2 2 10" xfId="23136" xr:uid="{00000000-0005-0000-0000-0000615A0000}"/>
    <cellStyle name="Total 8 2 2 2 10 2" xfId="23137" xr:uid="{00000000-0005-0000-0000-0000625A0000}"/>
    <cellStyle name="Total 8 2 2 2 11" xfId="23138" xr:uid="{00000000-0005-0000-0000-0000635A0000}"/>
    <cellStyle name="Total 8 2 2 2 11 2" xfId="23139" xr:uid="{00000000-0005-0000-0000-0000645A0000}"/>
    <cellStyle name="Total 8 2 2 2 12" xfId="23140" xr:uid="{00000000-0005-0000-0000-0000655A0000}"/>
    <cellStyle name="Total 8 2 2 2 12 2" xfId="23141" xr:uid="{00000000-0005-0000-0000-0000665A0000}"/>
    <cellStyle name="Total 8 2 2 2 13" xfId="23142" xr:uid="{00000000-0005-0000-0000-0000675A0000}"/>
    <cellStyle name="Total 8 2 2 2 13 2" xfId="23143" xr:uid="{00000000-0005-0000-0000-0000685A0000}"/>
    <cellStyle name="Total 8 2 2 2 14" xfId="23144" xr:uid="{00000000-0005-0000-0000-0000695A0000}"/>
    <cellStyle name="Total 8 2 2 2 14 2" xfId="23145" xr:uid="{00000000-0005-0000-0000-00006A5A0000}"/>
    <cellStyle name="Total 8 2 2 2 15" xfId="23146" xr:uid="{00000000-0005-0000-0000-00006B5A0000}"/>
    <cellStyle name="Total 8 2 2 2 15 2" xfId="23147" xr:uid="{00000000-0005-0000-0000-00006C5A0000}"/>
    <cellStyle name="Total 8 2 2 2 16" xfId="23148" xr:uid="{00000000-0005-0000-0000-00006D5A0000}"/>
    <cellStyle name="Total 8 2 2 2 16 2" xfId="23149" xr:uid="{00000000-0005-0000-0000-00006E5A0000}"/>
    <cellStyle name="Total 8 2 2 2 17" xfId="23150" xr:uid="{00000000-0005-0000-0000-00006F5A0000}"/>
    <cellStyle name="Total 8 2 2 2 17 2" xfId="23151" xr:uid="{00000000-0005-0000-0000-0000705A0000}"/>
    <cellStyle name="Total 8 2 2 2 18" xfId="23152" xr:uid="{00000000-0005-0000-0000-0000715A0000}"/>
    <cellStyle name="Total 8 2 2 2 18 2" xfId="23153" xr:uid="{00000000-0005-0000-0000-0000725A0000}"/>
    <cellStyle name="Total 8 2 2 2 19" xfId="23154" xr:uid="{00000000-0005-0000-0000-0000735A0000}"/>
    <cellStyle name="Total 8 2 2 2 2" xfId="23155" xr:uid="{00000000-0005-0000-0000-0000745A0000}"/>
    <cellStyle name="Total 8 2 2 2 2 2" xfId="23156" xr:uid="{00000000-0005-0000-0000-0000755A0000}"/>
    <cellStyle name="Total 8 2 2 2 3" xfId="23157" xr:uid="{00000000-0005-0000-0000-0000765A0000}"/>
    <cellStyle name="Total 8 2 2 2 3 2" xfId="23158" xr:uid="{00000000-0005-0000-0000-0000775A0000}"/>
    <cellStyle name="Total 8 2 2 2 4" xfId="23159" xr:uid="{00000000-0005-0000-0000-0000785A0000}"/>
    <cellStyle name="Total 8 2 2 2 4 2" xfId="23160" xr:uid="{00000000-0005-0000-0000-0000795A0000}"/>
    <cellStyle name="Total 8 2 2 2 5" xfId="23161" xr:uid="{00000000-0005-0000-0000-00007A5A0000}"/>
    <cellStyle name="Total 8 2 2 2 5 2" xfId="23162" xr:uid="{00000000-0005-0000-0000-00007B5A0000}"/>
    <cellStyle name="Total 8 2 2 2 6" xfId="23163" xr:uid="{00000000-0005-0000-0000-00007C5A0000}"/>
    <cellStyle name="Total 8 2 2 2 6 2" xfId="23164" xr:uid="{00000000-0005-0000-0000-00007D5A0000}"/>
    <cellStyle name="Total 8 2 2 2 7" xfId="23165" xr:uid="{00000000-0005-0000-0000-00007E5A0000}"/>
    <cellStyle name="Total 8 2 2 2 7 2" xfId="23166" xr:uid="{00000000-0005-0000-0000-00007F5A0000}"/>
    <cellStyle name="Total 8 2 2 2 8" xfId="23167" xr:uid="{00000000-0005-0000-0000-0000805A0000}"/>
    <cellStyle name="Total 8 2 2 2 8 2" xfId="23168" xr:uid="{00000000-0005-0000-0000-0000815A0000}"/>
    <cellStyle name="Total 8 2 2 2 9" xfId="23169" xr:uid="{00000000-0005-0000-0000-0000825A0000}"/>
    <cellStyle name="Total 8 2 2 2 9 2" xfId="23170" xr:uid="{00000000-0005-0000-0000-0000835A0000}"/>
    <cellStyle name="Total 8 2 2 20" xfId="23171" xr:uid="{00000000-0005-0000-0000-0000845A0000}"/>
    <cellStyle name="Total 8 2 2 3" xfId="23172" xr:uid="{00000000-0005-0000-0000-0000855A0000}"/>
    <cellStyle name="Total 8 2 2 3 10" xfId="23173" xr:uid="{00000000-0005-0000-0000-0000865A0000}"/>
    <cellStyle name="Total 8 2 2 3 10 2" xfId="23174" xr:uid="{00000000-0005-0000-0000-0000875A0000}"/>
    <cellStyle name="Total 8 2 2 3 11" xfId="23175" xr:uid="{00000000-0005-0000-0000-0000885A0000}"/>
    <cellStyle name="Total 8 2 2 3 11 2" xfId="23176" xr:uid="{00000000-0005-0000-0000-0000895A0000}"/>
    <cellStyle name="Total 8 2 2 3 12" xfId="23177" xr:uid="{00000000-0005-0000-0000-00008A5A0000}"/>
    <cellStyle name="Total 8 2 2 3 12 2" xfId="23178" xr:uid="{00000000-0005-0000-0000-00008B5A0000}"/>
    <cellStyle name="Total 8 2 2 3 13" xfId="23179" xr:uid="{00000000-0005-0000-0000-00008C5A0000}"/>
    <cellStyle name="Total 8 2 2 3 13 2" xfId="23180" xr:uid="{00000000-0005-0000-0000-00008D5A0000}"/>
    <cellStyle name="Total 8 2 2 3 14" xfId="23181" xr:uid="{00000000-0005-0000-0000-00008E5A0000}"/>
    <cellStyle name="Total 8 2 2 3 14 2" xfId="23182" xr:uid="{00000000-0005-0000-0000-00008F5A0000}"/>
    <cellStyle name="Total 8 2 2 3 15" xfId="23183" xr:uid="{00000000-0005-0000-0000-0000905A0000}"/>
    <cellStyle name="Total 8 2 2 3 15 2" xfId="23184" xr:uid="{00000000-0005-0000-0000-0000915A0000}"/>
    <cellStyle name="Total 8 2 2 3 16" xfId="23185" xr:uid="{00000000-0005-0000-0000-0000925A0000}"/>
    <cellStyle name="Total 8 2 2 3 16 2" xfId="23186" xr:uid="{00000000-0005-0000-0000-0000935A0000}"/>
    <cellStyle name="Total 8 2 2 3 17" xfId="23187" xr:uid="{00000000-0005-0000-0000-0000945A0000}"/>
    <cellStyle name="Total 8 2 2 3 17 2" xfId="23188" xr:uid="{00000000-0005-0000-0000-0000955A0000}"/>
    <cellStyle name="Total 8 2 2 3 18" xfId="23189" xr:uid="{00000000-0005-0000-0000-0000965A0000}"/>
    <cellStyle name="Total 8 2 2 3 18 2" xfId="23190" xr:uid="{00000000-0005-0000-0000-0000975A0000}"/>
    <cellStyle name="Total 8 2 2 3 19" xfId="23191" xr:uid="{00000000-0005-0000-0000-0000985A0000}"/>
    <cellStyle name="Total 8 2 2 3 2" xfId="23192" xr:uid="{00000000-0005-0000-0000-0000995A0000}"/>
    <cellStyle name="Total 8 2 2 3 2 2" xfId="23193" xr:uid="{00000000-0005-0000-0000-00009A5A0000}"/>
    <cellStyle name="Total 8 2 2 3 3" xfId="23194" xr:uid="{00000000-0005-0000-0000-00009B5A0000}"/>
    <cellStyle name="Total 8 2 2 3 3 2" xfId="23195" xr:uid="{00000000-0005-0000-0000-00009C5A0000}"/>
    <cellStyle name="Total 8 2 2 3 4" xfId="23196" xr:uid="{00000000-0005-0000-0000-00009D5A0000}"/>
    <cellStyle name="Total 8 2 2 3 4 2" xfId="23197" xr:uid="{00000000-0005-0000-0000-00009E5A0000}"/>
    <cellStyle name="Total 8 2 2 3 5" xfId="23198" xr:uid="{00000000-0005-0000-0000-00009F5A0000}"/>
    <cellStyle name="Total 8 2 2 3 5 2" xfId="23199" xr:uid="{00000000-0005-0000-0000-0000A05A0000}"/>
    <cellStyle name="Total 8 2 2 3 6" xfId="23200" xr:uid="{00000000-0005-0000-0000-0000A15A0000}"/>
    <cellStyle name="Total 8 2 2 3 6 2" xfId="23201" xr:uid="{00000000-0005-0000-0000-0000A25A0000}"/>
    <cellStyle name="Total 8 2 2 3 7" xfId="23202" xr:uid="{00000000-0005-0000-0000-0000A35A0000}"/>
    <cellStyle name="Total 8 2 2 3 7 2" xfId="23203" xr:uid="{00000000-0005-0000-0000-0000A45A0000}"/>
    <cellStyle name="Total 8 2 2 3 8" xfId="23204" xr:uid="{00000000-0005-0000-0000-0000A55A0000}"/>
    <cellStyle name="Total 8 2 2 3 8 2" xfId="23205" xr:uid="{00000000-0005-0000-0000-0000A65A0000}"/>
    <cellStyle name="Total 8 2 2 3 9" xfId="23206" xr:uid="{00000000-0005-0000-0000-0000A75A0000}"/>
    <cellStyle name="Total 8 2 2 3 9 2" xfId="23207" xr:uid="{00000000-0005-0000-0000-0000A85A0000}"/>
    <cellStyle name="Total 8 2 2 4" xfId="23208" xr:uid="{00000000-0005-0000-0000-0000A95A0000}"/>
    <cellStyle name="Total 8 2 2 4 10" xfId="23209" xr:uid="{00000000-0005-0000-0000-0000AA5A0000}"/>
    <cellStyle name="Total 8 2 2 4 10 2" xfId="23210" xr:uid="{00000000-0005-0000-0000-0000AB5A0000}"/>
    <cellStyle name="Total 8 2 2 4 11" xfId="23211" xr:uid="{00000000-0005-0000-0000-0000AC5A0000}"/>
    <cellStyle name="Total 8 2 2 4 11 2" xfId="23212" xr:uid="{00000000-0005-0000-0000-0000AD5A0000}"/>
    <cellStyle name="Total 8 2 2 4 12" xfId="23213" xr:uid="{00000000-0005-0000-0000-0000AE5A0000}"/>
    <cellStyle name="Total 8 2 2 4 12 2" xfId="23214" xr:uid="{00000000-0005-0000-0000-0000AF5A0000}"/>
    <cellStyle name="Total 8 2 2 4 13" xfId="23215" xr:uid="{00000000-0005-0000-0000-0000B05A0000}"/>
    <cellStyle name="Total 8 2 2 4 13 2" xfId="23216" xr:uid="{00000000-0005-0000-0000-0000B15A0000}"/>
    <cellStyle name="Total 8 2 2 4 14" xfId="23217" xr:uid="{00000000-0005-0000-0000-0000B25A0000}"/>
    <cellStyle name="Total 8 2 2 4 14 2" xfId="23218" xr:uid="{00000000-0005-0000-0000-0000B35A0000}"/>
    <cellStyle name="Total 8 2 2 4 15" xfId="23219" xr:uid="{00000000-0005-0000-0000-0000B45A0000}"/>
    <cellStyle name="Total 8 2 2 4 15 2" xfId="23220" xr:uid="{00000000-0005-0000-0000-0000B55A0000}"/>
    <cellStyle name="Total 8 2 2 4 16" xfId="23221" xr:uid="{00000000-0005-0000-0000-0000B65A0000}"/>
    <cellStyle name="Total 8 2 2 4 2" xfId="23222" xr:uid="{00000000-0005-0000-0000-0000B75A0000}"/>
    <cellStyle name="Total 8 2 2 4 2 2" xfId="23223" xr:uid="{00000000-0005-0000-0000-0000B85A0000}"/>
    <cellStyle name="Total 8 2 2 4 3" xfId="23224" xr:uid="{00000000-0005-0000-0000-0000B95A0000}"/>
    <cellStyle name="Total 8 2 2 4 3 2" xfId="23225" xr:uid="{00000000-0005-0000-0000-0000BA5A0000}"/>
    <cellStyle name="Total 8 2 2 4 4" xfId="23226" xr:uid="{00000000-0005-0000-0000-0000BB5A0000}"/>
    <cellStyle name="Total 8 2 2 4 4 2" xfId="23227" xr:uid="{00000000-0005-0000-0000-0000BC5A0000}"/>
    <cellStyle name="Total 8 2 2 4 5" xfId="23228" xr:uid="{00000000-0005-0000-0000-0000BD5A0000}"/>
    <cellStyle name="Total 8 2 2 4 5 2" xfId="23229" xr:uid="{00000000-0005-0000-0000-0000BE5A0000}"/>
    <cellStyle name="Total 8 2 2 4 6" xfId="23230" xr:uid="{00000000-0005-0000-0000-0000BF5A0000}"/>
    <cellStyle name="Total 8 2 2 4 6 2" xfId="23231" xr:uid="{00000000-0005-0000-0000-0000C05A0000}"/>
    <cellStyle name="Total 8 2 2 4 7" xfId="23232" xr:uid="{00000000-0005-0000-0000-0000C15A0000}"/>
    <cellStyle name="Total 8 2 2 4 7 2" xfId="23233" xr:uid="{00000000-0005-0000-0000-0000C25A0000}"/>
    <cellStyle name="Total 8 2 2 4 8" xfId="23234" xr:uid="{00000000-0005-0000-0000-0000C35A0000}"/>
    <cellStyle name="Total 8 2 2 4 8 2" xfId="23235" xr:uid="{00000000-0005-0000-0000-0000C45A0000}"/>
    <cellStyle name="Total 8 2 2 4 9" xfId="23236" xr:uid="{00000000-0005-0000-0000-0000C55A0000}"/>
    <cellStyle name="Total 8 2 2 4 9 2" xfId="23237" xr:uid="{00000000-0005-0000-0000-0000C65A0000}"/>
    <cellStyle name="Total 8 2 2 5" xfId="23238" xr:uid="{00000000-0005-0000-0000-0000C75A0000}"/>
    <cellStyle name="Total 8 2 2 5 10" xfId="23239" xr:uid="{00000000-0005-0000-0000-0000C85A0000}"/>
    <cellStyle name="Total 8 2 2 5 10 2" xfId="23240" xr:uid="{00000000-0005-0000-0000-0000C95A0000}"/>
    <cellStyle name="Total 8 2 2 5 11" xfId="23241" xr:uid="{00000000-0005-0000-0000-0000CA5A0000}"/>
    <cellStyle name="Total 8 2 2 5 11 2" xfId="23242" xr:uid="{00000000-0005-0000-0000-0000CB5A0000}"/>
    <cellStyle name="Total 8 2 2 5 12" xfId="23243" xr:uid="{00000000-0005-0000-0000-0000CC5A0000}"/>
    <cellStyle name="Total 8 2 2 5 12 2" xfId="23244" xr:uid="{00000000-0005-0000-0000-0000CD5A0000}"/>
    <cellStyle name="Total 8 2 2 5 13" xfId="23245" xr:uid="{00000000-0005-0000-0000-0000CE5A0000}"/>
    <cellStyle name="Total 8 2 2 5 13 2" xfId="23246" xr:uid="{00000000-0005-0000-0000-0000CF5A0000}"/>
    <cellStyle name="Total 8 2 2 5 14" xfId="23247" xr:uid="{00000000-0005-0000-0000-0000D05A0000}"/>
    <cellStyle name="Total 8 2 2 5 14 2" xfId="23248" xr:uid="{00000000-0005-0000-0000-0000D15A0000}"/>
    <cellStyle name="Total 8 2 2 5 15" xfId="23249" xr:uid="{00000000-0005-0000-0000-0000D25A0000}"/>
    <cellStyle name="Total 8 2 2 5 15 2" xfId="23250" xr:uid="{00000000-0005-0000-0000-0000D35A0000}"/>
    <cellStyle name="Total 8 2 2 5 16" xfId="23251" xr:uid="{00000000-0005-0000-0000-0000D45A0000}"/>
    <cellStyle name="Total 8 2 2 5 2" xfId="23252" xr:uid="{00000000-0005-0000-0000-0000D55A0000}"/>
    <cellStyle name="Total 8 2 2 5 2 2" xfId="23253" xr:uid="{00000000-0005-0000-0000-0000D65A0000}"/>
    <cellStyle name="Total 8 2 2 5 3" xfId="23254" xr:uid="{00000000-0005-0000-0000-0000D75A0000}"/>
    <cellStyle name="Total 8 2 2 5 3 2" xfId="23255" xr:uid="{00000000-0005-0000-0000-0000D85A0000}"/>
    <cellStyle name="Total 8 2 2 5 4" xfId="23256" xr:uid="{00000000-0005-0000-0000-0000D95A0000}"/>
    <cellStyle name="Total 8 2 2 5 4 2" xfId="23257" xr:uid="{00000000-0005-0000-0000-0000DA5A0000}"/>
    <cellStyle name="Total 8 2 2 5 5" xfId="23258" xr:uid="{00000000-0005-0000-0000-0000DB5A0000}"/>
    <cellStyle name="Total 8 2 2 5 5 2" xfId="23259" xr:uid="{00000000-0005-0000-0000-0000DC5A0000}"/>
    <cellStyle name="Total 8 2 2 5 6" xfId="23260" xr:uid="{00000000-0005-0000-0000-0000DD5A0000}"/>
    <cellStyle name="Total 8 2 2 5 6 2" xfId="23261" xr:uid="{00000000-0005-0000-0000-0000DE5A0000}"/>
    <cellStyle name="Total 8 2 2 5 7" xfId="23262" xr:uid="{00000000-0005-0000-0000-0000DF5A0000}"/>
    <cellStyle name="Total 8 2 2 5 7 2" xfId="23263" xr:uid="{00000000-0005-0000-0000-0000E05A0000}"/>
    <cellStyle name="Total 8 2 2 5 8" xfId="23264" xr:uid="{00000000-0005-0000-0000-0000E15A0000}"/>
    <cellStyle name="Total 8 2 2 5 8 2" xfId="23265" xr:uid="{00000000-0005-0000-0000-0000E25A0000}"/>
    <cellStyle name="Total 8 2 2 5 9" xfId="23266" xr:uid="{00000000-0005-0000-0000-0000E35A0000}"/>
    <cellStyle name="Total 8 2 2 5 9 2" xfId="23267" xr:uid="{00000000-0005-0000-0000-0000E45A0000}"/>
    <cellStyle name="Total 8 2 2 6" xfId="23268" xr:uid="{00000000-0005-0000-0000-0000E55A0000}"/>
    <cellStyle name="Total 8 2 2 6 10" xfId="23269" xr:uid="{00000000-0005-0000-0000-0000E65A0000}"/>
    <cellStyle name="Total 8 2 2 6 10 2" xfId="23270" xr:uid="{00000000-0005-0000-0000-0000E75A0000}"/>
    <cellStyle name="Total 8 2 2 6 11" xfId="23271" xr:uid="{00000000-0005-0000-0000-0000E85A0000}"/>
    <cellStyle name="Total 8 2 2 6 11 2" xfId="23272" xr:uid="{00000000-0005-0000-0000-0000E95A0000}"/>
    <cellStyle name="Total 8 2 2 6 12" xfId="23273" xr:uid="{00000000-0005-0000-0000-0000EA5A0000}"/>
    <cellStyle name="Total 8 2 2 6 12 2" xfId="23274" xr:uid="{00000000-0005-0000-0000-0000EB5A0000}"/>
    <cellStyle name="Total 8 2 2 6 13" xfId="23275" xr:uid="{00000000-0005-0000-0000-0000EC5A0000}"/>
    <cellStyle name="Total 8 2 2 6 13 2" xfId="23276" xr:uid="{00000000-0005-0000-0000-0000ED5A0000}"/>
    <cellStyle name="Total 8 2 2 6 14" xfId="23277" xr:uid="{00000000-0005-0000-0000-0000EE5A0000}"/>
    <cellStyle name="Total 8 2 2 6 14 2" xfId="23278" xr:uid="{00000000-0005-0000-0000-0000EF5A0000}"/>
    <cellStyle name="Total 8 2 2 6 15" xfId="23279" xr:uid="{00000000-0005-0000-0000-0000F05A0000}"/>
    <cellStyle name="Total 8 2 2 6 2" xfId="23280" xr:uid="{00000000-0005-0000-0000-0000F15A0000}"/>
    <cellStyle name="Total 8 2 2 6 2 2" xfId="23281" xr:uid="{00000000-0005-0000-0000-0000F25A0000}"/>
    <cellStyle name="Total 8 2 2 6 3" xfId="23282" xr:uid="{00000000-0005-0000-0000-0000F35A0000}"/>
    <cellStyle name="Total 8 2 2 6 3 2" xfId="23283" xr:uid="{00000000-0005-0000-0000-0000F45A0000}"/>
    <cellStyle name="Total 8 2 2 6 4" xfId="23284" xr:uid="{00000000-0005-0000-0000-0000F55A0000}"/>
    <cellStyle name="Total 8 2 2 6 4 2" xfId="23285" xr:uid="{00000000-0005-0000-0000-0000F65A0000}"/>
    <cellStyle name="Total 8 2 2 6 5" xfId="23286" xr:uid="{00000000-0005-0000-0000-0000F75A0000}"/>
    <cellStyle name="Total 8 2 2 6 5 2" xfId="23287" xr:uid="{00000000-0005-0000-0000-0000F85A0000}"/>
    <cellStyle name="Total 8 2 2 6 6" xfId="23288" xr:uid="{00000000-0005-0000-0000-0000F95A0000}"/>
    <cellStyle name="Total 8 2 2 6 6 2" xfId="23289" xr:uid="{00000000-0005-0000-0000-0000FA5A0000}"/>
    <cellStyle name="Total 8 2 2 6 7" xfId="23290" xr:uid="{00000000-0005-0000-0000-0000FB5A0000}"/>
    <cellStyle name="Total 8 2 2 6 7 2" xfId="23291" xr:uid="{00000000-0005-0000-0000-0000FC5A0000}"/>
    <cellStyle name="Total 8 2 2 6 8" xfId="23292" xr:uid="{00000000-0005-0000-0000-0000FD5A0000}"/>
    <cellStyle name="Total 8 2 2 6 8 2" xfId="23293" xr:uid="{00000000-0005-0000-0000-0000FE5A0000}"/>
    <cellStyle name="Total 8 2 2 6 9" xfId="23294" xr:uid="{00000000-0005-0000-0000-0000FF5A0000}"/>
    <cellStyle name="Total 8 2 2 6 9 2" xfId="23295" xr:uid="{00000000-0005-0000-0000-0000005B0000}"/>
    <cellStyle name="Total 8 2 2 7" xfId="23296" xr:uid="{00000000-0005-0000-0000-0000015B0000}"/>
    <cellStyle name="Total 8 2 2 7 2" xfId="23297" xr:uid="{00000000-0005-0000-0000-0000025B0000}"/>
    <cellStyle name="Total 8 2 2 8" xfId="23298" xr:uid="{00000000-0005-0000-0000-0000035B0000}"/>
    <cellStyle name="Total 8 2 2 8 2" xfId="23299" xr:uid="{00000000-0005-0000-0000-0000045B0000}"/>
    <cellStyle name="Total 8 2 2 9" xfId="23300" xr:uid="{00000000-0005-0000-0000-0000055B0000}"/>
    <cellStyle name="Total 8 2 2 9 2" xfId="23301" xr:uid="{00000000-0005-0000-0000-0000065B0000}"/>
    <cellStyle name="Total 8 2 20" xfId="23302" xr:uid="{00000000-0005-0000-0000-0000075B0000}"/>
    <cellStyle name="Total 8 2 20 2" xfId="23303" xr:uid="{00000000-0005-0000-0000-0000085B0000}"/>
    <cellStyle name="Total 8 2 21" xfId="23304" xr:uid="{00000000-0005-0000-0000-0000095B0000}"/>
    <cellStyle name="Total 8 2 21 2" xfId="23305" xr:uid="{00000000-0005-0000-0000-00000A5B0000}"/>
    <cellStyle name="Total 8 2 22" xfId="23306" xr:uid="{00000000-0005-0000-0000-00000B5B0000}"/>
    <cellStyle name="Total 8 2 22 2" xfId="23307" xr:uid="{00000000-0005-0000-0000-00000C5B0000}"/>
    <cellStyle name="Total 8 2 23" xfId="23308" xr:uid="{00000000-0005-0000-0000-00000D5B0000}"/>
    <cellStyle name="Total 8 2 23 2" xfId="23309" xr:uid="{00000000-0005-0000-0000-00000E5B0000}"/>
    <cellStyle name="Total 8 2 24" xfId="23310" xr:uid="{00000000-0005-0000-0000-00000F5B0000}"/>
    <cellStyle name="Total 8 2 24 2" xfId="23311" xr:uid="{00000000-0005-0000-0000-0000105B0000}"/>
    <cellStyle name="Total 8 2 25" xfId="23312" xr:uid="{00000000-0005-0000-0000-0000115B0000}"/>
    <cellStyle name="Total 8 2 25 2" xfId="23313" xr:uid="{00000000-0005-0000-0000-0000125B0000}"/>
    <cellStyle name="Total 8 2 26" xfId="23314" xr:uid="{00000000-0005-0000-0000-0000135B0000}"/>
    <cellStyle name="Total 8 2 26 2" xfId="23315" xr:uid="{00000000-0005-0000-0000-0000145B0000}"/>
    <cellStyle name="Total 8 2 27" xfId="23316" xr:uid="{00000000-0005-0000-0000-0000155B0000}"/>
    <cellStyle name="Total 8 2 3" xfId="23317" xr:uid="{00000000-0005-0000-0000-0000165B0000}"/>
    <cellStyle name="Total 8 2 3 10" xfId="23318" xr:uid="{00000000-0005-0000-0000-0000175B0000}"/>
    <cellStyle name="Total 8 2 3 10 2" xfId="23319" xr:uid="{00000000-0005-0000-0000-0000185B0000}"/>
    <cellStyle name="Total 8 2 3 11" xfId="23320" xr:uid="{00000000-0005-0000-0000-0000195B0000}"/>
    <cellStyle name="Total 8 2 3 11 2" xfId="23321" xr:uid="{00000000-0005-0000-0000-00001A5B0000}"/>
    <cellStyle name="Total 8 2 3 12" xfId="23322" xr:uid="{00000000-0005-0000-0000-00001B5B0000}"/>
    <cellStyle name="Total 8 2 3 12 2" xfId="23323" xr:uid="{00000000-0005-0000-0000-00001C5B0000}"/>
    <cellStyle name="Total 8 2 3 13" xfId="23324" xr:uid="{00000000-0005-0000-0000-00001D5B0000}"/>
    <cellStyle name="Total 8 2 3 13 2" xfId="23325" xr:uid="{00000000-0005-0000-0000-00001E5B0000}"/>
    <cellStyle name="Total 8 2 3 14" xfId="23326" xr:uid="{00000000-0005-0000-0000-00001F5B0000}"/>
    <cellStyle name="Total 8 2 3 14 2" xfId="23327" xr:uid="{00000000-0005-0000-0000-0000205B0000}"/>
    <cellStyle name="Total 8 2 3 15" xfId="23328" xr:uid="{00000000-0005-0000-0000-0000215B0000}"/>
    <cellStyle name="Total 8 2 3 15 2" xfId="23329" xr:uid="{00000000-0005-0000-0000-0000225B0000}"/>
    <cellStyle name="Total 8 2 3 16" xfId="23330" xr:uid="{00000000-0005-0000-0000-0000235B0000}"/>
    <cellStyle name="Total 8 2 3 16 2" xfId="23331" xr:uid="{00000000-0005-0000-0000-0000245B0000}"/>
    <cellStyle name="Total 8 2 3 17" xfId="23332" xr:uid="{00000000-0005-0000-0000-0000255B0000}"/>
    <cellStyle name="Total 8 2 3 17 2" xfId="23333" xr:uid="{00000000-0005-0000-0000-0000265B0000}"/>
    <cellStyle name="Total 8 2 3 18" xfId="23334" xr:uid="{00000000-0005-0000-0000-0000275B0000}"/>
    <cellStyle name="Total 8 2 3 18 2" xfId="23335" xr:uid="{00000000-0005-0000-0000-0000285B0000}"/>
    <cellStyle name="Total 8 2 3 19" xfId="23336" xr:uid="{00000000-0005-0000-0000-0000295B0000}"/>
    <cellStyle name="Total 8 2 3 19 2" xfId="23337" xr:uid="{00000000-0005-0000-0000-00002A5B0000}"/>
    <cellStyle name="Total 8 2 3 2" xfId="23338" xr:uid="{00000000-0005-0000-0000-00002B5B0000}"/>
    <cellStyle name="Total 8 2 3 2 10" xfId="23339" xr:uid="{00000000-0005-0000-0000-00002C5B0000}"/>
    <cellStyle name="Total 8 2 3 2 10 2" xfId="23340" xr:uid="{00000000-0005-0000-0000-00002D5B0000}"/>
    <cellStyle name="Total 8 2 3 2 11" xfId="23341" xr:uid="{00000000-0005-0000-0000-00002E5B0000}"/>
    <cellStyle name="Total 8 2 3 2 11 2" xfId="23342" xr:uid="{00000000-0005-0000-0000-00002F5B0000}"/>
    <cellStyle name="Total 8 2 3 2 12" xfId="23343" xr:uid="{00000000-0005-0000-0000-0000305B0000}"/>
    <cellStyle name="Total 8 2 3 2 12 2" xfId="23344" xr:uid="{00000000-0005-0000-0000-0000315B0000}"/>
    <cellStyle name="Total 8 2 3 2 13" xfId="23345" xr:uid="{00000000-0005-0000-0000-0000325B0000}"/>
    <cellStyle name="Total 8 2 3 2 13 2" xfId="23346" xr:uid="{00000000-0005-0000-0000-0000335B0000}"/>
    <cellStyle name="Total 8 2 3 2 14" xfId="23347" xr:uid="{00000000-0005-0000-0000-0000345B0000}"/>
    <cellStyle name="Total 8 2 3 2 14 2" xfId="23348" xr:uid="{00000000-0005-0000-0000-0000355B0000}"/>
    <cellStyle name="Total 8 2 3 2 15" xfId="23349" xr:uid="{00000000-0005-0000-0000-0000365B0000}"/>
    <cellStyle name="Total 8 2 3 2 15 2" xfId="23350" xr:uid="{00000000-0005-0000-0000-0000375B0000}"/>
    <cellStyle name="Total 8 2 3 2 16" xfId="23351" xr:uid="{00000000-0005-0000-0000-0000385B0000}"/>
    <cellStyle name="Total 8 2 3 2 16 2" xfId="23352" xr:uid="{00000000-0005-0000-0000-0000395B0000}"/>
    <cellStyle name="Total 8 2 3 2 17" xfId="23353" xr:uid="{00000000-0005-0000-0000-00003A5B0000}"/>
    <cellStyle name="Total 8 2 3 2 17 2" xfId="23354" xr:uid="{00000000-0005-0000-0000-00003B5B0000}"/>
    <cellStyle name="Total 8 2 3 2 18" xfId="23355" xr:uid="{00000000-0005-0000-0000-00003C5B0000}"/>
    <cellStyle name="Total 8 2 3 2 18 2" xfId="23356" xr:uid="{00000000-0005-0000-0000-00003D5B0000}"/>
    <cellStyle name="Total 8 2 3 2 19" xfId="23357" xr:uid="{00000000-0005-0000-0000-00003E5B0000}"/>
    <cellStyle name="Total 8 2 3 2 2" xfId="23358" xr:uid="{00000000-0005-0000-0000-00003F5B0000}"/>
    <cellStyle name="Total 8 2 3 2 2 2" xfId="23359" xr:uid="{00000000-0005-0000-0000-0000405B0000}"/>
    <cellStyle name="Total 8 2 3 2 3" xfId="23360" xr:uid="{00000000-0005-0000-0000-0000415B0000}"/>
    <cellStyle name="Total 8 2 3 2 3 2" xfId="23361" xr:uid="{00000000-0005-0000-0000-0000425B0000}"/>
    <cellStyle name="Total 8 2 3 2 4" xfId="23362" xr:uid="{00000000-0005-0000-0000-0000435B0000}"/>
    <cellStyle name="Total 8 2 3 2 4 2" xfId="23363" xr:uid="{00000000-0005-0000-0000-0000445B0000}"/>
    <cellStyle name="Total 8 2 3 2 5" xfId="23364" xr:uid="{00000000-0005-0000-0000-0000455B0000}"/>
    <cellStyle name="Total 8 2 3 2 5 2" xfId="23365" xr:uid="{00000000-0005-0000-0000-0000465B0000}"/>
    <cellStyle name="Total 8 2 3 2 6" xfId="23366" xr:uid="{00000000-0005-0000-0000-0000475B0000}"/>
    <cellStyle name="Total 8 2 3 2 6 2" xfId="23367" xr:uid="{00000000-0005-0000-0000-0000485B0000}"/>
    <cellStyle name="Total 8 2 3 2 7" xfId="23368" xr:uid="{00000000-0005-0000-0000-0000495B0000}"/>
    <cellStyle name="Total 8 2 3 2 7 2" xfId="23369" xr:uid="{00000000-0005-0000-0000-00004A5B0000}"/>
    <cellStyle name="Total 8 2 3 2 8" xfId="23370" xr:uid="{00000000-0005-0000-0000-00004B5B0000}"/>
    <cellStyle name="Total 8 2 3 2 8 2" xfId="23371" xr:uid="{00000000-0005-0000-0000-00004C5B0000}"/>
    <cellStyle name="Total 8 2 3 2 9" xfId="23372" xr:uid="{00000000-0005-0000-0000-00004D5B0000}"/>
    <cellStyle name="Total 8 2 3 2 9 2" xfId="23373" xr:uid="{00000000-0005-0000-0000-00004E5B0000}"/>
    <cellStyle name="Total 8 2 3 20" xfId="23374" xr:uid="{00000000-0005-0000-0000-00004F5B0000}"/>
    <cellStyle name="Total 8 2 3 3" xfId="23375" xr:uid="{00000000-0005-0000-0000-0000505B0000}"/>
    <cellStyle name="Total 8 2 3 3 10" xfId="23376" xr:uid="{00000000-0005-0000-0000-0000515B0000}"/>
    <cellStyle name="Total 8 2 3 3 10 2" xfId="23377" xr:uid="{00000000-0005-0000-0000-0000525B0000}"/>
    <cellStyle name="Total 8 2 3 3 11" xfId="23378" xr:uid="{00000000-0005-0000-0000-0000535B0000}"/>
    <cellStyle name="Total 8 2 3 3 11 2" xfId="23379" xr:uid="{00000000-0005-0000-0000-0000545B0000}"/>
    <cellStyle name="Total 8 2 3 3 12" xfId="23380" xr:uid="{00000000-0005-0000-0000-0000555B0000}"/>
    <cellStyle name="Total 8 2 3 3 12 2" xfId="23381" xr:uid="{00000000-0005-0000-0000-0000565B0000}"/>
    <cellStyle name="Total 8 2 3 3 13" xfId="23382" xr:uid="{00000000-0005-0000-0000-0000575B0000}"/>
    <cellStyle name="Total 8 2 3 3 13 2" xfId="23383" xr:uid="{00000000-0005-0000-0000-0000585B0000}"/>
    <cellStyle name="Total 8 2 3 3 14" xfId="23384" xr:uid="{00000000-0005-0000-0000-0000595B0000}"/>
    <cellStyle name="Total 8 2 3 3 14 2" xfId="23385" xr:uid="{00000000-0005-0000-0000-00005A5B0000}"/>
    <cellStyle name="Total 8 2 3 3 15" xfId="23386" xr:uid="{00000000-0005-0000-0000-00005B5B0000}"/>
    <cellStyle name="Total 8 2 3 3 15 2" xfId="23387" xr:uid="{00000000-0005-0000-0000-00005C5B0000}"/>
    <cellStyle name="Total 8 2 3 3 16" xfId="23388" xr:uid="{00000000-0005-0000-0000-00005D5B0000}"/>
    <cellStyle name="Total 8 2 3 3 16 2" xfId="23389" xr:uid="{00000000-0005-0000-0000-00005E5B0000}"/>
    <cellStyle name="Total 8 2 3 3 17" xfId="23390" xr:uid="{00000000-0005-0000-0000-00005F5B0000}"/>
    <cellStyle name="Total 8 2 3 3 17 2" xfId="23391" xr:uid="{00000000-0005-0000-0000-0000605B0000}"/>
    <cellStyle name="Total 8 2 3 3 18" xfId="23392" xr:uid="{00000000-0005-0000-0000-0000615B0000}"/>
    <cellStyle name="Total 8 2 3 3 18 2" xfId="23393" xr:uid="{00000000-0005-0000-0000-0000625B0000}"/>
    <cellStyle name="Total 8 2 3 3 19" xfId="23394" xr:uid="{00000000-0005-0000-0000-0000635B0000}"/>
    <cellStyle name="Total 8 2 3 3 2" xfId="23395" xr:uid="{00000000-0005-0000-0000-0000645B0000}"/>
    <cellStyle name="Total 8 2 3 3 2 2" xfId="23396" xr:uid="{00000000-0005-0000-0000-0000655B0000}"/>
    <cellStyle name="Total 8 2 3 3 3" xfId="23397" xr:uid="{00000000-0005-0000-0000-0000665B0000}"/>
    <cellStyle name="Total 8 2 3 3 3 2" xfId="23398" xr:uid="{00000000-0005-0000-0000-0000675B0000}"/>
    <cellStyle name="Total 8 2 3 3 4" xfId="23399" xr:uid="{00000000-0005-0000-0000-0000685B0000}"/>
    <cellStyle name="Total 8 2 3 3 4 2" xfId="23400" xr:uid="{00000000-0005-0000-0000-0000695B0000}"/>
    <cellStyle name="Total 8 2 3 3 5" xfId="23401" xr:uid="{00000000-0005-0000-0000-00006A5B0000}"/>
    <cellStyle name="Total 8 2 3 3 5 2" xfId="23402" xr:uid="{00000000-0005-0000-0000-00006B5B0000}"/>
    <cellStyle name="Total 8 2 3 3 6" xfId="23403" xr:uid="{00000000-0005-0000-0000-00006C5B0000}"/>
    <cellStyle name="Total 8 2 3 3 6 2" xfId="23404" xr:uid="{00000000-0005-0000-0000-00006D5B0000}"/>
    <cellStyle name="Total 8 2 3 3 7" xfId="23405" xr:uid="{00000000-0005-0000-0000-00006E5B0000}"/>
    <cellStyle name="Total 8 2 3 3 7 2" xfId="23406" xr:uid="{00000000-0005-0000-0000-00006F5B0000}"/>
    <cellStyle name="Total 8 2 3 3 8" xfId="23407" xr:uid="{00000000-0005-0000-0000-0000705B0000}"/>
    <cellStyle name="Total 8 2 3 3 8 2" xfId="23408" xr:uid="{00000000-0005-0000-0000-0000715B0000}"/>
    <cellStyle name="Total 8 2 3 3 9" xfId="23409" xr:uid="{00000000-0005-0000-0000-0000725B0000}"/>
    <cellStyle name="Total 8 2 3 3 9 2" xfId="23410" xr:uid="{00000000-0005-0000-0000-0000735B0000}"/>
    <cellStyle name="Total 8 2 3 4" xfId="23411" xr:uid="{00000000-0005-0000-0000-0000745B0000}"/>
    <cellStyle name="Total 8 2 3 4 10" xfId="23412" xr:uid="{00000000-0005-0000-0000-0000755B0000}"/>
    <cellStyle name="Total 8 2 3 4 10 2" xfId="23413" xr:uid="{00000000-0005-0000-0000-0000765B0000}"/>
    <cellStyle name="Total 8 2 3 4 11" xfId="23414" xr:uid="{00000000-0005-0000-0000-0000775B0000}"/>
    <cellStyle name="Total 8 2 3 4 11 2" xfId="23415" xr:uid="{00000000-0005-0000-0000-0000785B0000}"/>
    <cellStyle name="Total 8 2 3 4 12" xfId="23416" xr:uid="{00000000-0005-0000-0000-0000795B0000}"/>
    <cellStyle name="Total 8 2 3 4 12 2" xfId="23417" xr:uid="{00000000-0005-0000-0000-00007A5B0000}"/>
    <cellStyle name="Total 8 2 3 4 13" xfId="23418" xr:uid="{00000000-0005-0000-0000-00007B5B0000}"/>
    <cellStyle name="Total 8 2 3 4 13 2" xfId="23419" xr:uid="{00000000-0005-0000-0000-00007C5B0000}"/>
    <cellStyle name="Total 8 2 3 4 14" xfId="23420" xr:uid="{00000000-0005-0000-0000-00007D5B0000}"/>
    <cellStyle name="Total 8 2 3 4 14 2" xfId="23421" xr:uid="{00000000-0005-0000-0000-00007E5B0000}"/>
    <cellStyle name="Total 8 2 3 4 15" xfId="23422" xr:uid="{00000000-0005-0000-0000-00007F5B0000}"/>
    <cellStyle name="Total 8 2 3 4 15 2" xfId="23423" xr:uid="{00000000-0005-0000-0000-0000805B0000}"/>
    <cellStyle name="Total 8 2 3 4 16" xfId="23424" xr:uid="{00000000-0005-0000-0000-0000815B0000}"/>
    <cellStyle name="Total 8 2 3 4 2" xfId="23425" xr:uid="{00000000-0005-0000-0000-0000825B0000}"/>
    <cellStyle name="Total 8 2 3 4 2 2" xfId="23426" xr:uid="{00000000-0005-0000-0000-0000835B0000}"/>
    <cellStyle name="Total 8 2 3 4 3" xfId="23427" xr:uid="{00000000-0005-0000-0000-0000845B0000}"/>
    <cellStyle name="Total 8 2 3 4 3 2" xfId="23428" xr:uid="{00000000-0005-0000-0000-0000855B0000}"/>
    <cellStyle name="Total 8 2 3 4 4" xfId="23429" xr:uid="{00000000-0005-0000-0000-0000865B0000}"/>
    <cellStyle name="Total 8 2 3 4 4 2" xfId="23430" xr:uid="{00000000-0005-0000-0000-0000875B0000}"/>
    <cellStyle name="Total 8 2 3 4 5" xfId="23431" xr:uid="{00000000-0005-0000-0000-0000885B0000}"/>
    <cellStyle name="Total 8 2 3 4 5 2" xfId="23432" xr:uid="{00000000-0005-0000-0000-0000895B0000}"/>
    <cellStyle name="Total 8 2 3 4 6" xfId="23433" xr:uid="{00000000-0005-0000-0000-00008A5B0000}"/>
    <cellStyle name="Total 8 2 3 4 6 2" xfId="23434" xr:uid="{00000000-0005-0000-0000-00008B5B0000}"/>
    <cellStyle name="Total 8 2 3 4 7" xfId="23435" xr:uid="{00000000-0005-0000-0000-00008C5B0000}"/>
    <cellStyle name="Total 8 2 3 4 7 2" xfId="23436" xr:uid="{00000000-0005-0000-0000-00008D5B0000}"/>
    <cellStyle name="Total 8 2 3 4 8" xfId="23437" xr:uid="{00000000-0005-0000-0000-00008E5B0000}"/>
    <cellStyle name="Total 8 2 3 4 8 2" xfId="23438" xr:uid="{00000000-0005-0000-0000-00008F5B0000}"/>
    <cellStyle name="Total 8 2 3 4 9" xfId="23439" xr:uid="{00000000-0005-0000-0000-0000905B0000}"/>
    <cellStyle name="Total 8 2 3 4 9 2" xfId="23440" xr:uid="{00000000-0005-0000-0000-0000915B0000}"/>
    <cellStyle name="Total 8 2 3 5" xfId="23441" xr:uid="{00000000-0005-0000-0000-0000925B0000}"/>
    <cellStyle name="Total 8 2 3 5 10" xfId="23442" xr:uid="{00000000-0005-0000-0000-0000935B0000}"/>
    <cellStyle name="Total 8 2 3 5 10 2" xfId="23443" xr:uid="{00000000-0005-0000-0000-0000945B0000}"/>
    <cellStyle name="Total 8 2 3 5 11" xfId="23444" xr:uid="{00000000-0005-0000-0000-0000955B0000}"/>
    <cellStyle name="Total 8 2 3 5 11 2" xfId="23445" xr:uid="{00000000-0005-0000-0000-0000965B0000}"/>
    <cellStyle name="Total 8 2 3 5 12" xfId="23446" xr:uid="{00000000-0005-0000-0000-0000975B0000}"/>
    <cellStyle name="Total 8 2 3 5 12 2" xfId="23447" xr:uid="{00000000-0005-0000-0000-0000985B0000}"/>
    <cellStyle name="Total 8 2 3 5 13" xfId="23448" xr:uid="{00000000-0005-0000-0000-0000995B0000}"/>
    <cellStyle name="Total 8 2 3 5 13 2" xfId="23449" xr:uid="{00000000-0005-0000-0000-00009A5B0000}"/>
    <cellStyle name="Total 8 2 3 5 14" xfId="23450" xr:uid="{00000000-0005-0000-0000-00009B5B0000}"/>
    <cellStyle name="Total 8 2 3 5 14 2" xfId="23451" xr:uid="{00000000-0005-0000-0000-00009C5B0000}"/>
    <cellStyle name="Total 8 2 3 5 15" xfId="23452" xr:uid="{00000000-0005-0000-0000-00009D5B0000}"/>
    <cellStyle name="Total 8 2 3 5 15 2" xfId="23453" xr:uid="{00000000-0005-0000-0000-00009E5B0000}"/>
    <cellStyle name="Total 8 2 3 5 16" xfId="23454" xr:uid="{00000000-0005-0000-0000-00009F5B0000}"/>
    <cellStyle name="Total 8 2 3 5 2" xfId="23455" xr:uid="{00000000-0005-0000-0000-0000A05B0000}"/>
    <cellStyle name="Total 8 2 3 5 2 2" xfId="23456" xr:uid="{00000000-0005-0000-0000-0000A15B0000}"/>
    <cellStyle name="Total 8 2 3 5 3" xfId="23457" xr:uid="{00000000-0005-0000-0000-0000A25B0000}"/>
    <cellStyle name="Total 8 2 3 5 3 2" xfId="23458" xr:uid="{00000000-0005-0000-0000-0000A35B0000}"/>
    <cellStyle name="Total 8 2 3 5 4" xfId="23459" xr:uid="{00000000-0005-0000-0000-0000A45B0000}"/>
    <cellStyle name="Total 8 2 3 5 4 2" xfId="23460" xr:uid="{00000000-0005-0000-0000-0000A55B0000}"/>
    <cellStyle name="Total 8 2 3 5 5" xfId="23461" xr:uid="{00000000-0005-0000-0000-0000A65B0000}"/>
    <cellStyle name="Total 8 2 3 5 5 2" xfId="23462" xr:uid="{00000000-0005-0000-0000-0000A75B0000}"/>
    <cellStyle name="Total 8 2 3 5 6" xfId="23463" xr:uid="{00000000-0005-0000-0000-0000A85B0000}"/>
    <cellStyle name="Total 8 2 3 5 6 2" xfId="23464" xr:uid="{00000000-0005-0000-0000-0000A95B0000}"/>
    <cellStyle name="Total 8 2 3 5 7" xfId="23465" xr:uid="{00000000-0005-0000-0000-0000AA5B0000}"/>
    <cellStyle name="Total 8 2 3 5 7 2" xfId="23466" xr:uid="{00000000-0005-0000-0000-0000AB5B0000}"/>
    <cellStyle name="Total 8 2 3 5 8" xfId="23467" xr:uid="{00000000-0005-0000-0000-0000AC5B0000}"/>
    <cellStyle name="Total 8 2 3 5 8 2" xfId="23468" xr:uid="{00000000-0005-0000-0000-0000AD5B0000}"/>
    <cellStyle name="Total 8 2 3 5 9" xfId="23469" xr:uid="{00000000-0005-0000-0000-0000AE5B0000}"/>
    <cellStyle name="Total 8 2 3 5 9 2" xfId="23470" xr:uid="{00000000-0005-0000-0000-0000AF5B0000}"/>
    <cellStyle name="Total 8 2 3 6" xfId="23471" xr:uid="{00000000-0005-0000-0000-0000B05B0000}"/>
    <cellStyle name="Total 8 2 3 6 10" xfId="23472" xr:uid="{00000000-0005-0000-0000-0000B15B0000}"/>
    <cellStyle name="Total 8 2 3 6 10 2" xfId="23473" xr:uid="{00000000-0005-0000-0000-0000B25B0000}"/>
    <cellStyle name="Total 8 2 3 6 11" xfId="23474" xr:uid="{00000000-0005-0000-0000-0000B35B0000}"/>
    <cellStyle name="Total 8 2 3 6 11 2" xfId="23475" xr:uid="{00000000-0005-0000-0000-0000B45B0000}"/>
    <cellStyle name="Total 8 2 3 6 12" xfId="23476" xr:uid="{00000000-0005-0000-0000-0000B55B0000}"/>
    <cellStyle name="Total 8 2 3 6 12 2" xfId="23477" xr:uid="{00000000-0005-0000-0000-0000B65B0000}"/>
    <cellStyle name="Total 8 2 3 6 13" xfId="23478" xr:uid="{00000000-0005-0000-0000-0000B75B0000}"/>
    <cellStyle name="Total 8 2 3 6 13 2" xfId="23479" xr:uid="{00000000-0005-0000-0000-0000B85B0000}"/>
    <cellStyle name="Total 8 2 3 6 14" xfId="23480" xr:uid="{00000000-0005-0000-0000-0000B95B0000}"/>
    <cellStyle name="Total 8 2 3 6 14 2" xfId="23481" xr:uid="{00000000-0005-0000-0000-0000BA5B0000}"/>
    <cellStyle name="Total 8 2 3 6 15" xfId="23482" xr:uid="{00000000-0005-0000-0000-0000BB5B0000}"/>
    <cellStyle name="Total 8 2 3 6 2" xfId="23483" xr:uid="{00000000-0005-0000-0000-0000BC5B0000}"/>
    <cellStyle name="Total 8 2 3 6 2 2" xfId="23484" xr:uid="{00000000-0005-0000-0000-0000BD5B0000}"/>
    <cellStyle name="Total 8 2 3 6 3" xfId="23485" xr:uid="{00000000-0005-0000-0000-0000BE5B0000}"/>
    <cellStyle name="Total 8 2 3 6 3 2" xfId="23486" xr:uid="{00000000-0005-0000-0000-0000BF5B0000}"/>
    <cellStyle name="Total 8 2 3 6 4" xfId="23487" xr:uid="{00000000-0005-0000-0000-0000C05B0000}"/>
    <cellStyle name="Total 8 2 3 6 4 2" xfId="23488" xr:uid="{00000000-0005-0000-0000-0000C15B0000}"/>
    <cellStyle name="Total 8 2 3 6 5" xfId="23489" xr:uid="{00000000-0005-0000-0000-0000C25B0000}"/>
    <cellStyle name="Total 8 2 3 6 5 2" xfId="23490" xr:uid="{00000000-0005-0000-0000-0000C35B0000}"/>
    <cellStyle name="Total 8 2 3 6 6" xfId="23491" xr:uid="{00000000-0005-0000-0000-0000C45B0000}"/>
    <cellStyle name="Total 8 2 3 6 6 2" xfId="23492" xr:uid="{00000000-0005-0000-0000-0000C55B0000}"/>
    <cellStyle name="Total 8 2 3 6 7" xfId="23493" xr:uid="{00000000-0005-0000-0000-0000C65B0000}"/>
    <cellStyle name="Total 8 2 3 6 7 2" xfId="23494" xr:uid="{00000000-0005-0000-0000-0000C75B0000}"/>
    <cellStyle name="Total 8 2 3 6 8" xfId="23495" xr:uid="{00000000-0005-0000-0000-0000C85B0000}"/>
    <cellStyle name="Total 8 2 3 6 8 2" xfId="23496" xr:uid="{00000000-0005-0000-0000-0000C95B0000}"/>
    <cellStyle name="Total 8 2 3 6 9" xfId="23497" xr:uid="{00000000-0005-0000-0000-0000CA5B0000}"/>
    <cellStyle name="Total 8 2 3 6 9 2" xfId="23498" xr:uid="{00000000-0005-0000-0000-0000CB5B0000}"/>
    <cellStyle name="Total 8 2 3 7" xfId="23499" xr:uid="{00000000-0005-0000-0000-0000CC5B0000}"/>
    <cellStyle name="Total 8 2 3 7 2" xfId="23500" xr:uid="{00000000-0005-0000-0000-0000CD5B0000}"/>
    <cellStyle name="Total 8 2 3 8" xfId="23501" xr:uid="{00000000-0005-0000-0000-0000CE5B0000}"/>
    <cellStyle name="Total 8 2 3 8 2" xfId="23502" xr:uid="{00000000-0005-0000-0000-0000CF5B0000}"/>
    <cellStyle name="Total 8 2 3 9" xfId="23503" xr:uid="{00000000-0005-0000-0000-0000D05B0000}"/>
    <cellStyle name="Total 8 2 3 9 2" xfId="23504" xr:uid="{00000000-0005-0000-0000-0000D15B0000}"/>
    <cellStyle name="Total 8 2 4" xfId="23505" xr:uid="{00000000-0005-0000-0000-0000D25B0000}"/>
    <cellStyle name="Total 8 2 4 10" xfId="23506" xr:uid="{00000000-0005-0000-0000-0000D35B0000}"/>
    <cellStyle name="Total 8 2 4 10 2" xfId="23507" xr:uid="{00000000-0005-0000-0000-0000D45B0000}"/>
    <cellStyle name="Total 8 2 4 11" xfId="23508" xr:uid="{00000000-0005-0000-0000-0000D55B0000}"/>
    <cellStyle name="Total 8 2 4 11 2" xfId="23509" xr:uid="{00000000-0005-0000-0000-0000D65B0000}"/>
    <cellStyle name="Total 8 2 4 12" xfId="23510" xr:uid="{00000000-0005-0000-0000-0000D75B0000}"/>
    <cellStyle name="Total 8 2 4 12 2" xfId="23511" xr:uid="{00000000-0005-0000-0000-0000D85B0000}"/>
    <cellStyle name="Total 8 2 4 13" xfId="23512" xr:uid="{00000000-0005-0000-0000-0000D95B0000}"/>
    <cellStyle name="Total 8 2 4 13 2" xfId="23513" xr:uid="{00000000-0005-0000-0000-0000DA5B0000}"/>
    <cellStyle name="Total 8 2 4 14" xfId="23514" xr:uid="{00000000-0005-0000-0000-0000DB5B0000}"/>
    <cellStyle name="Total 8 2 4 14 2" xfId="23515" xr:uid="{00000000-0005-0000-0000-0000DC5B0000}"/>
    <cellStyle name="Total 8 2 4 15" xfId="23516" xr:uid="{00000000-0005-0000-0000-0000DD5B0000}"/>
    <cellStyle name="Total 8 2 4 15 2" xfId="23517" xr:uid="{00000000-0005-0000-0000-0000DE5B0000}"/>
    <cellStyle name="Total 8 2 4 16" xfId="23518" xr:uid="{00000000-0005-0000-0000-0000DF5B0000}"/>
    <cellStyle name="Total 8 2 4 16 2" xfId="23519" xr:uid="{00000000-0005-0000-0000-0000E05B0000}"/>
    <cellStyle name="Total 8 2 4 17" xfId="23520" xr:uid="{00000000-0005-0000-0000-0000E15B0000}"/>
    <cellStyle name="Total 8 2 4 17 2" xfId="23521" xr:uid="{00000000-0005-0000-0000-0000E25B0000}"/>
    <cellStyle name="Total 8 2 4 18" xfId="23522" xr:uid="{00000000-0005-0000-0000-0000E35B0000}"/>
    <cellStyle name="Total 8 2 4 18 2" xfId="23523" xr:uid="{00000000-0005-0000-0000-0000E45B0000}"/>
    <cellStyle name="Total 8 2 4 19" xfId="23524" xr:uid="{00000000-0005-0000-0000-0000E55B0000}"/>
    <cellStyle name="Total 8 2 4 19 2" xfId="23525" xr:uid="{00000000-0005-0000-0000-0000E65B0000}"/>
    <cellStyle name="Total 8 2 4 2" xfId="23526" xr:uid="{00000000-0005-0000-0000-0000E75B0000}"/>
    <cellStyle name="Total 8 2 4 2 10" xfId="23527" xr:uid="{00000000-0005-0000-0000-0000E85B0000}"/>
    <cellStyle name="Total 8 2 4 2 10 2" xfId="23528" xr:uid="{00000000-0005-0000-0000-0000E95B0000}"/>
    <cellStyle name="Total 8 2 4 2 11" xfId="23529" xr:uid="{00000000-0005-0000-0000-0000EA5B0000}"/>
    <cellStyle name="Total 8 2 4 2 11 2" xfId="23530" xr:uid="{00000000-0005-0000-0000-0000EB5B0000}"/>
    <cellStyle name="Total 8 2 4 2 12" xfId="23531" xr:uid="{00000000-0005-0000-0000-0000EC5B0000}"/>
    <cellStyle name="Total 8 2 4 2 12 2" xfId="23532" xr:uid="{00000000-0005-0000-0000-0000ED5B0000}"/>
    <cellStyle name="Total 8 2 4 2 13" xfId="23533" xr:uid="{00000000-0005-0000-0000-0000EE5B0000}"/>
    <cellStyle name="Total 8 2 4 2 13 2" xfId="23534" xr:uid="{00000000-0005-0000-0000-0000EF5B0000}"/>
    <cellStyle name="Total 8 2 4 2 14" xfId="23535" xr:uid="{00000000-0005-0000-0000-0000F05B0000}"/>
    <cellStyle name="Total 8 2 4 2 14 2" xfId="23536" xr:uid="{00000000-0005-0000-0000-0000F15B0000}"/>
    <cellStyle name="Total 8 2 4 2 15" xfId="23537" xr:uid="{00000000-0005-0000-0000-0000F25B0000}"/>
    <cellStyle name="Total 8 2 4 2 15 2" xfId="23538" xr:uid="{00000000-0005-0000-0000-0000F35B0000}"/>
    <cellStyle name="Total 8 2 4 2 16" xfId="23539" xr:uid="{00000000-0005-0000-0000-0000F45B0000}"/>
    <cellStyle name="Total 8 2 4 2 16 2" xfId="23540" xr:uid="{00000000-0005-0000-0000-0000F55B0000}"/>
    <cellStyle name="Total 8 2 4 2 17" xfId="23541" xr:uid="{00000000-0005-0000-0000-0000F65B0000}"/>
    <cellStyle name="Total 8 2 4 2 17 2" xfId="23542" xr:uid="{00000000-0005-0000-0000-0000F75B0000}"/>
    <cellStyle name="Total 8 2 4 2 18" xfId="23543" xr:uid="{00000000-0005-0000-0000-0000F85B0000}"/>
    <cellStyle name="Total 8 2 4 2 18 2" xfId="23544" xr:uid="{00000000-0005-0000-0000-0000F95B0000}"/>
    <cellStyle name="Total 8 2 4 2 19" xfId="23545" xr:uid="{00000000-0005-0000-0000-0000FA5B0000}"/>
    <cellStyle name="Total 8 2 4 2 2" xfId="23546" xr:uid="{00000000-0005-0000-0000-0000FB5B0000}"/>
    <cellStyle name="Total 8 2 4 2 2 2" xfId="23547" xr:uid="{00000000-0005-0000-0000-0000FC5B0000}"/>
    <cellStyle name="Total 8 2 4 2 3" xfId="23548" xr:uid="{00000000-0005-0000-0000-0000FD5B0000}"/>
    <cellStyle name="Total 8 2 4 2 3 2" xfId="23549" xr:uid="{00000000-0005-0000-0000-0000FE5B0000}"/>
    <cellStyle name="Total 8 2 4 2 4" xfId="23550" xr:uid="{00000000-0005-0000-0000-0000FF5B0000}"/>
    <cellStyle name="Total 8 2 4 2 4 2" xfId="23551" xr:uid="{00000000-0005-0000-0000-0000005C0000}"/>
    <cellStyle name="Total 8 2 4 2 5" xfId="23552" xr:uid="{00000000-0005-0000-0000-0000015C0000}"/>
    <cellStyle name="Total 8 2 4 2 5 2" xfId="23553" xr:uid="{00000000-0005-0000-0000-0000025C0000}"/>
    <cellStyle name="Total 8 2 4 2 6" xfId="23554" xr:uid="{00000000-0005-0000-0000-0000035C0000}"/>
    <cellStyle name="Total 8 2 4 2 6 2" xfId="23555" xr:uid="{00000000-0005-0000-0000-0000045C0000}"/>
    <cellStyle name="Total 8 2 4 2 7" xfId="23556" xr:uid="{00000000-0005-0000-0000-0000055C0000}"/>
    <cellStyle name="Total 8 2 4 2 7 2" xfId="23557" xr:uid="{00000000-0005-0000-0000-0000065C0000}"/>
    <cellStyle name="Total 8 2 4 2 8" xfId="23558" xr:uid="{00000000-0005-0000-0000-0000075C0000}"/>
    <cellStyle name="Total 8 2 4 2 8 2" xfId="23559" xr:uid="{00000000-0005-0000-0000-0000085C0000}"/>
    <cellStyle name="Total 8 2 4 2 9" xfId="23560" xr:uid="{00000000-0005-0000-0000-0000095C0000}"/>
    <cellStyle name="Total 8 2 4 2 9 2" xfId="23561" xr:uid="{00000000-0005-0000-0000-00000A5C0000}"/>
    <cellStyle name="Total 8 2 4 20" xfId="23562" xr:uid="{00000000-0005-0000-0000-00000B5C0000}"/>
    <cellStyle name="Total 8 2 4 3" xfId="23563" xr:uid="{00000000-0005-0000-0000-00000C5C0000}"/>
    <cellStyle name="Total 8 2 4 3 10" xfId="23564" xr:uid="{00000000-0005-0000-0000-00000D5C0000}"/>
    <cellStyle name="Total 8 2 4 3 10 2" xfId="23565" xr:uid="{00000000-0005-0000-0000-00000E5C0000}"/>
    <cellStyle name="Total 8 2 4 3 11" xfId="23566" xr:uid="{00000000-0005-0000-0000-00000F5C0000}"/>
    <cellStyle name="Total 8 2 4 3 11 2" xfId="23567" xr:uid="{00000000-0005-0000-0000-0000105C0000}"/>
    <cellStyle name="Total 8 2 4 3 12" xfId="23568" xr:uid="{00000000-0005-0000-0000-0000115C0000}"/>
    <cellStyle name="Total 8 2 4 3 12 2" xfId="23569" xr:uid="{00000000-0005-0000-0000-0000125C0000}"/>
    <cellStyle name="Total 8 2 4 3 13" xfId="23570" xr:uid="{00000000-0005-0000-0000-0000135C0000}"/>
    <cellStyle name="Total 8 2 4 3 13 2" xfId="23571" xr:uid="{00000000-0005-0000-0000-0000145C0000}"/>
    <cellStyle name="Total 8 2 4 3 14" xfId="23572" xr:uid="{00000000-0005-0000-0000-0000155C0000}"/>
    <cellStyle name="Total 8 2 4 3 14 2" xfId="23573" xr:uid="{00000000-0005-0000-0000-0000165C0000}"/>
    <cellStyle name="Total 8 2 4 3 15" xfId="23574" xr:uid="{00000000-0005-0000-0000-0000175C0000}"/>
    <cellStyle name="Total 8 2 4 3 15 2" xfId="23575" xr:uid="{00000000-0005-0000-0000-0000185C0000}"/>
    <cellStyle name="Total 8 2 4 3 16" xfId="23576" xr:uid="{00000000-0005-0000-0000-0000195C0000}"/>
    <cellStyle name="Total 8 2 4 3 16 2" xfId="23577" xr:uid="{00000000-0005-0000-0000-00001A5C0000}"/>
    <cellStyle name="Total 8 2 4 3 17" xfId="23578" xr:uid="{00000000-0005-0000-0000-00001B5C0000}"/>
    <cellStyle name="Total 8 2 4 3 17 2" xfId="23579" xr:uid="{00000000-0005-0000-0000-00001C5C0000}"/>
    <cellStyle name="Total 8 2 4 3 18" xfId="23580" xr:uid="{00000000-0005-0000-0000-00001D5C0000}"/>
    <cellStyle name="Total 8 2 4 3 2" xfId="23581" xr:uid="{00000000-0005-0000-0000-00001E5C0000}"/>
    <cellStyle name="Total 8 2 4 3 2 2" xfId="23582" xr:uid="{00000000-0005-0000-0000-00001F5C0000}"/>
    <cellStyle name="Total 8 2 4 3 3" xfId="23583" xr:uid="{00000000-0005-0000-0000-0000205C0000}"/>
    <cellStyle name="Total 8 2 4 3 3 2" xfId="23584" xr:uid="{00000000-0005-0000-0000-0000215C0000}"/>
    <cellStyle name="Total 8 2 4 3 4" xfId="23585" xr:uid="{00000000-0005-0000-0000-0000225C0000}"/>
    <cellStyle name="Total 8 2 4 3 4 2" xfId="23586" xr:uid="{00000000-0005-0000-0000-0000235C0000}"/>
    <cellStyle name="Total 8 2 4 3 5" xfId="23587" xr:uid="{00000000-0005-0000-0000-0000245C0000}"/>
    <cellStyle name="Total 8 2 4 3 5 2" xfId="23588" xr:uid="{00000000-0005-0000-0000-0000255C0000}"/>
    <cellStyle name="Total 8 2 4 3 6" xfId="23589" xr:uid="{00000000-0005-0000-0000-0000265C0000}"/>
    <cellStyle name="Total 8 2 4 3 6 2" xfId="23590" xr:uid="{00000000-0005-0000-0000-0000275C0000}"/>
    <cellStyle name="Total 8 2 4 3 7" xfId="23591" xr:uid="{00000000-0005-0000-0000-0000285C0000}"/>
    <cellStyle name="Total 8 2 4 3 7 2" xfId="23592" xr:uid="{00000000-0005-0000-0000-0000295C0000}"/>
    <cellStyle name="Total 8 2 4 3 8" xfId="23593" xr:uid="{00000000-0005-0000-0000-00002A5C0000}"/>
    <cellStyle name="Total 8 2 4 3 8 2" xfId="23594" xr:uid="{00000000-0005-0000-0000-00002B5C0000}"/>
    <cellStyle name="Total 8 2 4 3 9" xfId="23595" xr:uid="{00000000-0005-0000-0000-00002C5C0000}"/>
    <cellStyle name="Total 8 2 4 3 9 2" xfId="23596" xr:uid="{00000000-0005-0000-0000-00002D5C0000}"/>
    <cellStyle name="Total 8 2 4 4" xfId="23597" xr:uid="{00000000-0005-0000-0000-00002E5C0000}"/>
    <cellStyle name="Total 8 2 4 4 10" xfId="23598" xr:uid="{00000000-0005-0000-0000-00002F5C0000}"/>
    <cellStyle name="Total 8 2 4 4 10 2" xfId="23599" xr:uid="{00000000-0005-0000-0000-0000305C0000}"/>
    <cellStyle name="Total 8 2 4 4 11" xfId="23600" xr:uid="{00000000-0005-0000-0000-0000315C0000}"/>
    <cellStyle name="Total 8 2 4 4 11 2" xfId="23601" xr:uid="{00000000-0005-0000-0000-0000325C0000}"/>
    <cellStyle name="Total 8 2 4 4 12" xfId="23602" xr:uid="{00000000-0005-0000-0000-0000335C0000}"/>
    <cellStyle name="Total 8 2 4 4 12 2" xfId="23603" xr:uid="{00000000-0005-0000-0000-0000345C0000}"/>
    <cellStyle name="Total 8 2 4 4 13" xfId="23604" xr:uid="{00000000-0005-0000-0000-0000355C0000}"/>
    <cellStyle name="Total 8 2 4 4 13 2" xfId="23605" xr:uid="{00000000-0005-0000-0000-0000365C0000}"/>
    <cellStyle name="Total 8 2 4 4 14" xfId="23606" xr:uid="{00000000-0005-0000-0000-0000375C0000}"/>
    <cellStyle name="Total 8 2 4 4 14 2" xfId="23607" xr:uid="{00000000-0005-0000-0000-0000385C0000}"/>
    <cellStyle name="Total 8 2 4 4 15" xfId="23608" xr:uid="{00000000-0005-0000-0000-0000395C0000}"/>
    <cellStyle name="Total 8 2 4 4 15 2" xfId="23609" xr:uid="{00000000-0005-0000-0000-00003A5C0000}"/>
    <cellStyle name="Total 8 2 4 4 16" xfId="23610" xr:uid="{00000000-0005-0000-0000-00003B5C0000}"/>
    <cellStyle name="Total 8 2 4 4 2" xfId="23611" xr:uid="{00000000-0005-0000-0000-00003C5C0000}"/>
    <cellStyle name="Total 8 2 4 4 2 2" xfId="23612" xr:uid="{00000000-0005-0000-0000-00003D5C0000}"/>
    <cellStyle name="Total 8 2 4 4 3" xfId="23613" xr:uid="{00000000-0005-0000-0000-00003E5C0000}"/>
    <cellStyle name="Total 8 2 4 4 3 2" xfId="23614" xr:uid="{00000000-0005-0000-0000-00003F5C0000}"/>
    <cellStyle name="Total 8 2 4 4 4" xfId="23615" xr:uid="{00000000-0005-0000-0000-0000405C0000}"/>
    <cellStyle name="Total 8 2 4 4 4 2" xfId="23616" xr:uid="{00000000-0005-0000-0000-0000415C0000}"/>
    <cellStyle name="Total 8 2 4 4 5" xfId="23617" xr:uid="{00000000-0005-0000-0000-0000425C0000}"/>
    <cellStyle name="Total 8 2 4 4 5 2" xfId="23618" xr:uid="{00000000-0005-0000-0000-0000435C0000}"/>
    <cellStyle name="Total 8 2 4 4 6" xfId="23619" xr:uid="{00000000-0005-0000-0000-0000445C0000}"/>
    <cellStyle name="Total 8 2 4 4 6 2" xfId="23620" xr:uid="{00000000-0005-0000-0000-0000455C0000}"/>
    <cellStyle name="Total 8 2 4 4 7" xfId="23621" xr:uid="{00000000-0005-0000-0000-0000465C0000}"/>
    <cellStyle name="Total 8 2 4 4 7 2" xfId="23622" xr:uid="{00000000-0005-0000-0000-0000475C0000}"/>
    <cellStyle name="Total 8 2 4 4 8" xfId="23623" xr:uid="{00000000-0005-0000-0000-0000485C0000}"/>
    <cellStyle name="Total 8 2 4 4 8 2" xfId="23624" xr:uid="{00000000-0005-0000-0000-0000495C0000}"/>
    <cellStyle name="Total 8 2 4 4 9" xfId="23625" xr:uid="{00000000-0005-0000-0000-00004A5C0000}"/>
    <cellStyle name="Total 8 2 4 4 9 2" xfId="23626" xr:uid="{00000000-0005-0000-0000-00004B5C0000}"/>
    <cellStyle name="Total 8 2 4 5" xfId="23627" xr:uid="{00000000-0005-0000-0000-00004C5C0000}"/>
    <cellStyle name="Total 8 2 4 5 10" xfId="23628" xr:uid="{00000000-0005-0000-0000-00004D5C0000}"/>
    <cellStyle name="Total 8 2 4 5 10 2" xfId="23629" xr:uid="{00000000-0005-0000-0000-00004E5C0000}"/>
    <cellStyle name="Total 8 2 4 5 11" xfId="23630" xr:uid="{00000000-0005-0000-0000-00004F5C0000}"/>
    <cellStyle name="Total 8 2 4 5 11 2" xfId="23631" xr:uid="{00000000-0005-0000-0000-0000505C0000}"/>
    <cellStyle name="Total 8 2 4 5 12" xfId="23632" xr:uid="{00000000-0005-0000-0000-0000515C0000}"/>
    <cellStyle name="Total 8 2 4 5 12 2" xfId="23633" xr:uid="{00000000-0005-0000-0000-0000525C0000}"/>
    <cellStyle name="Total 8 2 4 5 13" xfId="23634" xr:uid="{00000000-0005-0000-0000-0000535C0000}"/>
    <cellStyle name="Total 8 2 4 5 13 2" xfId="23635" xr:uid="{00000000-0005-0000-0000-0000545C0000}"/>
    <cellStyle name="Total 8 2 4 5 14" xfId="23636" xr:uid="{00000000-0005-0000-0000-0000555C0000}"/>
    <cellStyle name="Total 8 2 4 5 14 2" xfId="23637" xr:uid="{00000000-0005-0000-0000-0000565C0000}"/>
    <cellStyle name="Total 8 2 4 5 15" xfId="23638" xr:uid="{00000000-0005-0000-0000-0000575C0000}"/>
    <cellStyle name="Total 8 2 4 5 15 2" xfId="23639" xr:uid="{00000000-0005-0000-0000-0000585C0000}"/>
    <cellStyle name="Total 8 2 4 5 16" xfId="23640" xr:uid="{00000000-0005-0000-0000-0000595C0000}"/>
    <cellStyle name="Total 8 2 4 5 2" xfId="23641" xr:uid="{00000000-0005-0000-0000-00005A5C0000}"/>
    <cellStyle name="Total 8 2 4 5 2 2" xfId="23642" xr:uid="{00000000-0005-0000-0000-00005B5C0000}"/>
    <cellStyle name="Total 8 2 4 5 3" xfId="23643" xr:uid="{00000000-0005-0000-0000-00005C5C0000}"/>
    <cellStyle name="Total 8 2 4 5 3 2" xfId="23644" xr:uid="{00000000-0005-0000-0000-00005D5C0000}"/>
    <cellStyle name="Total 8 2 4 5 4" xfId="23645" xr:uid="{00000000-0005-0000-0000-00005E5C0000}"/>
    <cellStyle name="Total 8 2 4 5 4 2" xfId="23646" xr:uid="{00000000-0005-0000-0000-00005F5C0000}"/>
    <cellStyle name="Total 8 2 4 5 5" xfId="23647" xr:uid="{00000000-0005-0000-0000-0000605C0000}"/>
    <cellStyle name="Total 8 2 4 5 5 2" xfId="23648" xr:uid="{00000000-0005-0000-0000-0000615C0000}"/>
    <cellStyle name="Total 8 2 4 5 6" xfId="23649" xr:uid="{00000000-0005-0000-0000-0000625C0000}"/>
    <cellStyle name="Total 8 2 4 5 6 2" xfId="23650" xr:uid="{00000000-0005-0000-0000-0000635C0000}"/>
    <cellStyle name="Total 8 2 4 5 7" xfId="23651" xr:uid="{00000000-0005-0000-0000-0000645C0000}"/>
    <cellStyle name="Total 8 2 4 5 7 2" xfId="23652" xr:uid="{00000000-0005-0000-0000-0000655C0000}"/>
    <cellStyle name="Total 8 2 4 5 8" xfId="23653" xr:uid="{00000000-0005-0000-0000-0000665C0000}"/>
    <cellStyle name="Total 8 2 4 5 8 2" xfId="23654" xr:uid="{00000000-0005-0000-0000-0000675C0000}"/>
    <cellStyle name="Total 8 2 4 5 9" xfId="23655" xr:uid="{00000000-0005-0000-0000-0000685C0000}"/>
    <cellStyle name="Total 8 2 4 5 9 2" xfId="23656" xr:uid="{00000000-0005-0000-0000-0000695C0000}"/>
    <cellStyle name="Total 8 2 4 6" xfId="23657" xr:uid="{00000000-0005-0000-0000-00006A5C0000}"/>
    <cellStyle name="Total 8 2 4 6 10" xfId="23658" xr:uid="{00000000-0005-0000-0000-00006B5C0000}"/>
    <cellStyle name="Total 8 2 4 6 10 2" xfId="23659" xr:uid="{00000000-0005-0000-0000-00006C5C0000}"/>
    <cellStyle name="Total 8 2 4 6 11" xfId="23660" xr:uid="{00000000-0005-0000-0000-00006D5C0000}"/>
    <cellStyle name="Total 8 2 4 6 11 2" xfId="23661" xr:uid="{00000000-0005-0000-0000-00006E5C0000}"/>
    <cellStyle name="Total 8 2 4 6 12" xfId="23662" xr:uid="{00000000-0005-0000-0000-00006F5C0000}"/>
    <cellStyle name="Total 8 2 4 6 12 2" xfId="23663" xr:uid="{00000000-0005-0000-0000-0000705C0000}"/>
    <cellStyle name="Total 8 2 4 6 13" xfId="23664" xr:uid="{00000000-0005-0000-0000-0000715C0000}"/>
    <cellStyle name="Total 8 2 4 6 13 2" xfId="23665" xr:uid="{00000000-0005-0000-0000-0000725C0000}"/>
    <cellStyle name="Total 8 2 4 6 14" xfId="23666" xr:uid="{00000000-0005-0000-0000-0000735C0000}"/>
    <cellStyle name="Total 8 2 4 6 14 2" xfId="23667" xr:uid="{00000000-0005-0000-0000-0000745C0000}"/>
    <cellStyle name="Total 8 2 4 6 15" xfId="23668" xr:uid="{00000000-0005-0000-0000-0000755C0000}"/>
    <cellStyle name="Total 8 2 4 6 2" xfId="23669" xr:uid="{00000000-0005-0000-0000-0000765C0000}"/>
    <cellStyle name="Total 8 2 4 6 2 2" xfId="23670" xr:uid="{00000000-0005-0000-0000-0000775C0000}"/>
    <cellStyle name="Total 8 2 4 6 3" xfId="23671" xr:uid="{00000000-0005-0000-0000-0000785C0000}"/>
    <cellStyle name="Total 8 2 4 6 3 2" xfId="23672" xr:uid="{00000000-0005-0000-0000-0000795C0000}"/>
    <cellStyle name="Total 8 2 4 6 4" xfId="23673" xr:uid="{00000000-0005-0000-0000-00007A5C0000}"/>
    <cellStyle name="Total 8 2 4 6 4 2" xfId="23674" xr:uid="{00000000-0005-0000-0000-00007B5C0000}"/>
    <cellStyle name="Total 8 2 4 6 5" xfId="23675" xr:uid="{00000000-0005-0000-0000-00007C5C0000}"/>
    <cellStyle name="Total 8 2 4 6 5 2" xfId="23676" xr:uid="{00000000-0005-0000-0000-00007D5C0000}"/>
    <cellStyle name="Total 8 2 4 6 6" xfId="23677" xr:uid="{00000000-0005-0000-0000-00007E5C0000}"/>
    <cellStyle name="Total 8 2 4 6 6 2" xfId="23678" xr:uid="{00000000-0005-0000-0000-00007F5C0000}"/>
    <cellStyle name="Total 8 2 4 6 7" xfId="23679" xr:uid="{00000000-0005-0000-0000-0000805C0000}"/>
    <cellStyle name="Total 8 2 4 6 7 2" xfId="23680" xr:uid="{00000000-0005-0000-0000-0000815C0000}"/>
    <cellStyle name="Total 8 2 4 6 8" xfId="23681" xr:uid="{00000000-0005-0000-0000-0000825C0000}"/>
    <cellStyle name="Total 8 2 4 6 8 2" xfId="23682" xr:uid="{00000000-0005-0000-0000-0000835C0000}"/>
    <cellStyle name="Total 8 2 4 6 9" xfId="23683" xr:uid="{00000000-0005-0000-0000-0000845C0000}"/>
    <cellStyle name="Total 8 2 4 6 9 2" xfId="23684" xr:uid="{00000000-0005-0000-0000-0000855C0000}"/>
    <cellStyle name="Total 8 2 4 7" xfId="23685" xr:uid="{00000000-0005-0000-0000-0000865C0000}"/>
    <cellStyle name="Total 8 2 4 7 2" xfId="23686" xr:uid="{00000000-0005-0000-0000-0000875C0000}"/>
    <cellStyle name="Total 8 2 4 8" xfId="23687" xr:uid="{00000000-0005-0000-0000-0000885C0000}"/>
    <cellStyle name="Total 8 2 4 8 2" xfId="23688" xr:uid="{00000000-0005-0000-0000-0000895C0000}"/>
    <cellStyle name="Total 8 2 4 9" xfId="23689" xr:uid="{00000000-0005-0000-0000-00008A5C0000}"/>
    <cellStyle name="Total 8 2 4 9 2" xfId="23690" xr:uid="{00000000-0005-0000-0000-00008B5C0000}"/>
    <cellStyle name="Total 8 2 5" xfId="23691" xr:uid="{00000000-0005-0000-0000-00008C5C0000}"/>
    <cellStyle name="Total 8 2 5 10" xfId="23692" xr:uid="{00000000-0005-0000-0000-00008D5C0000}"/>
    <cellStyle name="Total 8 2 5 10 2" xfId="23693" xr:uid="{00000000-0005-0000-0000-00008E5C0000}"/>
    <cellStyle name="Total 8 2 5 11" xfId="23694" xr:uid="{00000000-0005-0000-0000-00008F5C0000}"/>
    <cellStyle name="Total 8 2 5 11 2" xfId="23695" xr:uid="{00000000-0005-0000-0000-0000905C0000}"/>
    <cellStyle name="Total 8 2 5 12" xfId="23696" xr:uid="{00000000-0005-0000-0000-0000915C0000}"/>
    <cellStyle name="Total 8 2 5 12 2" xfId="23697" xr:uid="{00000000-0005-0000-0000-0000925C0000}"/>
    <cellStyle name="Total 8 2 5 13" xfId="23698" xr:uid="{00000000-0005-0000-0000-0000935C0000}"/>
    <cellStyle name="Total 8 2 5 13 2" xfId="23699" xr:uid="{00000000-0005-0000-0000-0000945C0000}"/>
    <cellStyle name="Total 8 2 5 14" xfId="23700" xr:uid="{00000000-0005-0000-0000-0000955C0000}"/>
    <cellStyle name="Total 8 2 5 14 2" xfId="23701" xr:uid="{00000000-0005-0000-0000-0000965C0000}"/>
    <cellStyle name="Total 8 2 5 15" xfId="23702" xr:uid="{00000000-0005-0000-0000-0000975C0000}"/>
    <cellStyle name="Total 8 2 5 15 2" xfId="23703" xr:uid="{00000000-0005-0000-0000-0000985C0000}"/>
    <cellStyle name="Total 8 2 5 16" xfId="23704" xr:uid="{00000000-0005-0000-0000-0000995C0000}"/>
    <cellStyle name="Total 8 2 5 16 2" xfId="23705" xr:uid="{00000000-0005-0000-0000-00009A5C0000}"/>
    <cellStyle name="Total 8 2 5 17" xfId="23706" xr:uid="{00000000-0005-0000-0000-00009B5C0000}"/>
    <cellStyle name="Total 8 2 5 17 2" xfId="23707" xr:uid="{00000000-0005-0000-0000-00009C5C0000}"/>
    <cellStyle name="Total 8 2 5 18" xfId="23708" xr:uid="{00000000-0005-0000-0000-00009D5C0000}"/>
    <cellStyle name="Total 8 2 5 18 2" xfId="23709" xr:uid="{00000000-0005-0000-0000-00009E5C0000}"/>
    <cellStyle name="Total 8 2 5 19" xfId="23710" xr:uid="{00000000-0005-0000-0000-00009F5C0000}"/>
    <cellStyle name="Total 8 2 5 2" xfId="23711" xr:uid="{00000000-0005-0000-0000-0000A05C0000}"/>
    <cellStyle name="Total 8 2 5 2 10" xfId="23712" xr:uid="{00000000-0005-0000-0000-0000A15C0000}"/>
    <cellStyle name="Total 8 2 5 2 10 2" xfId="23713" xr:uid="{00000000-0005-0000-0000-0000A25C0000}"/>
    <cellStyle name="Total 8 2 5 2 11" xfId="23714" xr:uid="{00000000-0005-0000-0000-0000A35C0000}"/>
    <cellStyle name="Total 8 2 5 2 11 2" xfId="23715" xr:uid="{00000000-0005-0000-0000-0000A45C0000}"/>
    <cellStyle name="Total 8 2 5 2 12" xfId="23716" xr:uid="{00000000-0005-0000-0000-0000A55C0000}"/>
    <cellStyle name="Total 8 2 5 2 12 2" xfId="23717" xr:uid="{00000000-0005-0000-0000-0000A65C0000}"/>
    <cellStyle name="Total 8 2 5 2 13" xfId="23718" xr:uid="{00000000-0005-0000-0000-0000A75C0000}"/>
    <cellStyle name="Total 8 2 5 2 13 2" xfId="23719" xr:uid="{00000000-0005-0000-0000-0000A85C0000}"/>
    <cellStyle name="Total 8 2 5 2 14" xfId="23720" xr:uid="{00000000-0005-0000-0000-0000A95C0000}"/>
    <cellStyle name="Total 8 2 5 2 14 2" xfId="23721" xr:uid="{00000000-0005-0000-0000-0000AA5C0000}"/>
    <cellStyle name="Total 8 2 5 2 15" xfId="23722" xr:uid="{00000000-0005-0000-0000-0000AB5C0000}"/>
    <cellStyle name="Total 8 2 5 2 15 2" xfId="23723" xr:uid="{00000000-0005-0000-0000-0000AC5C0000}"/>
    <cellStyle name="Total 8 2 5 2 16" xfId="23724" xr:uid="{00000000-0005-0000-0000-0000AD5C0000}"/>
    <cellStyle name="Total 8 2 5 2 16 2" xfId="23725" xr:uid="{00000000-0005-0000-0000-0000AE5C0000}"/>
    <cellStyle name="Total 8 2 5 2 17" xfId="23726" xr:uid="{00000000-0005-0000-0000-0000AF5C0000}"/>
    <cellStyle name="Total 8 2 5 2 17 2" xfId="23727" xr:uid="{00000000-0005-0000-0000-0000B05C0000}"/>
    <cellStyle name="Total 8 2 5 2 18" xfId="23728" xr:uid="{00000000-0005-0000-0000-0000B15C0000}"/>
    <cellStyle name="Total 8 2 5 2 2" xfId="23729" xr:uid="{00000000-0005-0000-0000-0000B25C0000}"/>
    <cellStyle name="Total 8 2 5 2 2 2" xfId="23730" xr:uid="{00000000-0005-0000-0000-0000B35C0000}"/>
    <cellStyle name="Total 8 2 5 2 3" xfId="23731" xr:uid="{00000000-0005-0000-0000-0000B45C0000}"/>
    <cellStyle name="Total 8 2 5 2 3 2" xfId="23732" xr:uid="{00000000-0005-0000-0000-0000B55C0000}"/>
    <cellStyle name="Total 8 2 5 2 4" xfId="23733" xr:uid="{00000000-0005-0000-0000-0000B65C0000}"/>
    <cellStyle name="Total 8 2 5 2 4 2" xfId="23734" xr:uid="{00000000-0005-0000-0000-0000B75C0000}"/>
    <cellStyle name="Total 8 2 5 2 5" xfId="23735" xr:uid="{00000000-0005-0000-0000-0000B85C0000}"/>
    <cellStyle name="Total 8 2 5 2 5 2" xfId="23736" xr:uid="{00000000-0005-0000-0000-0000B95C0000}"/>
    <cellStyle name="Total 8 2 5 2 6" xfId="23737" xr:uid="{00000000-0005-0000-0000-0000BA5C0000}"/>
    <cellStyle name="Total 8 2 5 2 6 2" xfId="23738" xr:uid="{00000000-0005-0000-0000-0000BB5C0000}"/>
    <cellStyle name="Total 8 2 5 2 7" xfId="23739" xr:uid="{00000000-0005-0000-0000-0000BC5C0000}"/>
    <cellStyle name="Total 8 2 5 2 7 2" xfId="23740" xr:uid="{00000000-0005-0000-0000-0000BD5C0000}"/>
    <cellStyle name="Total 8 2 5 2 8" xfId="23741" xr:uid="{00000000-0005-0000-0000-0000BE5C0000}"/>
    <cellStyle name="Total 8 2 5 2 8 2" xfId="23742" xr:uid="{00000000-0005-0000-0000-0000BF5C0000}"/>
    <cellStyle name="Total 8 2 5 2 9" xfId="23743" xr:uid="{00000000-0005-0000-0000-0000C05C0000}"/>
    <cellStyle name="Total 8 2 5 2 9 2" xfId="23744" xr:uid="{00000000-0005-0000-0000-0000C15C0000}"/>
    <cellStyle name="Total 8 2 5 3" xfId="23745" xr:uid="{00000000-0005-0000-0000-0000C25C0000}"/>
    <cellStyle name="Total 8 2 5 3 10" xfId="23746" xr:uid="{00000000-0005-0000-0000-0000C35C0000}"/>
    <cellStyle name="Total 8 2 5 3 10 2" xfId="23747" xr:uid="{00000000-0005-0000-0000-0000C45C0000}"/>
    <cellStyle name="Total 8 2 5 3 11" xfId="23748" xr:uid="{00000000-0005-0000-0000-0000C55C0000}"/>
    <cellStyle name="Total 8 2 5 3 11 2" xfId="23749" xr:uid="{00000000-0005-0000-0000-0000C65C0000}"/>
    <cellStyle name="Total 8 2 5 3 12" xfId="23750" xr:uid="{00000000-0005-0000-0000-0000C75C0000}"/>
    <cellStyle name="Total 8 2 5 3 12 2" xfId="23751" xr:uid="{00000000-0005-0000-0000-0000C85C0000}"/>
    <cellStyle name="Total 8 2 5 3 13" xfId="23752" xr:uid="{00000000-0005-0000-0000-0000C95C0000}"/>
    <cellStyle name="Total 8 2 5 3 13 2" xfId="23753" xr:uid="{00000000-0005-0000-0000-0000CA5C0000}"/>
    <cellStyle name="Total 8 2 5 3 14" xfId="23754" xr:uid="{00000000-0005-0000-0000-0000CB5C0000}"/>
    <cellStyle name="Total 8 2 5 3 14 2" xfId="23755" xr:uid="{00000000-0005-0000-0000-0000CC5C0000}"/>
    <cellStyle name="Total 8 2 5 3 15" xfId="23756" xr:uid="{00000000-0005-0000-0000-0000CD5C0000}"/>
    <cellStyle name="Total 8 2 5 3 15 2" xfId="23757" xr:uid="{00000000-0005-0000-0000-0000CE5C0000}"/>
    <cellStyle name="Total 8 2 5 3 16" xfId="23758" xr:uid="{00000000-0005-0000-0000-0000CF5C0000}"/>
    <cellStyle name="Total 8 2 5 3 2" xfId="23759" xr:uid="{00000000-0005-0000-0000-0000D05C0000}"/>
    <cellStyle name="Total 8 2 5 3 2 2" xfId="23760" xr:uid="{00000000-0005-0000-0000-0000D15C0000}"/>
    <cellStyle name="Total 8 2 5 3 3" xfId="23761" xr:uid="{00000000-0005-0000-0000-0000D25C0000}"/>
    <cellStyle name="Total 8 2 5 3 3 2" xfId="23762" xr:uid="{00000000-0005-0000-0000-0000D35C0000}"/>
    <cellStyle name="Total 8 2 5 3 4" xfId="23763" xr:uid="{00000000-0005-0000-0000-0000D45C0000}"/>
    <cellStyle name="Total 8 2 5 3 4 2" xfId="23764" xr:uid="{00000000-0005-0000-0000-0000D55C0000}"/>
    <cellStyle name="Total 8 2 5 3 5" xfId="23765" xr:uid="{00000000-0005-0000-0000-0000D65C0000}"/>
    <cellStyle name="Total 8 2 5 3 5 2" xfId="23766" xr:uid="{00000000-0005-0000-0000-0000D75C0000}"/>
    <cellStyle name="Total 8 2 5 3 6" xfId="23767" xr:uid="{00000000-0005-0000-0000-0000D85C0000}"/>
    <cellStyle name="Total 8 2 5 3 6 2" xfId="23768" xr:uid="{00000000-0005-0000-0000-0000D95C0000}"/>
    <cellStyle name="Total 8 2 5 3 7" xfId="23769" xr:uid="{00000000-0005-0000-0000-0000DA5C0000}"/>
    <cellStyle name="Total 8 2 5 3 7 2" xfId="23770" xr:uid="{00000000-0005-0000-0000-0000DB5C0000}"/>
    <cellStyle name="Total 8 2 5 3 8" xfId="23771" xr:uid="{00000000-0005-0000-0000-0000DC5C0000}"/>
    <cellStyle name="Total 8 2 5 3 8 2" xfId="23772" xr:uid="{00000000-0005-0000-0000-0000DD5C0000}"/>
    <cellStyle name="Total 8 2 5 3 9" xfId="23773" xr:uid="{00000000-0005-0000-0000-0000DE5C0000}"/>
    <cellStyle name="Total 8 2 5 3 9 2" xfId="23774" xr:uid="{00000000-0005-0000-0000-0000DF5C0000}"/>
    <cellStyle name="Total 8 2 5 4" xfId="23775" xr:uid="{00000000-0005-0000-0000-0000E05C0000}"/>
    <cellStyle name="Total 8 2 5 4 10" xfId="23776" xr:uid="{00000000-0005-0000-0000-0000E15C0000}"/>
    <cellStyle name="Total 8 2 5 4 10 2" xfId="23777" xr:uid="{00000000-0005-0000-0000-0000E25C0000}"/>
    <cellStyle name="Total 8 2 5 4 11" xfId="23778" xr:uid="{00000000-0005-0000-0000-0000E35C0000}"/>
    <cellStyle name="Total 8 2 5 4 11 2" xfId="23779" xr:uid="{00000000-0005-0000-0000-0000E45C0000}"/>
    <cellStyle name="Total 8 2 5 4 12" xfId="23780" xr:uid="{00000000-0005-0000-0000-0000E55C0000}"/>
    <cellStyle name="Total 8 2 5 4 12 2" xfId="23781" xr:uid="{00000000-0005-0000-0000-0000E65C0000}"/>
    <cellStyle name="Total 8 2 5 4 13" xfId="23782" xr:uid="{00000000-0005-0000-0000-0000E75C0000}"/>
    <cellStyle name="Total 8 2 5 4 13 2" xfId="23783" xr:uid="{00000000-0005-0000-0000-0000E85C0000}"/>
    <cellStyle name="Total 8 2 5 4 14" xfId="23784" xr:uid="{00000000-0005-0000-0000-0000E95C0000}"/>
    <cellStyle name="Total 8 2 5 4 14 2" xfId="23785" xr:uid="{00000000-0005-0000-0000-0000EA5C0000}"/>
    <cellStyle name="Total 8 2 5 4 15" xfId="23786" xr:uid="{00000000-0005-0000-0000-0000EB5C0000}"/>
    <cellStyle name="Total 8 2 5 4 15 2" xfId="23787" xr:uid="{00000000-0005-0000-0000-0000EC5C0000}"/>
    <cellStyle name="Total 8 2 5 4 16" xfId="23788" xr:uid="{00000000-0005-0000-0000-0000ED5C0000}"/>
    <cellStyle name="Total 8 2 5 4 2" xfId="23789" xr:uid="{00000000-0005-0000-0000-0000EE5C0000}"/>
    <cellStyle name="Total 8 2 5 4 2 2" xfId="23790" xr:uid="{00000000-0005-0000-0000-0000EF5C0000}"/>
    <cellStyle name="Total 8 2 5 4 3" xfId="23791" xr:uid="{00000000-0005-0000-0000-0000F05C0000}"/>
    <cellStyle name="Total 8 2 5 4 3 2" xfId="23792" xr:uid="{00000000-0005-0000-0000-0000F15C0000}"/>
    <cellStyle name="Total 8 2 5 4 4" xfId="23793" xr:uid="{00000000-0005-0000-0000-0000F25C0000}"/>
    <cellStyle name="Total 8 2 5 4 4 2" xfId="23794" xr:uid="{00000000-0005-0000-0000-0000F35C0000}"/>
    <cellStyle name="Total 8 2 5 4 5" xfId="23795" xr:uid="{00000000-0005-0000-0000-0000F45C0000}"/>
    <cellStyle name="Total 8 2 5 4 5 2" xfId="23796" xr:uid="{00000000-0005-0000-0000-0000F55C0000}"/>
    <cellStyle name="Total 8 2 5 4 6" xfId="23797" xr:uid="{00000000-0005-0000-0000-0000F65C0000}"/>
    <cellStyle name="Total 8 2 5 4 6 2" xfId="23798" xr:uid="{00000000-0005-0000-0000-0000F75C0000}"/>
    <cellStyle name="Total 8 2 5 4 7" xfId="23799" xr:uid="{00000000-0005-0000-0000-0000F85C0000}"/>
    <cellStyle name="Total 8 2 5 4 7 2" xfId="23800" xr:uid="{00000000-0005-0000-0000-0000F95C0000}"/>
    <cellStyle name="Total 8 2 5 4 8" xfId="23801" xr:uid="{00000000-0005-0000-0000-0000FA5C0000}"/>
    <cellStyle name="Total 8 2 5 4 8 2" xfId="23802" xr:uid="{00000000-0005-0000-0000-0000FB5C0000}"/>
    <cellStyle name="Total 8 2 5 4 9" xfId="23803" xr:uid="{00000000-0005-0000-0000-0000FC5C0000}"/>
    <cellStyle name="Total 8 2 5 4 9 2" xfId="23804" xr:uid="{00000000-0005-0000-0000-0000FD5C0000}"/>
    <cellStyle name="Total 8 2 5 5" xfId="23805" xr:uid="{00000000-0005-0000-0000-0000FE5C0000}"/>
    <cellStyle name="Total 8 2 5 5 10" xfId="23806" xr:uid="{00000000-0005-0000-0000-0000FF5C0000}"/>
    <cellStyle name="Total 8 2 5 5 10 2" xfId="23807" xr:uid="{00000000-0005-0000-0000-0000005D0000}"/>
    <cellStyle name="Total 8 2 5 5 11" xfId="23808" xr:uid="{00000000-0005-0000-0000-0000015D0000}"/>
    <cellStyle name="Total 8 2 5 5 11 2" xfId="23809" xr:uid="{00000000-0005-0000-0000-0000025D0000}"/>
    <cellStyle name="Total 8 2 5 5 12" xfId="23810" xr:uid="{00000000-0005-0000-0000-0000035D0000}"/>
    <cellStyle name="Total 8 2 5 5 12 2" xfId="23811" xr:uid="{00000000-0005-0000-0000-0000045D0000}"/>
    <cellStyle name="Total 8 2 5 5 13" xfId="23812" xr:uid="{00000000-0005-0000-0000-0000055D0000}"/>
    <cellStyle name="Total 8 2 5 5 13 2" xfId="23813" xr:uid="{00000000-0005-0000-0000-0000065D0000}"/>
    <cellStyle name="Total 8 2 5 5 14" xfId="23814" xr:uid="{00000000-0005-0000-0000-0000075D0000}"/>
    <cellStyle name="Total 8 2 5 5 14 2" xfId="23815" xr:uid="{00000000-0005-0000-0000-0000085D0000}"/>
    <cellStyle name="Total 8 2 5 5 15" xfId="23816" xr:uid="{00000000-0005-0000-0000-0000095D0000}"/>
    <cellStyle name="Total 8 2 5 5 2" xfId="23817" xr:uid="{00000000-0005-0000-0000-00000A5D0000}"/>
    <cellStyle name="Total 8 2 5 5 2 2" xfId="23818" xr:uid="{00000000-0005-0000-0000-00000B5D0000}"/>
    <cellStyle name="Total 8 2 5 5 3" xfId="23819" xr:uid="{00000000-0005-0000-0000-00000C5D0000}"/>
    <cellStyle name="Total 8 2 5 5 3 2" xfId="23820" xr:uid="{00000000-0005-0000-0000-00000D5D0000}"/>
    <cellStyle name="Total 8 2 5 5 4" xfId="23821" xr:uid="{00000000-0005-0000-0000-00000E5D0000}"/>
    <cellStyle name="Total 8 2 5 5 4 2" xfId="23822" xr:uid="{00000000-0005-0000-0000-00000F5D0000}"/>
    <cellStyle name="Total 8 2 5 5 5" xfId="23823" xr:uid="{00000000-0005-0000-0000-0000105D0000}"/>
    <cellStyle name="Total 8 2 5 5 5 2" xfId="23824" xr:uid="{00000000-0005-0000-0000-0000115D0000}"/>
    <cellStyle name="Total 8 2 5 5 6" xfId="23825" xr:uid="{00000000-0005-0000-0000-0000125D0000}"/>
    <cellStyle name="Total 8 2 5 5 6 2" xfId="23826" xr:uid="{00000000-0005-0000-0000-0000135D0000}"/>
    <cellStyle name="Total 8 2 5 5 7" xfId="23827" xr:uid="{00000000-0005-0000-0000-0000145D0000}"/>
    <cellStyle name="Total 8 2 5 5 7 2" xfId="23828" xr:uid="{00000000-0005-0000-0000-0000155D0000}"/>
    <cellStyle name="Total 8 2 5 5 8" xfId="23829" xr:uid="{00000000-0005-0000-0000-0000165D0000}"/>
    <cellStyle name="Total 8 2 5 5 8 2" xfId="23830" xr:uid="{00000000-0005-0000-0000-0000175D0000}"/>
    <cellStyle name="Total 8 2 5 5 9" xfId="23831" xr:uid="{00000000-0005-0000-0000-0000185D0000}"/>
    <cellStyle name="Total 8 2 5 5 9 2" xfId="23832" xr:uid="{00000000-0005-0000-0000-0000195D0000}"/>
    <cellStyle name="Total 8 2 5 6" xfId="23833" xr:uid="{00000000-0005-0000-0000-00001A5D0000}"/>
    <cellStyle name="Total 8 2 5 6 2" xfId="23834" xr:uid="{00000000-0005-0000-0000-00001B5D0000}"/>
    <cellStyle name="Total 8 2 5 7" xfId="23835" xr:uid="{00000000-0005-0000-0000-00001C5D0000}"/>
    <cellStyle name="Total 8 2 5 7 2" xfId="23836" xr:uid="{00000000-0005-0000-0000-00001D5D0000}"/>
    <cellStyle name="Total 8 2 5 8" xfId="23837" xr:uid="{00000000-0005-0000-0000-00001E5D0000}"/>
    <cellStyle name="Total 8 2 5 8 2" xfId="23838" xr:uid="{00000000-0005-0000-0000-00001F5D0000}"/>
    <cellStyle name="Total 8 2 5 9" xfId="23839" xr:uid="{00000000-0005-0000-0000-0000205D0000}"/>
    <cellStyle name="Total 8 2 5 9 2" xfId="23840" xr:uid="{00000000-0005-0000-0000-0000215D0000}"/>
    <cellStyle name="Total 8 2 6" xfId="23841" xr:uid="{00000000-0005-0000-0000-0000225D0000}"/>
    <cellStyle name="Total 8 2 6 10" xfId="23842" xr:uid="{00000000-0005-0000-0000-0000235D0000}"/>
    <cellStyle name="Total 8 2 6 10 2" xfId="23843" xr:uid="{00000000-0005-0000-0000-0000245D0000}"/>
    <cellStyle name="Total 8 2 6 11" xfId="23844" xr:uid="{00000000-0005-0000-0000-0000255D0000}"/>
    <cellStyle name="Total 8 2 6 11 2" xfId="23845" xr:uid="{00000000-0005-0000-0000-0000265D0000}"/>
    <cellStyle name="Total 8 2 6 12" xfId="23846" xr:uid="{00000000-0005-0000-0000-0000275D0000}"/>
    <cellStyle name="Total 8 2 6 12 2" xfId="23847" xr:uid="{00000000-0005-0000-0000-0000285D0000}"/>
    <cellStyle name="Total 8 2 6 13" xfId="23848" xr:uid="{00000000-0005-0000-0000-0000295D0000}"/>
    <cellStyle name="Total 8 2 6 13 2" xfId="23849" xr:uid="{00000000-0005-0000-0000-00002A5D0000}"/>
    <cellStyle name="Total 8 2 6 14" xfId="23850" xr:uid="{00000000-0005-0000-0000-00002B5D0000}"/>
    <cellStyle name="Total 8 2 6 14 2" xfId="23851" xr:uid="{00000000-0005-0000-0000-00002C5D0000}"/>
    <cellStyle name="Total 8 2 6 15" xfId="23852" xr:uid="{00000000-0005-0000-0000-00002D5D0000}"/>
    <cellStyle name="Total 8 2 6 15 2" xfId="23853" xr:uid="{00000000-0005-0000-0000-00002E5D0000}"/>
    <cellStyle name="Total 8 2 6 16" xfId="23854" xr:uid="{00000000-0005-0000-0000-00002F5D0000}"/>
    <cellStyle name="Total 8 2 6 16 2" xfId="23855" xr:uid="{00000000-0005-0000-0000-0000305D0000}"/>
    <cellStyle name="Total 8 2 6 17" xfId="23856" xr:uid="{00000000-0005-0000-0000-0000315D0000}"/>
    <cellStyle name="Total 8 2 6 17 2" xfId="23857" xr:uid="{00000000-0005-0000-0000-0000325D0000}"/>
    <cellStyle name="Total 8 2 6 18" xfId="23858" xr:uid="{00000000-0005-0000-0000-0000335D0000}"/>
    <cellStyle name="Total 8 2 6 18 2" xfId="23859" xr:uid="{00000000-0005-0000-0000-0000345D0000}"/>
    <cellStyle name="Total 8 2 6 19" xfId="23860" xr:uid="{00000000-0005-0000-0000-0000355D0000}"/>
    <cellStyle name="Total 8 2 6 2" xfId="23861" xr:uid="{00000000-0005-0000-0000-0000365D0000}"/>
    <cellStyle name="Total 8 2 6 2 10" xfId="23862" xr:uid="{00000000-0005-0000-0000-0000375D0000}"/>
    <cellStyle name="Total 8 2 6 2 10 2" xfId="23863" xr:uid="{00000000-0005-0000-0000-0000385D0000}"/>
    <cellStyle name="Total 8 2 6 2 11" xfId="23864" xr:uid="{00000000-0005-0000-0000-0000395D0000}"/>
    <cellStyle name="Total 8 2 6 2 11 2" xfId="23865" xr:uid="{00000000-0005-0000-0000-00003A5D0000}"/>
    <cellStyle name="Total 8 2 6 2 12" xfId="23866" xr:uid="{00000000-0005-0000-0000-00003B5D0000}"/>
    <cellStyle name="Total 8 2 6 2 12 2" xfId="23867" xr:uid="{00000000-0005-0000-0000-00003C5D0000}"/>
    <cellStyle name="Total 8 2 6 2 13" xfId="23868" xr:uid="{00000000-0005-0000-0000-00003D5D0000}"/>
    <cellStyle name="Total 8 2 6 2 13 2" xfId="23869" xr:uid="{00000000-0005-0000-0000-00003E5D0000}"/>
    <cellStyle name="Total 8 2 6 2 14" xfId="23870" xr:uid="{00000000-0005-0000-0000-00003F5D0000}"/>
    <cellStyle name="Total 8 2 6 2 14 2" xfId="23871" xr:uid="{00000000-0005-0000-0000-0000405D0000}"/>
    <cellStyle name="Total 8 2 6 2 15" xfId="23872" xr:uid="{00000000-0005-0000-0000-0000415D0000}"/>
    <cellStyle name="Total 8 2 6 2 15 2" xfId="23873" xr:uid="{00000000-0005-0000-0000-0000425D0000}"/>
    <cellStyle name="Total 8 2 6 2 16" xfId="23874" xr:uid="{00000000-0005-0000-0000-0000435D0000}"/>
    <cellStyle name="Total 8 2 6 2 16 2" xfId="23875" xr:uid="{00000000-0005-0000-0000-0000445D0000}"/>
    <cellStyle name="Total 8 2 6 2 17" xfId="23876" xr:uid="{00000000-0005-0000-0000-0000455D0000}"/>
    <cellStyle name="Total 8 2 6 2 17 2" xfId="23877" xr:uid="{00000000-0005-0000-0000-0000465D0000}"/>
    <cellStyle name="Total 8 2 6 2 18" xfId="23878" xr:uid="{00000000-0005-0000-0000-0000475D0000}"/>
    <cellStyle name="Total 8 2 6 2 2" xfId="23879" xr:uid="{00000000-0005-0000-0000-0000485D0000}"/>
    <cellStyle name="Total 8 2 6 2 2 2" xfId="23880" xr:uid="{00000000-0005-0000-0000-0000495D0000}"/>
    <cellStyle name="Total 8 2 6 2 3" xfId="23881" xr:uid="{00000000-0005-0000-0000-00004A5D0000}"/>
    <cellStyle name="Total 8 2 6 2 3 2" xfId="23882" xr:uid="{00000000-0005-0000-0000-00004B5D0000}"/>
    <cellStyle name="Total 8 2 6 2 4" xfId="23883" xr:uid="{00000000-0005-0000-0000-00004C5D0000}"/>
    <cellStyle name="Total 8 2 6 2 4 2" xfId="23884" xr:uid="{00000000-0005-0000-0000-00004D5D0000}"/>
    <cellStyle name="Total 8 2 6 2 5" xfId="23885" xr:uid="{00000000-0005-0000-0000-00004E5D0000}"/>
    <cellStyle name="Total 8 2 6 2 5 2" xfId="23886" xr:uid="{00000000-0005-0000-0000-00004F5D0000}"/>
    <cellStyle name="Total 8 2 6 2 6" xfId="23887" xr:uid="{00000000-0005-0000-0000-0000505D0000}"/>
    <cellStyle name="Total 8 2 6 2 6 2" xfId="23888" xr:uid="{00000000-0005-0000-0000-0000515D0000}"/>
    <cellStyle name="Total 8 2 6 2 7" xfId="23889" xr:uid="{00000000-0005-0000-0000-0000525D0000}"/>
    <cellStyle name="Total 8 2 6 2 7 2" xfId="23890" xr:uid="{00000000-0005-0000-0000-0000535D0000}"/>
    <cellStyle name="Total 8 2 6 2 8" xfId="23891" xr:uid="{00000000-0005-0000-0000-0000545D0000}"/>
    <cellStyle name="Total 8 2 6 2 8 2" xfId="23892" xr:uid="{00000000-0005-0000-0000-0000555D0000}"/>
    <cellStyle name="Total 8 2 6 2 9" xfId="23893" xr:uid="{00000000-0005-0000-0000-0000565D0000}"/>
    <cellStyle name="Total 8 2 6 2 9 2" xfId="23894" xr:uid="{00000000-0005-0000-0000-0000575D0000}"/>
    <cellStyle name="Total 8 2 6 3" xfId="23895" xr:uid="{00000000-0005-0000-0000-0000585D0000}"/>
    <cellStyle name="Total 8 2 6 3 10" xfId="23896" xr:uid="{00000000-0005-0000-0000-0000595D0000}"/>
    <cellStyle name="Total 8 2 6 3 10 2" xfId="23897" xr:uid="{00000000-0005-0000-0000-00005A5D0000}"/>
    <cellStyle name="Total 8 2 6 3 11" xfId="23898" xr:uid="{00000000-0005-0000-0000-00005B5D0000}"/>
    <cellStyle name="Total 8 2 6 3 11 2" xfId="23899" xr:uid="{00000000-0005-0000-0000-00005C5D0000}"/>
    <cellStyle name="Total 8 2 6 3 12" xfId="23900" xr:uid="{00000000-0005-0000-0000-00005D5D0000}"/>
    <cellStyle name="Total 8 2 6 3 12 2" xfId="23901" xr:uid="{00000000-0005-0000-0000-00005E5D0000}"/>
    <cellStyle name="Total 8 2 6 3 13" xfId="23902" xr:uid="{00000000-0005-0000-0000-00005F5D0000}"/>
    <cellStyle name="Total 8 2 6 3 13 2" xfId="23903" xr:uid="{00000000-0005-0000-0000-0000605D0000}"/>
    <cellStyle name="Total 8 2 6 3 14" xfId="23904" xr:uid="{00000000-0005-0000-0000-0000615D0000}"/>
    <cellStyle name="Total 8 2 6 3 14 2" xfId="23905" xr:uid="{00000000-0005-0000-0000-0000625D0000}"/>
    <cellStyle name="Total 8 2 6 3 15" xfId="23906" xr:uid="{00000000-0005-0000-0000-0000635D0000}"/>
    <cellStyle name="Total 8 2 6 3 15 2" xfId="23907" xr:uid="{00000000-0005-0000-0000-0000645D0000}"/>
    <cellStyle name="Total 8 2 6 3 16" xfId="23908" xr:uid="{00000000-0005-0000-0000-0000655D0000}"/>
    <cellStyle name="Total 8 2 6 3 2" xfId="23909" xr:uid="{00000000-0005-0000-0000-0000665D0000}"/>
    <cellStyle name="Total 8 2 6 3 2 2" xfId="23910" xr:uid="{00000000-0005-0000-0000-0000675D0000}"/>
    <cellStyle name="Total 8 2 6 3 3" xfId="23911" xr:uid="{00000000-0005-0000-0000-0000685D0000}"/>
    <cellStyle name="Total 8 2 6 3 3 2" xfId="23912" xr:uid="{00000000-0005-0000-0000-0000695D0000}"/>
    <cellStyle name="Total 8 2 6 3 4" xfId="23913" xr:uid="{00000000-0005-0000-0000-00006A5D0000}"/>
    <cellStyle name="Total 8 2 6 3 4 2" xfId="23914" xr:uid="{00000000-0005-0000-0000-00006B5D0000}"/>
    <cellStyle name="Total 8 2 6 3 5" xfId="23915" xr:uid="{00000000-0005-0000-0000-00006C5D0000}"/>
    <cellStyle name="Total 8 2 6 3 5 2" xfId="23916" xr:uid="{00000000-0005-0000-0000-00006D5D0000}"/>
    <cellStyle name="Total 8 2 6 3 6" xfId="23917" xr:uid="{00000000-0005-0000-0000-00006E5D0000}"/>
    <cellStyle name="Total 8 2 6 3 6 2" xfId="23918" xr:uid="{00000000-0005-0000-0000-00006F5D0000}"/>
    <cellStyle name="Total 8 2 6 3 7" xfId="23919" xr:uid="{00000000-0005-0000-0000-0000705D0000}"/>
    <cellStyle name="Total 8 2 6 3 7 2" xfId="23920" xr:uid="{00000000-0005-0000-0000-0000715D0000}"/>
    <cellStyle name="Total 8 2 6 3 8" xfId="23921" xr:uid="{00000000-0005-0000-0000-0000725D0000}"/>
    <cellStyle name="Total 8 2 6 3 8 2" xfId="23922" xr:uid="{00000000-0005-0000-0000-0000735D0000}"/>
    <cellStyle name="Total 8 2 6 3 9" xfId="23923" xr:uid="{00000000-0005-0000-0000-0000745D0000}"/>
    <cellStyle name="Total 8 2 6 3 9 2" xfId="23924" xr:uid="{00000000-0005-0000-0000-0000755D0000}"/>
    <cellStyle name="Total 8 2 6 4" xfId="23925" xr:uid="{00000000-0005-0000-0000-0000765D0000}"/>
    <cellStyle name="Total 8 2 6 4 10" xfId="23926" xr:uid="{00000000-0005-0000-0000-0000775D0000}"/>
    <cellStyle name="Total 8 2 6 4 10 2" xfId="23927" xr:uid="{00000000-0005-0000-0000-0000785D0000}"/>
    <cellStyle name="Total 8 2 6 4 11" xfId="23928" xr:uid="{00000000-0005-0000-0000-0000795D0000}"/>
    <cellStyle name="Total 8 2 6 4 11 2" xfId="23929" xr:uid="{00000000-0005-0000-0000-00007A5D0000}"/>
    <cellStyle name="Total 8 2 6 4 12" xfId="23930" xr:uid="{00000000-0005-0000-0000-00007B5D0000}"/>
    <cellStyle name="Total 8 2 6 4 12 2" xfId="23931" xr:uid="{00000000-0005-0000-0000-00007C5D0000}"/>
    <cellStyle name="Total 8 2 6 4 13" xfId="23932" xr:uid="{00000000-0005-0000-0000-00007D5D0000}"/>
    <cellStyle name="Total 8 2 6 4 13 2" xfId="23933" xr:uid="{00000000-0005-0000-0000-00007E5D0000}"/>
    <cellStyle name="Total 8 2 6 4 14" xfId="23934" xr:uid="{00000000-0005-0000-0000-00007F5D0000}"/>
    <cellStyle name="Total 8 2 6 4 14 2" xfId="23935" xr:uid="{00000000-0005-0000-0000-0000805D0000}"/>
    <cellStyle name="Total 8 2 6 4 15" xfId="23936" xr:uid="{00000000-0005-0000-0000-0000815D0000}"/>
    <cellStyle name="Total 8 2 6 4 15 2" xfId="23937" xr:uid="{00000000-0005-0000-0000-0000825D0000}"/>
    <cellStyle name="Total 8 2 6 4 16" xfId="23938" xr:uid="{00000000-0005-0000-0000-0000835D0000}"/>
    <cellStyle name="Total 8 2 6 4 2" xfId="23939" xr:uid="{00000000-0005-0000-0000-0000845D0000}"/>
    <cellStyle name="Total 8 2 6 4 2 2" xfId="23940" xr:uid="{00000000-0005-0000-0000-0000855D0000}"/>
    <cellStyle name="Total 8 2 6 4 3" xfId="23941" xr:uid="{00000000-0005-0000-0000-0000865D0000}"/>
    <cellStyle name="Total 8 2 6 4 3 2" xfId="23942" xr:uid="{00000000-0005-0000-0000-0000875D0000}"/>
    <cellStyle name="Total 8 2 6 4 4" xfId="23943" xr:uid="{00000000-0005-0000-0000-0000885D0000}"/>
    <cellStyle name="Total 8 2 6 4 4 2" xfId="23944" xr:uid="{00000000-0005-0000-0000-0000895D0000}"/>
    <cellStyle name="Total 8 2 6 4 5" xfId="23945" xr:uid="{00000000-0005-0000-0000-00008A5D0000}"/>
    <cellStyle name="Total 8 2 6 4 5 2" xfId="23946" xr:uid="{00000000-0005-0000-0000-00008B5D0000}"/>
    <cellStyle name="Total 8 2 6 4 6" xfId="23947" xr:uid="{00000000-0005-0000-0000-00008C5D0000}"/>
    <cellStyle name="Total 8 2 6 4 6 2" xfId="23948" xr:uid="{00000000-0005-0000-0000-00008D5D0000}"/>
    <cellStyle name="Total 8 2 6 4 7" xfId="23949" xr:uid="{00000000-0005-0000-0000-00008E5D0000}"/>
    <cellStyle name="Total 8 2 6 4 7 2" xfId="23950" xr:uid="{00000000-0005-0000-0000-00008F5D0000}"/>
    <cellStyle name="Total 8 2 6 4 8" xfId="23951" xr:uid="{00000000-0005-0000-0000-0000905D0000}"/>
    <cellStyle name="Total 8 2 6 4 8 2" xfId="23952" xr:uid="{00000000-0005-0000-0000-0000915D0000}"/>
    <cellStyle name="Total 8 2 6 4 9" xfId="23953" xr:uid="{00000000-0005-0000-0000-0000925D0000}"/>
    <cellStyle name="Total 8 2 6 4 9 2" xfId="23954" xr:uid="{00000000-0005-0000-0000-0000935D0000}"/>
    <cellStyle name="Total 8 2 6 5" xfId="23955" xr:uid="{00000000-0005-0000-0000-0000945D0000}"/>
    <cellStyle name="Total 8 2 6 5 10" xfId="23956" xr:uid="{00000000-0005-0000-0000-0000955D0000}"/>
    <cellStyle name="Total 8 2 6 5 10 2" xfId="23957" xr:uid="{00000000-0005-0000-0000-0000965D0000}"/>
    <cellStyle name="Total 8 2 6 5 11" xfId="23958" xr:uid="{00000000-0005-0000-0000-0000975D0000}"/>
    <cellStyle name="Total 8 2 6 5 11 2" xfId="23959" xr:uid="{00000000-0005-0000-0000-0000985D0000}"/>
    <cellStyle name="Total 8 2 6 5 12" xfId="23960" xr:uid="{00000000-0005-0000-0000-0000995D0000}"/>
    <cellStyle name="Total 8 2 6 5 12 2" xfId="23961" xr:uid="{00000000-0005-0000-0000-00009A5D0000}"/>
    <cellStyle name="Total 8 2 6 5 13" xfId="23962" xr:uid="{00000000-0005-0000-0000-00009B5D0000}"/>
    <cellStyle name="Total 8 2 6 5 13 2" xfId="23963" xr:uid="{00000000-0005-0000-0000-00009C5D0000}"/>
    <cellStyle name="Total 8 2 6 5 14" xfId="23964" xr:uid="{00000000-0005-0000-0000-00009D5D0000}"/>
    <cellStyle name="Total 8 2 6 5 14 2" xfId="23965" xr:uid="{00000000-0005-0000-0000-00009E5D0000}"/>
    <cellStyle name="Total 8 2 6 5 15" xfId="23966" xr:uid="{00000000-0005-0000-0000-00009F5D0000}"/>
    <cellStyle name="Total 8 2 6 5 2" xfId="23967" xr:uid="{00000000-0005-0000-0000-0000A05D0000}"/>
    <cellStyle name="Total 8 2 6 5 2 2" xfId="23968" xr:uid="{00000000-0005-0000-0000-0000A15D0000}"/>
    <cellStyle name="Total 8 2 6 5 3" xfId="23969" xr:uid="{00000000-0005-0000-0000-0000A25D0000}"/>
    <cellStyle name="Total 8 2 6 5 3 2" xfId="23970" xr:uid="{00000000-0005-0000-0000-0000A35D0000}"/>
    <cellStyle name="Total 8 2 6 5 4" xfId="23971" xr:uid="{00000000-0005-0000-0000-0000A45D0000}"/>
    <cellStyle name="Total 8 2 6 5 4 2" xfId="23972" xr:uid="{00000000-0005-0000-0000-0000A55D0000}"/>
    <cellStyle name="Total 8 2 6 5 5" xfId="23973" xr:uid="{00000000-0005-0000-0000-0000A65D0000}"/>
    <cellStyle name="Total 8 2 6 5 5 2" xfId="23974" xr:uid="{00000000-0005-0000-0000-0000A75D0000}"/>
    <cellStyle name="Total 8 2 6 5 6" xfId="23975" xr:uid="{00000000-0005-0000-0000-0000A85D0000}"/>
    <cellStyle name="Total 8 2 6 5 6 2" xfId="23976" xr:uid="{00000000-0005-0000-0000-0000A95D0000}"/>
    <cellStyle name="Total 8 2 6 5 7" xfId="23977" xr:uid="{00000000-0005-0000-0000-0000AA5D0000}"/>
    <cellStyle name="Total 8 2 6 5 7 2" xfId="23978" xr:uid="{00000000-0005-0000-0000-0000AB5D0000}"/>
    <cellStyle name="Total 8 2 6 5 8" xfId="23979" xr:uid="{00000000-0005-0000-0000-0000AC5D0000}"/>
    <cellStyle name="Total 8 2 6 5 8 2" xfId="23980" xr:uid="{00000000-0005-0000-0000-0000AD5D0000}"/>
    <cellStyle name="Total 8 2 6 5 9" xfId="23981" xr:uid="{00000000-0005-0000-0000-0000AE5D0000}"/>
    <cellStyle name="Total 8 2 6 5 9 2" xfId="23982" xr:uid="{00000000-0005-0000-0000-0000AF5D0000}"/>
    <cellStyle name="Total 8 2 6 6" xfId="23983" xr:uid="{00000000-0005-0000-0000-0000B05D0000}"/>
    <cellStyle name="Total 8 2 6 6 2" xfId="23984" xr:uid="{00000000-0005-0000-0000-0000B15D0000}"/>
    <cellStyle name="Total 8 2 6 7" xfId="23985" xr:uid="{00000000-0005-0000-0000-0000B25D0000}"/>
    <cellStyle name="Total 8 2 6 7 2" xfId="23986" xr:uid="{00000000-0005-0000-0000-0000B35D0000}"/>
    <cellStyle name="Total 8 2 6 8" xfId="23987" xr:uid="{00000000-0005-0000-0000-0000B45D0000}"/>
    <cellStyle name="Total 8 2 6 8 2" xfId="23988" xr:uid="{00000000-0005-0000-0000-0000B55D0000}"/>
    <cellStyle name="Total 8 2 6 9" xfId="23989" xr:uid="{00000000-0005-0000-0000-0000B65D0000}"/>
    <cellStyle name="Total 8 2 6 9 2" xfId="23990" xr:uid="{00000000-0005-0000-0000-0000B75D0000}"/>
    <cellStyle name="Total 8 2 7" xfId="23991" xr:uid="{00000000-0005-0000-0000-0000B85D0000}"/>
    <cellStyle name="Total 8 2 7 10" xfId="23992" xr:uid="{00000000-0005-0000-0000-0000B95D0000}"/>
    <cellStyle name="Total 8 2 7 10 2" xfId="23993" xr:uid="{00000000-0005-0000-0000-0000BA5D0000}"/>
    <cellStyle name="Total 8 2 7 11" xfId="23994" xr:uid="{00000000-0005-0000-0000-0000BB5D0000}"/>
    <cellStyle name="Total 8 2 7 11 2" xfId="23995" xr:uid="{00000000-0005-0000-0000-0000BC5D0000}"/>
    <cellStyle name="Total 8 2 7 12" xfId="23996" xr:uid="{00000000-0005-0000-0000-0000BD5D0000}"/>
    <cellStyle name="Total 8 2 7 12 2" xfId="23997" xr:uid="{00000000-0005-0000-0000-0000BE5D0000}"/>
    <cellStyle name="Total 8 2 7 13" xfId="23998" xr:uid="{00000000-0005-0000-0000-0000BF5D0000}"/>
    <cellStyle name="Total 8 2 7 13 2" xfId="23999" xr:uid="{00000000-0005-0000-0000-0000C05D0000}"/>
    <cellStyle name="Total 8 2 7 14" xfId="24000" xr:uid="{00000000-0005-0000-0000-0000C15D0000}"/>
    <cellStyle name="Total 8 2 7 14 2" xfId="24001" xr:uid="{00000000-0005-0000-0000-0000C25D0000}"/>
    <cellStyle name="Total 8 2 7 15" xfId="24002" xr:uid="{00000000-0005-0000-0000-0000C35D0000}"/>
    <cellStyle name="Total 8 2 7 15 2" xfId="24003" xr:uid="{00000000-0005-0000-0000-0000C45D0000}"/>
    <cellStyle name="Total 8 2 7 16" xfId="24004" xr:uid="{00000000-0005-0000-0000-0000C55D0000}"/>
    <cellStyle name="Total 8 2 7 16 2" xfId="24005" xr:uid="{00000000-0005-0000-0000-0000C65D0000}"/>
    <cellStyle name="Total 8 2 7 17" xfId="24006" xr:uid="{00000000-0005-0000-0000-0000C75D0000}"/>
    <cellStyle name="Total 8 2 7 17 2" xfId="24007" xr:uid="{00000000-0005-0000-0000-0000C85D0000}"/>
    <cellStyle name="Total 8 2 7 18" xfId="24008" xr:uid="{00000000-0005-0000-0000-0000C95D0000}"/>
    <cellStyle name="Total 8 2 7 2" xfId="24009" xr:uid="{00000000-0005-0000-0000-0000CA5D0000}"/>
    <cellStyle name="Total 8 2 7 2 10" xfId="24010" xr:uid="{00000000-0005-0000-0000-0000CB5D0000}"/>
    <cellStyle name="Total 8 2 7 2 10 2" xfId="24011" xr:uid="{00000000-0005-0000-0000-0000CC5D0000}"/>
    <cellStyle name="Total 8 2 7 2 11" xfId="24012" xr:uid="{00000000-0005-0000-0000-0000CD5D0000}"/>
    <cellStyle name="Total 8 2 7 2 11 2" xfId="24013" xr:uid="{00000000-0005-0000-0000-0000CE5D0000}"/>
    <cellStyle name="Total 8 2 7 2 12" xfId="24014" xr:uid="{00000000-0005-0000-0000-0000CF5D0000}"/>
    <cellStyle name="Total 8 2 7 2 12 2" xfId="24015" xr:uid="{00000000-0005-0000-0000-0000D05D0000}"/>
    <cellStyle name="Total 8 2 7 2 13" xfId="24016" xr:uid="{00000000-0005-0000-0000-0000D15D0000}"/>
    <cellStyle name="Total 8 2 7 2 13 2" xfId="24017" xr:uid="{00000000-0005-0000-0000-0000D25D0000}"/>
    <cellStyle name="Total 8 2 7 2 14" xfId="24018" xr:uid="{00000000-0005-0000-0000-0000D35D0000}"/>
    <cellStyle name="Total 8 2 7 2 14 2" xfId="24019" xr:uid="{00000000-0005-0000-0000-0000D45D0000}"/>
    <cellStyle name="Total 8 2 7 2 15" xfId="24020" xr:uid="{00000000-0005-0000-0000-0000D55D0000}"/>
    <cellStyle name="Total 8 2 7 2 15 2" xfId="24021" xr:uid="{00000000-0005-0000-0000-0000D65D0000}"/>
    <cellStyle name="Total 8 2 7 2 16" xfId="24022" xr:uid="{00000000-0005-0000-0000-0000D75D0000}"/>
    <cellStyle name="Total 8 2 7 2 16 2" xfId="24023" xr:uid="{00000000-0005-0000-0000-0000D85D0000}"/>
    <cellStyle name="Total 8 2 7 2 17" xfId="24024" xr:uid="{00000000-0005-0000-0000-0000D95D0000}"/>
    <cellStyle name="Total 8 2 7 2 17 2" xfId="24025" xr:uid="{00000000-0005-0000-0000-0000DA5D0000}"/>
    <cellStyle name="Total 8 2 7 2 18" xfId="24026" xr:uid="{00000000-0005-0000-0000-0000DB5D0000}"/>
    <cellStyle name="Total 8 2 7 2 2" xfId="24027" xr:uid="{00000000-0005-0000-0000-0000DC5D0000}"/>
    <cellStyle name="Total 8 2 7 2 2 2" xfId="24028" xr:uid="{00000000-0005-0000-0000-0000DD5D0000}"/>
    <cellStyle name="Total 8 2 7 2 3" xfId="24029" xr:uid="{00000000-0005-0000-0000-0000DE5D0000}"/>
    <cellStyle name="Total 8 2 7 2 3 2" xfId="24030" xr:uid="{00000000-0005-0000-0000-0000DF5D0000}"/>
    <cellStyle name="Total 8 2 7 2 4" xfId="24031" xr:uid="{00000000-0005-0000-0000-0000E05D0000}"/>
    <cellStyle name="Total 8 2 7 2 4 2" xfId="24032" xr:uid="{00000000-0005-0000-0000-0000E15D0000}"/>
    <cellStyle name="Total 8 2 7 2 5" xfId="24033" xr:uid="{00000000-0005-0000-0000-0000E25D0000}"/>
    <cellStyle name="Total 8 2 7 2 5 2" xfId="24034" xr:uid="{00000000-0005-0000-0000-0000E35D0000}"/>
    <cellStyle name="Total 8 2 7 2 6" xfId="24035" xr:uid="{00000000-0005-0000-0000-0000E45D0000}"/>
    <cellStyle name="Total 8 2 7 2 6 2" xfId="24036" xr:uid="{00000000-0005-0000-0000-0000E55D0000}"/>
    <cellStyle name="Total 8 2 7 2 7" xfId="24037" xr:uid="{00000000-0005-0000-0000-0000E65D0000}"/>
    <cellStyle name="Total 8 2 7 2 7 2" xfId="24038" xr:uid="{00000000-0005-0000-0000-0000E75D0000}"/>
    <cellStyle name="Total 8 2 7 2 8" xfId="24039" xr:uid="{00000000-0005-0000-0000-0000E85D0000}"/>
    <cellStyle name="Total 8 2 7 2 8 2" xfId="24040" xr:uid="{00000000-0005-0000-0000-0000E95D0000}"/>
    <cellStyle name="Total 8 2 7 2 9" xfId="24041" xr:uid="{00000000-0005-0000-0000-0000EA5D0000}"/>
    <cellStyle name="Total 8 2 7 2 9 2" xfId="24042" xr:uid="{00000000-0005-0000-0000-0000EB5D0000}"/>
    <cellStyle name="Total 8 2 7 3" xfId="24043" xr:uid="{00000000-0005-0000-0000-0000EC5D0000}"/>
    <cellStyle name="Total 8 2 7 3 10" xfId="24044" xr:uid="{00000000-0005-0000-0000-0000ED5D0000}"/>
    <cellStyle name="Total 8 2 7 3 10 2" xfId="24045" xr:uid="{00000000-0005-0000-0000-0000EE5D0000}"/>
    <cellStyle name="Total 8 2 7 3 11" xfId="24046" xr:uid="{00000000-0005-0000-0000-0000EF5D0000}"/>
    <cellStyle name="Total 8 2 7 3 11 2" xfId="24047" xr:uid="{00000000-0005-0000-0000-0000F05D0000}"/>
    <cellStyle name="Total 8 2 7 3 12" xfId="24048" xr:uid="{00000000-0005-0000-0000-0000F15D0000}"/>
    <cellStyle name="Total 8 2 7 3 12 2" xfId="24049" xr:uid="{00000000-0005-0000-0000-0000F25D0000}"/>
    <cellStyle name="Total 8 2 7 3 13" xfId="24050" xr:uid="{00000000-0005-0000-0000-0000F35D0000}"/>
    <cellStyle name="Total 8 2 7 3 13 2" xfId="24051" xr:uid="{00000000-0005-0000-0000-0000F45D0000}"/>
    <cellStyle name="Total 8 2 7 3 14" xfId="24052" xr:uid="{00000000-0005-0000-0000-0000F55D0000}"/>
    <cellStyle name="Total 8 2 7 3 14 2" xfId="24053" xr:uid="{00000000-0005-0000-0000-0000F65D0000}"/>
    <cellStyle name="Total 8 2 7 3 15" xfId="24054" xr:uid="{00000000-0005-0000-0000-0000F75D0000}"/>
    <cellStyle name="Total 8 2 7 3 15 2" xfId="24055" xr:uid="{00000000-0005-0000-0000-0000F85D0000}"/>
    <cellStyle name="Total 8 2 7 3 16" xfId="24056" xr:uid="{00000000-0005-0000-0000-0000F95D0000}"/>
    <cellStyle name="Total 8 2 7 3 2" xfId="24057" xr:uid="{00000000-0005-0000-0000-0000FA5D0000}"/>
    <cellStyle name="Total 8 2 7 3 2 2" xfId="24058" xr:uid="{00000000-0005-0000-0000-0000FB5D0000}"/>
    <cellStyle name="Total 8 2 7 3 3" xfId="24059" xr:uid="{00000000-0005-0000-0000-0000FC5D0000}"/>
    <cellStyle name="Total 8 2 7 3 3 2" xfId="24060" xr:uid="{00000000-0005-0000-0000-0000FD5D0000}"/>
    <cellStyle name="Total 8 2 7 3 4" xfId="24061" xr:uid="{00000000-0005-0000-0000-0000FE5D0000}"/>
    <cellStyle name="Total 8 2 7 3 4 2" xfId="24062" xr:uid="{00000000-0005-0000-0000-0000FF5D0000}"/>
    <cellStyle name="Total 8 2 7 3 5" xfId="24063" xr:uid="{00000000-0005-0000-0000-0000005E0000}"/>
    <cellStyle name="Total 8 2 7 3 5 2" xfId="24064" xr:uid="{00000000-0005-0000-0000-0000015E0000}"/>
    <cellStyle name="Total 8 2 7 3 6" xfId="24065" xr:uid="{00000000-0005-0000-0000-0000025E0000}"/>
    <cellStyle name="Total 8 2 7 3 6 2" xfId="24066" xr:uid="{00000000-0005-0000-0000-0000035E0000}"/>
    <cellStyle name="Total 8 2 7 3 7" xfId="24067" xr:uid="{00000000-0005-0000-0000-0000045E0000}"/>
    <cellStyle name="Total 8 2 7 3 7 2" xfId="24068" xr:uid="{00000000-0005-0000-0000-0000055E0000}"/>
    <cellStyle name="Total 8 2 7 3 8" xfId="24069" xr:uid="{00000000-0005-0000-0000-0000065E0000}"/>
    <cellStyle name="Total 8 2 7 3 8 2" xfId="24070" xr:uid="{00000000-0005-0000-0000-0000075E0000}"/>
    <cellStyle name="Total 8 2 7 3 9" xfId="24071" xr:uid="{00000000-0005-0000-0000-0000085E0000}"/>
    <cellStyle name="Total 8 2 7 3 9 2" xfId="24072" xr:uid="{00000000-0005-0000-0000-0000095E0000}"/>
    <cellStyle name="Total 8 2 7 4" xfId="24073" xr:uid="{00000000-0005-0000-0000-00000A5E0000}"/>
    <cellStyle name="Total 8 2 7 4 10" xfId="24074" xr:uid="{00000000-0005-0000-0000-00000B5E0000}"/>
    <cellStyle name="Total 8 2 7 4 10 2" xfId="24075" xr:uid="{00000000-0005-0000-0000-00000C5E0000}"/>
    <cellStyle name="Total 8 2 7 4 11" xfId="24076" xr:uid="{00000000-0005-0000-0000-00000D5E0000}"/>
    <cellStyle name="Total 8 2 7 4 11 2" xfId="24077" xr:uid="{00000000-0005-0000-0000-00000E5E0000}"/>
    <cellStyle name="Total 8 2 7 4 12" xfId="24078" xr:uid="{00000000-0005-0000-0000-00000F5E0000}"/>
    <cellStyle name="Total 8 2 7 4 12 2" xfId="24079" xr:uid="{00000000-0005-0000-0000-0000105E0000}"/>
    <cellStyle name="Total 8 2 7 4 13" xfId="24080" xr:uid="{00000000-0005-0000-0000-0000115E0000}"/>
    <cellStyle name="Total 8 2 7 4 13 2" xfId="24081" xr:uid="{00000000-0005-0000-0000-0000125E0000}"/>
    <cellStyle name="Total 8 2 7 4 14" xfId="24082" xr:uid="{00000000-0005-0000-0000-0000135E0000}"/>
    <cellStyle name="Total 8 2 7 4 14 2" xfId="24083" xr:uid="{00000000-0005-0000-0000-0000145E0000}"/>
    <cellStyle name="Total 8 2 7 4 15" xfId="24084" xr:uid="{00000000-0005-0000-0000-0000155E0000}"/>
    <cellStyle name="Total 8 2 7 4 15 2" xfId="24085" xr:uid="{00000000-0005-0000-0000-0000165E0000}"/>
    <cellStyle name="Total 8 2 7 4 16" xfId="24086" xr:uid="{00000000-0005-0000-0000-0000175E0000}"/>
    <cellStyle name="Total 8 2 7 4 2" xfId="24087" xr:uid="{00000000-0005-0000-0000-0000185E0000}"/>
    <cellStyle name="Total 8 2 7 4 2 2" xfId="24088" xr:uid="{00000000-0005-0000-0000-0000195E0000}"/>
    <cellStyle name="Total 8 2 7 4 3" xfId="24089" xr:uid="{00000000-0005-0000-0000-00001A5E0000}"/>
    <cellStyle name="Total 8 2 7 4 3 2" xfId="24090" xr:uid="{00000000-0005-0000-0000-00001B5E0000}"/>
    <cellStyle name="Total 8 2 7 4 4" xfId="24091" xr:uid="{00000000-0005-0000-0000-00001C5E0000}"/>
    <cellStyle name="Total 8 2 7 4 4 2" xfId="24092" xr:uid="{00000000-0005-0000-0000-00001D5E0000}"/>
    <cellStyle name="Total 8 2 7 4 5" xfId="24093" xr:uid="{00000000-0005-0000-0000-00001E5E0000}"/>
    <cellStyle name="Total 8 2 7 4 5 2" xfId="24094" xr:uid="{00000000-0005-0000-0000-00001F5E0000}"/>
    <cellStyle name="Total 8 2 7 4 6" xfId="24095" xr:uid="{00000000-0005-0000-0000-0000205E0000}"/>
    <cellStyle name="Total 8 2 7 4 6 2" xfId="24096" xr:uid="{00000000-0005-0000-0000-0000215E0000}"/>
    <cellStyle name="Total 8 2 7 4 7" xfId="24097" xr:uid="{00000000-0005-0000-0000-0000225E0000}"/>
    <cellStyle name="Total 8 2 7 4 7 2" xfId="24098" xr:uid="{00000000-0005-0000-0000-0000235E0000}"/>
    <cellStyle name="Total 8 2 7 4 8" xfId="24099" xr:uid="{00000000-0005-0000-0000-0000245E0000}"/>
    <cellStyle name="Total 8 2 7 4 8 2" xfId="24100" xr:uid="{00000000-0005-0000-0000-0000255E0000}"/>
    <cellStyle name="Total 8 2 7 4 9" xfId="24101" xr:uid="{00000000-0005-0000-0000-0000265E0000}"/>
    <cellStyle name="Total 8 2 7 4 9 2" xfId="24102" xr:uid="{00000000-0005-0000-0000-0000275E0000}"/>
    <cellStyle name="Total 8 2 7 5" xfId="24103" xr:uid="{00000000-0005-0000-0000-0000285E0000}"/>
    <cellStyle name="Total 8 2 7 5 10" xfId="24104" xr:uid="{00000000-0005-0000-0000-0000295E0000}"/>
    <cellStyle name="Total 8 2 7 5 10 2" xfId="24105" xr:uid="{00000000-0005-0000-0000-00002A5E0000}"/>
    <cellStyle name="Total 8 2 7 5 11" xfId="24106" xr:uid="{00000000-0005-0000-0000-00002B5E0000}"/>
    <cellStyle name="Total 8 2 7 5 11 2" xfId="24107" xr:uid="{00000000-0005-0000-0000-00002C5E0000}"/>
    <cellStyle name="Total 8 2 7 5 12" xfId="24108" xr:uid="{00000000-0005-0000-0000-00002D5E0000}"/>
    <cellStyle name="Total 8 2 7 5 12 2" xfId="24109" xr:uid="{00000000-0005-0000-0000-00002E5E0000}"/>
    <cellStyle name="Total 8 2 7 5 13" xfId="24110" xr:uid="{00000000-0005-0000-0000-00002F5E0000}"/>
    <cellStyle name="Total 8 2 7 5 13 2" xfId="24111" xr:uid="{00000000-0005-0000-0000-0000305E0000}"/>
    <cellStyle name="Total 8 2 7 5 14" xfId="24112" xr:uid="{00000000-0005-0000-0000-0000315E0000}"/>
    <cellStyle name="Total 8 2 7 5 2" xfId="24113" xr:uid="{00000000-0005-0000-0000-0000325E0000}"/>
    <cellStyle name="Total 8 2 7 5 2 2" xfId="24114" xr:uid="{00000000-0005-0000-0000-0000335E0000}"/>
    <cellStyle name="Total 8 2 7 5 3" xfId="24115" xr:uid="{00000000-0005-0000-0000-0000345E0000}"/>
    <cellStyle name="Total 8 2 7 5 3 2" xfId="24116" xr:uid="{00000000-0005-0000-0000-0000355E0000}"/>
    <cellStyle name="Total 8 2 7 5 4" xfId="24117" xr:uid="{00000000-0005-0000-0000-0000365E0000}"/>
    <cellStyle name="Total 8 2 7 5 4 2" xfId="24118" xr:uid="{00000000-0005-0000-0000-0000375E0000}"/>
    <cellStyle name="Total 8 2 7 5 5" xfId="24119" xr:uid="{00000000-0005-0000-0000-0000385E0000}"/>
    <cellStyle name="Total 8 2 7 5 5 2" xfId="24120" xr:uid="{00000000-0005-0000-0000-0000395E0000}"/>
    <cellStyle name="Total 8 2 7 5 6" xfId="24121" xr:uid="{00000000-0005-0000-0000-00003A5E0000}"/>
    <cellStyle name="Total 8 2 7 5 6 2" xfId="24122" xr:uid="{00000000-0005-0000-0000-00003B5E0000}"/>
    <cellStyle name="Total 8 2 7 5 7" xfId="24123" xr:uid="{00000000-0005-0000-0000-00003C5E0000}"/>
    <cellStyle name="Total 8 2 7 5 7 2" xfId="24124" xr:uid="{00000000-0005-0000-0000-00003D5E0000}"/>
    <cellStyle name="Total 8 2 7 5 8" xfId="24125" xr:uid="{00000000-0005-0000-0000-00003E5E0000}"/>
    <cellStyle name="Total 8 2 7 5 8 2" xfId="24126" xr:uid="{00000000-0005-0000-0000-00003F5E0000}"/>
    <cellStyle name="Total 8 2 7 5 9" xfId="24127" xr:uid="{00000000-0005-0000-0000-0000405E0000}"/>
    <cellStyle name="Total 8 2 7 5 9 2" xfId="24128" xr:uid="{00000000-0005-0000-0000-0000415E0000}"/>
    <cellStyle name="Total 8 2 7 6" xfId="24129" xr:uid="{00000000-0005-0000-0000-0000425E0000}"/>
    <cellStyle name="Total 8 2 7 6 2" xfId="24130" xr:uid="{00000000-0005-0000-0000-0000435E0000}"/>
    <cellStyle name="Total 8 2 7 7" xfId="24131" xr:uid="{00000000-0005-0000-0000-0000445E0000}"/>
    <cellStyle name="Total 8 2 7 7 2" xfId="24132" xr:uid="{00000000-0005-0000-0000-0000455E0000}"/>
    <cellStyle name="Total 8 2 7 8" xfId="24133" xr:uid="{00000000-0005-0000-0000-0000465E0000}"/>
    <cellStyle name="Total 8 2 7 8 2" xfId="24134" xr:uid="{00000000-0005-0000-0000-0000475E0000}"/>
    <cellStyle name="Total 8 2 7 9" xfId="24135" xr:uid="{00000000-0005-0000-0000-0000485E0000}"/>
    <cellStyle name="Total 8 2 7 9 2" xfId="24136" xr:uid="{00000000-0005-0000-0000-0000495E0000}"/>
    <cellStyle name="Total 8 2 8" xfId="24137" xr:uid="{00000000-0005-0000-0000-00004A5E0000}"/>
    <cellStyle name="Total 8 2 8 10" xfId="24138" xr:uid="{00000000-0005-0000-0000-00004B5E0000}"/>
    <cellStyle name="Total 8 2 8 10 2" xfId="24139" xr:uid="{00000000-0005-0000-0000-00004C5E0000}"/>
    <cellStyle name="Total 8 2 8 11" xfId="24140" xr:uid="{00000000-0005-0000-0000-00004D5E0000}"/>
    <cellStyle name="Total 8 2 8 11 2" xfId="24141" xr:uid="{00000000-0005-0000-0000-00004E5E0000}"/>
    <cellStyle name="Total 8 2 8 12" xfId="24142" xr:uid="{00000000-0005-0000-0000-00004F5E0000}"/>
    <cellStyle name="Total 8 2 8 12 2" xfId="24143" xr:uid="{00000000-0005-0000-0000-0000505E0000}"/>
    <cellStyle name="Total 8 2 8 13" xfId="24144" xr:uid="{00000000-0005-0000-0000-0000515E0000}"/>
    <cellStyle name="Total 8 2 8 13 2" xfId="24145" xr:uid="{00000000-0005-0000-0000-0000525E0000}"/>
    <cellStyle name="Total 8 2 8 14" xfId="24146" xr:uid="{00000000-0005-0000-0000-0000535E0000}"/>
    <cellStyle name="Total 8 2 8 14 2" xfId="24147" xr:uid="{00000000-0005-0000-0000-0000545E0000}"/>
    <cellStyle name="Total 8 2 8 15" xfId="24148" xr:uid="{00000000-0005-0000-0000-0000555E0000}"/>
    <cellStyle name="Total 8 2 8 15 2" xfId="24149" xr:uid="{00000000-0005-0000-0000-0000565E0000}"/>
    <cellStyle name="Total 8 2 8 16" xfId="24150" xr:uid="{00000000-0005-0000-0000-0000575E0000}"/>
    <cellStyle name="Total 8 2 8 16 2" xfId="24151" xr:uid="{00000000-0005-0000-0000-0000585E0000}"/>
    <cellStyle name="Total 8 2 8 17" xfId="24152" xr:uid="{00000000-0005-0000-0000-0000595E0000}"/>
    <cellStyle name="Total 8 2 8 17 2" xfId="24153" xr:uid="{00000000-0005-0000-0000-00005A5E0000}"/>
    <cellStyle name="Total 8 2 8 18" xfId="24154" xr:uid="{00000000-0005-0000-0000-00005B5E0000}"/>
    <cellStyle name="Total 8 2 8 2" xfId="24155" xr:uid="{00000000-0005-0000-0000-00005C5E0000}"/>
    <cellStyle name="Total 8 2 8 2 10" xfId="24156" xr:uid="{00000000-0005-0000-0000-00005D5E0000}"/>
    <cellStyle name="Total 8 2 8 2 10 2" xfId="24157" xr:uid="{00000000-0005-0000-0000-00005E5E0000}"/>
    <cellStyle name="Total 8 2 8 2 11" xfId="24158" xr:uid="{00000000-0005-0000-0000-00005F5E0000}"/>
    <cellStyle name="Total 8 2 8 2 11 2" xfId="24159" xr:uid="{00000000-0005-0000-0000-0000605E0000}"/>
    <cellStyle name="Total 8 2 8 2 12" xfId="24160" xr:uid="{00000000-0005-0000-0000-0000615E0000}"/>
    <cellStyle name="Total 8 2 8 2 12 2" xfId="24161" xr:uid="{00000000-0005-0000-0000-0000625E0000}"/>
    <cellStyle name="Total 8 2 8 2 13" xfId="24162" xr:uid="{00000000-0005-0000-0000-0000635E0000}"/>
    <cellStyle name="Total 8 2 8 2 13 2" xfId="24163" xr:uid="{00000000-0005-0000-0000-0000645E0000}"/>
    <cellStyle name="Total 8 2 8 2 14" xfId="24164" xr:uid="{00000000-0005-0000-0000-0000655E0000}"/>
    <cellStyle name="Total 8 2 8 2 14 2" xfId="24165" xr:uid="{00000000-0005-0000-0000-0000665E0000}"/>
    <cellStyle name="Total 8 2 8 2 15" xfId="24166" xr:uid="{00000000-0005-0000-0000-0000675E0000}"/>
    <cellStyle name="Total 8 2 8 2 15 2" xfId="24167" xr:uid="{00000000-0005-0000-0000-0000685E0000}"/>
    <cellStyle name="Total 8 2 8 2 16" xfId="24168" xr:uid="{00000000-0005-0000-0000-0000695E0000}"/>
    <cellStyle name="Total 8 2 8 2 16 2" xfId="24169" xr:uid="{00000000-0005-0000-0000-00006A5E0000}"/>
    <cellStyle name="Total 8 2 8 2 17" xfId="24170" xr:uid="{00000000-0005-0000-0000-00006B5E0000}"/>
    <cellStyle name="Total 8 2 8 2 17 2" xfId="24171" xr:uid="{00000000-0005-0000-0000-00006C5E0000}"/>
    <cellStyle name="Total 8 2 8 2 18" xfId="24172" xr:uid="{00000000-0005-0000-0000-00006D5E0000}"/>
    <cellStyle name="Total 8 2 8 2 2" xfId="24173" xr:uid="{00000000-0005-0000-0000-00006E5E0000}"/>
    <cellStyle name="Total 8 2 8 2 2 2" xfId="24174" xr:uid="{00000000-0005-0000-0000-00006F5E0000}"/>
    <cellStyle name="Total 8 2 8 2 3" xfId="24175" xr:uid="{00000000-0005-0000-0000-0000705E0000}"/>
    <cellStyle name="Total 8 2 8 2 3 2" xfId="24176" xr:uid="{00000000-0005-0000-0000-0000715E0000}"/>
    <cellStyle name="Total 8 2 8 2 4" xfId="24177" xr:uid="{00000000-0005-0000-0000-0000725E0000}"/>
    <cellStyle name="Total 8 2 8 2 4 2" xfId="24178" xr:uid="{00000000-0005-0000-0000-0000735E0000}"/>
    <cellStyle name="Total 8 2 8 2 5" xfId="24179" xr:uid="{00000000-0005-0000-0000-0000745E0000}"/>
    <cellStyle name="Total 8 2 8 2 5 2" xfId="24180" xr:uid="{00000000-0005-0000-0000-0000755E0000}"/>
    <cellStyle name="Total 8 2 8 2 6" xfId="24181" xr:uid="{00000000-0005-0000-0000-0000765E0000}"/>
    <cellStyle name="Total 8 2 8 2 6 2" xfId="24182" xr:uid="{00000000-0005-0000-0000-0000775E0000}"/>
    <cellStyle name="Total 8 2 8 2 7" xfId="24183" xr:uid="{00000000-0005-0000-0000-0000785E0000}"/>
    <cellStyle name="Total 8 2 8 2 7 2" xfId="24184" xr:uid="{00000000-0005-0000-0000-0000795E0000}"/>
    <cellStyle name="Total 8 2 8 2 8" xfId="24185" xr:uid="{00000000-0005-0000-0000-00007A5E0000}"/>
    <cellStyle name="Total 8 2 8 2 8 2" xfId="24186" xr:uid="{00000000-0005-0000-0000-00007B5E0000}"/>
    <cellStyle name="Total 8 2 8 2 9" xfId="24187" xr:uid="{00000000-0005-0000-0000-00007C5E0000}"/>
    <cellStyle name="Total 8 2 8 2 9 2" xfId="24188" xr:uid="{00000000-0005-0000-0000-00007D5E0000}"/>
    <cellStyle name="Total 8 2 8 3" xfId="24189" xr:uid="{00000000-0005-0000-0000-00007E5E0000}"/>
    <cellStyle name="Total 8 2 8 3 10" xfId="24190" xr:uid="{00000000-0005-0000-0000-00007F5E0000}"/>
    <cellStyle name="Total 8 2 8 3 10 2" xfId="24191" xr:uid="{00000000-0005-0000-0000-0000805E0000}"/>
    <cellStyle name="Total 8 2 8 3 11" xfId="24192" xr:uid="{00000000-0005-0000-0000-0000815E0000}"/>
    <cellStyle name="Total 8 2 8 3 11 2" xfId="24193" xr:uid="{00000000-0005-0000-0000-0000825E0000}"/>
    <cellStyle name="Total 8 2 8 3 12" xfId="24194" xr:uid="{00000000-0005-0000-0000-0000835E0000}"/>
    <cellStyle name="Total 8 2 8 3 12 2" xfId="24195" xr:uid="{00000000-0005-0000-0000-0000845E0000}"/>
    <cellStyle name="Total 8 2 8 3 13" xfId="24196" xr:uid="{00000000-0005-0000-0000-0000855E0000}"/>
    <cellStyle name="Total 8 2 8 3 13 2" xfId="24197" xr:uid="{00000000-0005-0000-0000-0000865E0000}"/>
    <cellStyle name="Total 8 2 8 3 14" xfId="24198" xr:uid="{00000000-0005-0000-0000-0000875E0000}"/>
    <cellStyle name="Total 8 2 8 3 14 2" xfId="24199" xr:uid="{00000000-0005-0000-0000-0000885E0000}"/>
    <cellStyle name="Total 8 2 8 3 15" xfId="24200" xr:uid="{00000000-0005-0000-0000-0000895E0000}"/>
    <cellStyle name="Total 8 2 8 3 15 2" xfId="24201" xr:uid="{00000000-0005-0000-0000-00008A5E0000}"/>
    <cellStyle name="Total 8 2 8 3 16" xfId="24202" xr:uid="{00000000-0005-0000-0000-00008B5E0000}"/>
    <cellStyle name="Total 8 2 8 3 2" xfId="24203" xr:uid="{00000000-0005-0000-0000-00008C5E0000}"/>
    <cellStyle name="Total 8 2 8 3 2 2" xfId="24204" xr:uid="{00000000-0005-0000-0000-00008D5E0000}"/>
    <cellStyle name="Total 8 2 8 3 3" xfId="24205" xr:uid="{00000000-0005-0000-0000-00008E5E0000}"/>
    <cellStyle name="Total 8 2 8 3 3 2" xfId="24206" xr:uid="{00000000-0005-0000-0000-00008F5E0000}"/>
    <cellStyle name="Total 8 2 8 3 4" xfId="24207" xr:uid="{00000000-0005-0000-0000-0000905E0000}"/>
    <cellStyle name="Total 8 2 8 3 4 2" xfId="24208" xr:uid="{00000000-0005-0000-0000-0000915E0000}"/>
    <cellStyle name="Total 8 2 8 3 5" xfId="24209" xr:uid="{00000000-0005-0000-0000-0000925E0000}"/>
    <cellStyle name="Total 8 2 8 3 5 2" xfId="24210" xr:uid="{00000000-0005-0000-0000-0000935E0000}"/>
    <cellStyle name="Total 8 2 8 3 6" xfId="24211" xr:uid="{00000000-0005-0000-0000-0000945E0000}"/>
    <cellStyle name="Total 8 2 8 3 6 2" xfId="24212" xr:uid="{00000000-0005-0000-0000-0000955E0000}"/>
    <cellStyle name="Total 8 2 8 3 7" xfId="24213" xr:uid="{00000000-0005-0000-0000-0000965E0000}"/>
    <cellStyle name="Total 8 2 8 3 7 2" xfId="24214" xr:uid="{00000000-0005-0000-0000-0000975E0000}"/>
    <cellStyle name="Total 8 2 8 3 8" xfId="24215" xr:uid="{00000000-0005-0000-0000-0000985E0000}"/>
    <cellStyle name="Total 8 2 8 3 8 2" xfId="24216" xr:uid="{00000000-0005-0000-0000-0000995E0000}"/>
    <cellStyle name="Total 8 2 8 3 9" xfId="24217" xr:uid="{00000000-0005-0000-0000-00009A5E0000}"/>
    <cellStyle name="Total 8 2 8 3 9 2" xfId="24218" xr:uid="{00000000-0005-0000-0000-00009B5E0000}"/>
    <cellStyle name="Total 8 2 8 4" xfId="24219" xr:uid="{00000000-0005-0000-0000-00009C5E0000}"/>
    <cellStyle name="Total 8 2 8 4 10" xfId="24220" xr:uid="{00000000-0005-0000-0000-00009D5E0000}"/>
    <cellStyle name="Total 8 2 8 4 10 2" xfId="24221" xr:uid="{00000000-0005-0000-0000-00009E5E0000}"/>
    <cellStyle name="Total 8 2 8 4 11" xfId="24222" xr:uid="{00000000-0005-0000-0000-00009F5E0000}"/>
    <cellStyle name="Total 8 2 8 4 11 2" xfId="24223" xr:uid="{00000000-0005-0000-0000-0000A05E0000}"/>
    <cellStyle name="Total 8 2 8 4 12" xfId="24224" xr:uid="{00000000-0005-0000-0000-0000A15E0000}"/>
    <cellStyle name="Total 8 2 8 4 12 2" xfId="24225" xr:uid="{00000000-0005-0000-0000-0000A25E0000}"/>
    <cellStyle name="Total 8 2 8 4 13" xfId="24226" xr:uid="{00000000-0005-0000-0000-0000A35E0000}"/>
    <cellStyle name="Total 8 2 8 4 13 2" xfId="24227" xr:uid="{00000000-0005-0000-0000-0000A45E0000}"/>
    <cellStyle name="Total 8 2 8 4 14" xfId="24228" xr:uid="{00000000-0005-0000-0000-0000A55E0000}"/>
    <cellStyle name="Total 8 2 8 4 14 2" xfId="24229" xr:uid="{00000000-0005-0000-0000-0000A65E0000}"/>
    <cellStyle name="Total 8 2 8 4 15" xfId="24230" xr:uid="{00000000-0005-0000-0000-0000A75E0000}"/>
    <cellStyle name="Total 8 2 8 4 15 2" xfId="24231" xr:uid="{00000000-0005-0000-0000-0000A85E0000}"/>
    <cellStyle name="Total 8 2 8 4 16" xfId="24232" xr:uid="{00000000-0005-0000-0000-0000A95E0000}"/>
    <cellStyle name="Total 8 2 8 4 2" xfId="24233" xr:uid="{00000000-0005-0000-0000-0000AA5E0000}"/>
    <cellStyle name="Total 8 2 8 4 2 2" xfId="24234" xr:uid="{00000000-0005-0000-0000-0000AB5E0000}"/>
    <cellStyle name="Total 8 2 8 4 3" xfId="24235" xr:uid="{00000000-0005-0000-0000-0000AC5E0000}"/>
    <cellStyle name="Total 8 2 8 4 3 2" xfId="24236" xr:uid="{00000000-0005-0000-0000-0000AD5E0000}"/>
    <cellStyle name="Total 8 2 8 4 4" xfId="24237" xr:uid="{00000000-0005-0000-0000-0000AE5E0000}"/>
    <cellStyle name="Total 8 2 8 4 4 2" xfId="24238" xr:uid="{00000000-0005-0000-0000-0000AF5E0000}"/>
    <cellStyle name="Total 8 2 8 4 5" xfId="24239" xr:uid="{00000000-0005-0000-0000-0000B05E0000}"/>
    <cellStyle name="Total 8 2 8 4 5 2" xfId="24240" xr:uid="{00000000-0005-0000-0000-0000B15E0000}"/>
    <cellStyle name="Total 8 2 8 4 6" xfId="24241" xr:uid="{00000000-0005-0000-0000-0000B25E0000}"/>
    <cellStyle name="Total 8 2 8 4 6 2" xfId="24242" xr:uid="{00000000-0005-0000-0000-0000B35E0000}"/>
    <cellStyle name="Total 8 2 8 4 7" xfId="24243" xr:uid="{00000000-0005-0000-0000-0000B45E0000}"/>
    <cellStyle name="Total 8 2 8 4 7 2" xfId="24244" xr:uid="{00000000-0005-0000-0000-0000B55E0000}"/>
    <cellStyle name="Total 8 2 8 4 8" xfId="24245" xr:uid="{00000000-0005-0000-0000-0000B65E0000}"/>
    <cellStyle name="Total 8 2 8 4 8 2" xfId="24246" xr:uid="{00000000-0005-0000-0000-0000B75E0000}"/>
    <cellStyle name="Total 8 2 8 4 9" xfId="24247" xr:uid="{00000000-0005-0000-0000-0000B85E0000}"/>
    <cellStyle name="Total 8 2 8 4 9 2" xfId="24248" xr:uid="{00000000-0005-0000-0000-0000B95E0000}"/>
    <cellStyle name="Total 8 2 8 5" xfId="24249" xr:uid="{00000000-0005-0000-0000-0000BA5E0000}"/>
    <cellStyle name="Total 8 2 8 5 10" xfId="24250" xr:uid="{00000000-0005-0000-0000-0000BB5E0000}"/>
    <cellStyle name="Total 8 2 8 5 10 2" xfId="24251" xr:uid="{00000000-0005-0000-0000-0000BC5E0000}"/>
    <cellStyle name="Total 8 2 8 5 11" xfId="24252" xr:uid="{00000000-0005-0000-0000-0000BD5E0000}"/>
    <cellStyle name="Total 8 2 8 5 11 2" xfId="24253" xr:uid="{00000000-0005-0000-0000-0000BE5E0000}"/>
    <cellStyle name="Total 8 2 8 5 12" xfId="24254" xr:uid="{00000000-0005-0000-0000-0000BF5E0000}"/>
    <cellStyle name="Total 8 2 8 5 12 2" xfId="24255" xr:uid="{00000000-0005-0000-0000-0000C05E0000}"/>
    <cellStyle name="Total 8 2 8 5 13" xfId="24256" xr:uid="{00000000-0005-0000-0000-0000C15E0000}"/>
    <cellStyle name="Total 8 2 8 5 13 2" xfId="24257" xr:uid="{00000000-0005-0000-0000-0000C25E0000}"/>
    <cellStyle name="Total 8 2 8 5 14" xfId="24258" xr:uid="{00000000-0005-0000-0000-0000C35E0000}"/>
    <cellStyle name="Total 8 2 8 5 2" xfId="24259" xr:uid="{00000000-0005-0000-0000-0000C45E0000}"/>
    <cellStyle name="Total 8 2 8 5 2 2" xfId="24260" xr:uid="{00000000-0005-0000-0000-0000C55E0000}"/>
    <cellStyle name="Total 8 2 8 5 3" xfId="24261" xr:uid="{00000000-0005-0000-0000-0000C65E0000}"/>
    <cellStyle name="Total 8 2 8 5 3 2" xfId="24262" xr:uid="{00000000-0005-0000-0000-0000C75E0000}"/>
    <cellStyle name="Total 8 2 8 5 4" xfId="24263" xr:uid="{00000000-0005-0000-0000-0000C85E0000}"/>
    <cellStyle name="Total 8 2 8 5 4 2" xfId="24264" xr:uid="{00000000-0005-0000-0000-0000C95E0000}"/>
    <cellStyle name="Total 8 2 8 5 5" xfId="24265" xr:uid="{00000000-0005-0000-0000-0000CA5E0000}"/>
    <cellStyle name="Total 8 2 8 5 5 2" xfId="24266" xr:uid="{00000000-0005-0000-0000-0000CB5E0000}"/>
    <cellStyle name="Total 8 2 8 5 6" xfId="24267" xr:uid="{00000000-0005-0000-0000-0000CC5E0000}"/>
    <cellStyle name="Total 8 2 8 5 6 2" xfId="24268" xr:uid="{00000000-0005-0000-0000-0000CD5E0000}"/>
    <cellStyle name="Total 8 2 8 5 7" xfId="24269" xr:uid="{00000000-0005-0000-0000-0000CE5E0000}"/>
    <cellStyle name="Total 8 2 8 5 7 2" xfId="24270" xr:uid="{00000000-0005-0000-0000-0000CF5E0000}"/>
    <cellStyle name="Total 8 2 8 5 8" xfId="24271" xr:uid="{00000000-0005-0000-0000-0000D05E0000}"/>
    <cellStyle name="Total 8 2 8 5 8 2" xfId="24272" xr:uid="{00000000-0005-0000-0000-0000D15E0000}"/>
    <cellStyle name="Total 8 2 8 5 9" xfId="24273" xr:uid="{00000000-0005-0000-0000-0000D25E0000}"/>
    <cellStyle name="Total 8 2 8 5 9 2" xfId="24274" xr:uid="{00000000-0005-0000-0000-0000D35E0000}"/>
    <cellStyle name="Total 8 2 8 6" xfId="24275" xr:uid="{00000000-0005-0000-0000-0000D45E0000}"/>
    <cellStyle name="Total 8 2 8 6 2" xfId="24276" xr:uid="{00000000-0005-0000-0000-0000D55E0000}"/>
    <cellStyle name="Total 8 2 8 7" xfId="24277" xr:uid="{00000000-0005-0000-0000-0000D65E0000}"/>
    <cellStyle name="Total 8 2 8 7 2" xfId="24278" xr:uid="{00000000-0005-0000-0000-0000D75E0000}"/>
    <cellStyle name="Total 8 2 8 8" xfId="24279" xr:uid="{00000000-0005-0000-0000-0000D85E0000}"/>
    <cellStyle name="Total 8 2 8 8 2" xfId="24280" xr:uid="{00000000-0005-0000-0000-0000D95E0000}"/>
    <cellStyle name="Total 8 2 8 9" xfId="24281" xr:uid="{00000000-0005-0000-0000-0000DA5E0000}"/>
    <cellStyle name="Total 8 2 8 9 2" xfId="24282" xr:uid="{00000000-0005-0000-0000-0000DB5E0000}"/>
    <cellStyle name="Total 8 2 9" xfId="24283" xr:uid="{00000000-0005-0000-0000-0000DC5E0000}"/>
    <cellStyle name="Total 8 2 9 10" xfId="24284" xr:uid="{00000000-0005-0000-0000-0000DD5E0000}"/>
    <cellStyle name="Total 8 2 9 10 2" xfId="24285" xr:uid="{00000000-0005-0000-0000-0000DE5E0000}"/>
    <cellStyle name="Total 8 2 9 11" xfId="24286" xr:uid="{00000000-0005-0000-0000-0000DF5E0000}"/>
    <cellStyle name="Total 8 2 9 11 2" xfId="24287" xr:uid="{00000000-0005-0000-0000-0000E05E0000}"/>
    <cellStyle name="Total 8 2 9 12" xfId="24288" xr:uid="{00000000-0005-0000-0000-0000E15E0000}"/>
    <cellStyle name="Total 8 2 9 12 2" xfId="24289" xr:uid="{00000000-0005-0000-0000-0000E25E0000}"/>
    <cellStyle name="Total 8 2 9 13" xfId="24290" xr:uid="{00000000-0005-0000-0000-0000E35E0000}"/>
    <cellStyle name="Total 8 2 9 13 2" xfId="24291" xr:uid="{00000000-0005-0000-0000-0000E45E0000}"/>
    <cellStyle name="Total 8 2 9 14" xfId="24292" xr:uid="{00000000-0005-0000-0000-0000E55E0000}"/>
    <cellStyle name="Total 8 2 9 14 2" xfId="24293" xr:uid="{00000000-0005-0000-0000-0000E65E0000}"/>
    <cellStyle name="Total 8 2 9 15" xfId="24294" xr:uid="{00000000-0005-0000-0000-0000E75E0000}"/>
    <cellStyle name="Total 8 2 9 15 2" xfId="24295" xr:uid="{00000000-0005-0000-0000-0000E85E0000}"/>
    <cellStyle name="Total 8 2 9 16" xfId="24296" xr:uid="{00000000-0005-0000-0000-0000E95E0000}"/>
    <cellStyle name="Total 8 2 9 16 2" xfId="24297" xr:uid="{00000000-0005-0000-0000-0000EA5E0000}"/>
    <cellStyle name="Total 8 2 9 17" xfId="24298" xr:uid="{00000000-0005-0000-0000-0000EB5E0000}"/>
    <cellStyle name="Total 8 2 9 17 2" xfId="24299" xr:uid="{00000000-0005-0000-0000-0000EC5E0000}"/>
    <cellStyle name="Total 8 2 9 18" xfId="24300" xr:uid="{00000000-0005-0000-0000-0000ED5E0000}"/>
    <cellStyle name="Total 8 2 9 2" xfId="24301" xr:uid="{00000000-0005-0000-0000-0000EE5E0000}"/>
    <cellStyle name="Total 8 2 9 2 2" xfId="24302" xr:uid="{00000000-0005-0000-0000-0000EF5E0000}"/>
    <cellStyle name="Total 8 2 9 3" xfId="24303" xr:uid="{00000000-0005-0000-0000-0000F05E0000}"/>
    <cellStyle name="Total 8 2 9 3 2" xfId="24304" xr:uid="{00000000-0005-0000-0000-0000F15E0000}"/>
    <cellStyle name="Total 8 2 9 4" xfId="24305" xr:uid="{00000000-0005-0000-0000-0000F25E0000}"/>
    <cellStyle name="Total 8 2 9 4 2" xfId="24306" xr:uid="{00000000-0005-0000-0000-0000F35E0000}"/>
    <cellStyle name="Total 8 2 9 5" xfId="24307" xr:uid="{00000000-0005-0000-0000-0000F45E0000}"/>
    <cellStyle name="Total 8 2 9 5 2" xfId="24308" xr:uid="{00000000-0005-0000-0000-0000F55E0000}"/>
    <cellStyle name="Total 8 2 9 6" xfId="24309" xr:uid="{00000000-0005-0000-0000-0000F65E0000}"/>
    <cellStyle name="Total 8 2 9 6 2" xfId="24310" xr:uid="{00000000-0005-0000-0000-0000F75E0000}"/>
    <cellStyle name="Total 8 2 9 7" xfId="24311" xr:uid="{00000000-0005-0000-0000-0000F85E0000}"/>
    <cellStyle name="Total 8 2 9 7 2" xfId="24312" xr:uid="{00000000-0005-0000-0000-0000F95E0000}"/>
    <cellStyle name="Total 8 2 9 8" xfId="24313" xr:uid="{00000000-0005-0000-0000-0000FA5E0000}"/>
    <cellStyle name="Total 8 2 9 8 2" xfId="24314" xr:uid="{00000000-0005-0000-0000-0000FB5E0000}"/>
    <cellStyle name="Total 8 2 9 9" xfId="24315" xr:uid="{00000000-0005-0000-0000-0000FC5E0000}"/>
    <cellStyle name="Total 8 2 9 9 2" xfId="24316" xr:uid="{00000000-0005-0000-0000-0000FD5E0000}"/>
    <cellStyle name="Total 8 20" xfId="24317" xr:uid="{00000000-0005-0000-0000-0000FE5E0000}"/>
    <cellStyle name="Total 8 20 2" xfId="24318" xr:uid="{00000000-0005-0000-0000-0000FF5E0000}"/>
    <cellStyle name="Total 8 21" xfId="24319" xr:uid="{00000000-0005-0000-0000-0000005F0000}"/>
    <cellStyle name="Total 8 21 2" xfId="24320" xr:uid="{00000000-0005-0000-0000-0000015F0000}"/>
    <cellStyle name="Total 8 22" xfId="24321" xr:uid="{00000000-0005-0000-0000-0000025F0000}"/>
    <cellStyle name="Total 8 22 2" xfId="24322" xr:uid="{00000000-0005-0000-0000-0000035F0000}"/>
    <cellStyle name="Total 8 23" xfId="24323" xr:uid="{00000000-0005-0000-0000-0000045F0000}"/>
    <cellStyle name="Total 8 23 2" xfId="24324" xr:uid="{00000000-0005-0000-0000-0000055F0000}"/>
    <cellStyle name="Total 8 24" xfId="24325" xr:uid="{00000000-0005-0000-0000-0000065F0000}"/>
    <cellStyle name="Total 8 24 2" xfId="24326" xr:uid="{00000000-0005-0000-0000-0000075F0000}"/>
    <cellStyle name="Total 8 25" xfId="24327" xr:uid="{00000000-0005-0000-0000-0000085F0000}"/>
    <cellStyle name="Total 8 25 2" xfId="24328" xr:uid="{00000000-0005-0000-0000-0000095F0000}"/>
    <cellStyle name="Total 8 26" xfId="24329" xr:uid="{00000000-0005-0000-0000-00000A5F0000}"/>
    <cellStyle name="Total 8 26 2" xfId="24330" xr:uid="{00000000-0005-0000-0000-00000B5F0000}"/>
    <cellStyle name="Total 8 27" xfId="24331" xr:uid="{00000000-0005-0000-0000-00000C5F0000}"/>
    <cellStyle name="Total 8 27 2" xfId="24332" xr:uid="{00000000-0005-0000-0000-00000D5F0000}"/>
    <cellStyle name="Total 8 28" xfId="24333" xr:uid="{00000000-0005-0000-0000-00000E5F0000}"/>
    <cellStyle name="Total 8 3" xfId="24334" xr:uid="{00000000-0005-0000-0000-00000F5F0000}"/>
    <cellStyle name="Total 8 3 10" xfId="24335" xr:uid="{00000000-0005-0000-0000-0000105F0000}"/>
    <cellStyle name="Total 8 3 10 2" xfId="24336" xr:uid="{00000000-0005-0000-0000-0000115F0000}"/>
    <cellStyle name="Total 8 3 11" xfId="24337" xr:uid="{00000000-0005-0000-0000-0000125F0000}"/>
    <cellStyle name="Total 8 3 11 2" xfId="24338" xr:uid="{00000000-0005-0000-0000-0000135F0000}"/>
    <cellStyle name="Total 8 3 12" xfId="24339" xr:uid="{00000000-0005-0000-0000-0000145F0000}"/>
    <cellStyle name="Total 8 3 12 2" xfId="24340" xr:uid="{00000000-0005-0000-0000-0000155F0000}"/>
    <cellStyle name="Total 8 3 13" xfId="24341" xr:uid="{00000000-0005-0000-0000-0000165F0000}"/>
    <cellStyle name="Total 8 3 13 2" xfId="24342" xr:uid="{00000000-0005-0000-0000-0000175F0000}"/>
    <cellStyle name="Total 8 3 14" xfId="24343" xr:uid="{00000000-0005-0000-0000-0000185F0000}"/>
    <cellStyle name="Total 8 3 14 2" xfId="24344" xr:uid="{00000000-0005-0000-0000-0000195F0000}"/>
    <cellStyle name="Total 8 3 15" xfId="24345" xr:uid="{00000000-0005-0000-0000-00001A5F0000}"/>
    <cellStyle name="Total 8 3 15 2" xfId="24346" xr:uid="{00000000-0005-0000-0000-00001B5F0000}"/>
    <cellStyle name="Total 8 3 16" xfId="24347" xr:uid="{00000000-0005-0000-0000-00001C5F0000}"/>
    <cellStyle name="Total 8 3 16 2" xfId="24348" xr:uid="{00000000-0005-0000-0000-00001D5F0000}"/>
    <cellStyle name="Total 8 3 17" xfId="24349" xr:uid="{00000000-0005-0000-0000-00001E5F0000}"/>
    <cellStyle name="Total 8 3 17 2" xfId="24350" xr:uid="{00000000-0005-0000-0000-00001F5F0000}"/>
    <cellStyle name="Total 8 3 18" xfId="24351" xr:uid="{00000000-0005-0000-0000-0000205F0000}"/>
    <cellStyle name="Total 8 3 18 2" xfId="24352" xr:uid="{00000000-0005-0000-0000-0000215F0000}"/>
    <cellStyle name="Total 8 3 19" xfId="24353" xr:uid="{00000000-0005-0000-0000-0000225F0000}"/>
    <cellStyle name="Total 8 3 19 2" xfId="24354" xr:uid="{00000000-0005-0000-0000-0000235F0000}"/>
    <cellStyle name="Total 8 3 2" xfId="24355" xr:uid="{00000000-0005-0000-0000-0000245F0000}"/>
    <cellStyle name="Total 8 3 2 10" xfId="24356" xr:uid="{00000000-0005-0000-0000-0000255F0000}"/>
    <cellStyle name="Total 8 3 2 10 2" xfId="24357" xr:uid="{00000000-0005-0000-0000-0000265F0000}"/>
    <cellStyle name="Total 8 3 2 11" xfId="24358" xr:uid="{00000000-0005-0000-0000-0000275F0000}"/>
    <cellStyle name="Total 8 3 2 11 2" xfId="24359" xr:uid="{00000000-0005-0000-0000-0000285F0000}"/>
    <cellStyle name="Total 8 3 2 12" xfId="24360" xr:uid="{00000000-0005-0000-0000-0000295F0000}"/>
    <cellStyle name="Total 8 3 2 12 2" xfId="24361" xr:uid="{00000000-0005-0000-0000-00002A5F0000}"/>
    <cellStyle name="Total 8 3 2 13" xfId="24362" xr:uid="{00000000-0005-0000-0000-00002B5F0000}"/>
    <cellStyle name="Total 8 3 2 13 2" xfId="24363" xr:uid="{00000000-0005-0000-0000-00002C5F0000}"/>
    <cellStyle name="Total 8 3 2 14" xfId="24364" xr:uid="{00000000-0005-0000-0000-00002D5F0000}"/>
    <cellStyle name="Total 8 3 2 14 2" xfId="24365" xr:uid="{00000000-0005-0000-0000-00002E5F0000}"/>
    <cellStyle name="Total 8 3 2 15" xfId="24366" xr:uid="{00000000-0005-0000-0000-00002F5F0000}"/>
    <cellStyle name="Total 8 3 2 15 2" xfId="24367" xr:uid="{00000000-0005-0000-0000-0000305F0000}"/>
    <cellStyle name="Total 8 3 2 16" xfId="24368" xr:uid="{00000000-0005-0000-0000-0000315F0000}"/>
    <cellStyle name="Total 8 3 2 16 2" xfId="24369" xr:uid="{00000000-0005-0000-0000-0000325F0000}"/>
    <cellStyle name="Total 8 3 2 17" xfId="24370" xr:uid="{00000000-0005-0000-0000-0000335F0000}"/>
    <cellStyle name="Total 8 3 2 17 2" xfId="24371" xr:uid="{00000000-0005-0000-0000-0000345F0000}"/>
    <cellStyle name="Total 8 3 2 18" xfId="24372" xr:uid="{00000000-0005-0000-0000-0000355F0000}"/>
    <cellStyle name="Total 8 3 2 18 2" xfId="24373" xr:uid="{00000000-0005-0000-0000-0000365F0000}"/>
    <cellStyle name="Total 8 3 2 19" xfId="24374" xr:uid="{00000000-0005-0000-0000-0000375F0000}"/>
    <cellStyle name="Total 8 3 2 2" xfId="24375" xr:uid="{00000000-0005-0000-0000-0000385F0000}"/>
    <cellStyle name="Total 8 3 2 2 2" xfId="24376" xr:uid="{00000000-0005-0000-0000-0000395F0000}"/>
    <cellStyle name="Total 8 3 2 3" xfId="24377" xr:uid="{00000000-0005-0000-0000-00003A5F0000}"/>
    <cellStyle name="Total 8 3 2 3 2" xfId="24378" xr:uid="{00000000-0005-0000-0000-00003B5F0000}"/>
    <cellStyle name="Total 8 3 2 4" xfId="24379" xr:uid="{00000000-0005-0000-0000-00003C5F0000}"/>
    <cellStyle name="Total 8 3 2 4 2" xfId="24380" xr:uid="{00000000-0005-0000-0000-00003D5F0000}"/>
    <cellStyle name="Total 8 3 2 5" xfId="24381" xr:uid="{00000000-0005-0000-0000-00003E5F0000}"/>
    <cellStyle name="Total 8 3 2 5 2" xfId="24382" xr:uid="{00000000-0005-0000-0000-00003F5F0000}"/>
    <cellStyle name="Total 8 3 2 6" xfId="24383" xr:uid="{00000000-0005-0000-0000-0000405F0000}"/>
    <cellStyle name="Total 8 3 2 6 2" xfId="24384" xr:uid="{00000000-0005-0000-0000-0000415F0000}"/>
    <cellStyle name="Total 8 3 2 7" xfId="24385" xr:uid="{00000000-0005-0000-0000-0000425F0000}"/>
    <cellStyle name="Total 8 3 2 7 2" xfId="24386" xr:uid="{00000000-0005-0000-0000-0000435F0000}"/>
    <cellStyle name="Total 8 3 2 8" xfId="24387" xr:uid="{00000000-0005-0000-0000-0000445F0000}"/>
    <cellStyle name="Total 8 3 2 8 2" xfId="24388" xr:uid="{00000000-0005-0000-0000-0000455F0000}"/>
    <cellStyle name="Total 8 3 2 9" xfId="24389" xr:uid="{00000000-0005-0000-0000-0000465F0000}"/>
    <cellStyle name="Total 8 3 2 9 2" xfId="24390" xr:uid="{00000000-0005-0000-0000-0000475F0000}"/>
    <cellStyle name="Total 8 3 20" xfId="24391" xr:uid="{00000000-0005-0000-0000-0000485F0000}"/>
    <cellStyle name="Total 8 3 3" xfId="24392" xr:uid="{00000000-0005-0000-0000-0000495F0000}"/>
    <cellStyle name="Total 8 3 3 10" xfId="24393" xr:uid="{00000000-0005-0000-0000-00004A5F0000}"/>
    <cellStyle name="Total 8 3 3 10 2" xfId="24394" xr:uid="{00000000-0005-0000-0000-00004B5F0000}"/>
    <cellStyle name="Total 8 3 3 11" xfId="24395" xr:uid="{00000000-0005-0000-0000-00004C5F0000}"/>
    <cellStyle name="Total 8 3 3 11 2" xfId="24396" xr:uid="{00000000-0005-0000-0000-00004D5F0000}"/>
    <cellStyle name="Total 8 3 3 12" xfId="24397" xr:uid="{00000000-0005-0000-0000-00004E5F0000}"/>
    <cellStyle name="Total 8 3 3 12 2" xfId="24398" xr:uid="{00000000-0005-0000-0000-00004F5F0000}"/>
    <cellStyle name="Total 8 3 3 13" xfId="24399" xr:uid="{00000000-0005-0000-0000-0000505F0000}"/>
    <cellStyle name="Total 8 3 3 13 2" xfId="24400" xr:uid="{00000000-0005-0000-0000-0000515F0000}"/>
    <cellStyle name="Total 8 3 3 14" xfId="24401" xr:uid="{00000000-0005-0000-0000-0000525F0000}"/>
    <cellStyle name="Total 8 3 3 14 2" xfId="24402" xr:uid="{00000000-0005-0000-0000-0000535F0000}"/>
    <cellStyle name="Total 8 3 3 15" xfId="24403" xr:uid="{00000000-0005-0000-0000-0000545F0000}"/>
    <cellStyle name="Total 8 3 3 15 2" xfId="24404" xr:uid="{00000000-0005-0000-0000-0000555F0000}"/>
    <cellStyle name="Total 8 3 3 16" xfId="24405" xr:uid="{00000000-0005-0000-0000-0000565F0000}"/>
    <cellStyle name="Total 8 3 3 16 2" xfId="24406" xr:uid="{00000000-0005-0000-0000-0000575F0000}"/>
    <cellStyle name="Total 8 3 3 17" xfId="24407" xr:uid="{00000000-0005-0000-0000-0000585F0000}"/>
    <cellStyle name="Total 8 3 3 17 2" xfId="24408" xr:uid="{00000000-0005-0000-0000-0000595F0000}"/>
    <cellStyle name="Total 8 3 3 18" xfId="24409" xr:uid="{00000000-0005-0000-0000-00005A5F0000}"/>
    <cellStyle name="Total 8 3 3 18 2" xfId="24410" xr:uid="{00000000-0005-0000-0000-00005B5F0000}"/>
    <cellStyle name="Total 8 3 3 19" xfId="24411" xr:uid="{00000000-0005-0000-0000-00005C5F0000}"/>
    <cellStyle name="Total 8 3 3 2" xfId="24412" xr:uid="{00000000-0005-0000-0000-00005D5F0000}"/>
    <cellStyle name="Total 8 3 3 2 2" xfId="24413" xr:uid="{00000000-0005-0000-0000-00005E5F0000}"/>
    <cellStyle name="Total 8 3 3 3" xfId="24414" xr:uid="{00000000-0005-0000-0000-00005F5F0000}"/>
    <cellStyle name="Total 8 3 3 3 2" xfId="24415" xr:uid="{00000000-0005-0000-0000-0000605F0000}"/>
    <cellStyle name="Total 8 3 3 4" xfId="24416" xr:uid="{00000000-0005-0000-0000-0000615F0000}"/>
    <cellStyle name="Total 8 3 3 4 2" xfId="24417" xr:uid="{00000000-0005-0000-0000-0000625F0000}"/>
    <cellStyle name="Total 8 3 3 5" xfId="24418" xr:uid="{00000000-0005-0000-0000-0000635F0000}"/>
    <cellStyle name="Total 8 3 3 5 2" xfId="24419" xr:uid="{00000000-0005-0000-0000-0000645F0000}"/>
    <cellStyle name="Total 8 3 3 6" xfId="24420" xr:uid="{00000000-0005-0000-0000-0000655F0000}"/>
    <cellStyle name="Total 8 3 3 6 2" xfId="24421" xr:uid="{00000000-0005-0000-0000-0000665F0000}"/>
    <cellStyle name="Total 8 3 3 7" xfId="24422" xr:uid="{00000000-0005-0000-0000-0000675F0000}"/>
    <cellStyle name="Total 8 3 3 7 2" xfId="24423" xr:uid="{00000000-0005-0000-0000-0000685F0000}"/>
    <cellStyle name="Total 8 3 3 8" xfId="24424" xr:uid="{00000000-0005-0000-0000-0000695F0000}"/>
    <cellStyle name="Total 8 3 3 8 2" xfId="24425" xr:uid="{00000000-0005-0000-0000-00006A5F0000}"/>
    <cellStyle name="Total 8 3 3 9" xfId="24426" xr:uid="{00000000-0005-0000-0000-00006B5F0000}"/>
    <cellStyle name="Total 8 3 3 9 2" xfId="24427" xr:uid="{00000000-0005-0000-0000-00006C5F0000}"/>
    <cellStyle name="Total 8 3 4" xfId="24428" xr:uid="{00000000-0005-0000-0000-00006D5F0000}"/>
    <cellStyle name="Total 8 3 4 10" xfId="24429" xr:uid="{00000000-0005-0000-0000-00006E5F0000}"/>
    <cellStyle name="Total 8 3 4 10 2" xfId="24430" xr:uid="{00000000-0005-0000-0000-00006F5F0000}"/>
    <cellStyle name="Total 8 3 4 11" xfId="24431" xr:uid="{00000000-0005-0000-0000-0000705F0000}"/>
    <cellStyle name="Total 8 3 4 11 2" xfId="24432" xr:uid="{00000000-0005-0000-0000-0000715F0000}"/>
    <cellStyle name="Total 8 3 4 12" xfId="24433" xr:uid="{00000000-0005-0000-0000-0000725F0000}"/>
    <cellStyle name="Total 8 3 4 12 2" xfId="24434" xr:uid="{00000000-0005-0000-0000-0000735F0000}"/>
    <cellStyle name="Total 8 3 4 13" xfId="24435" xr:uid="{00000000-0005-0000-0000-0000745F0000}"/>
    <cellStyle name="Total 8 3 4 13 2" xfId="24436" xr:uid="{00000000-0005-0000-0000-0000755F0000}"/>
    <cellStyle name="Total 8 3 4 14" xfId="24437" xr:uid="{00000000-0005-0000-0000-0000765F0000}"/>
    <cellStyle name="Total 8 3 4 14 2" xfId="24438" xr:uid="{00000000-0005-0000-0000-0000775F0000}"/>
    <cellStyle name="Total 8 3 4 15" xfId="24439" xr:uid="{00000000-0005-0000-0000-0000785F0000}"/>
    <cellStyle name="Total 8 3 4 15 2" xfId="24440" xr:uid="{00000000-0005-0000-0000-0000795F0000}"/>
    <cellStyle name="Total 8 3 4 16" xfId="24441" xr:uid="{00000000-0005-0000-0000-00007A5F0000}"/>
    <cellStyle name="Total 8 3 4 2" xfId="24442" xr:uid="{00000000-0005-0000-0000-00007B5F0000}"/>
    <cellStyle name="Total 8 3 4 2 2" xfId="24443" xr:uid="{00000000-0005-0000-0000-00007C5F0000}"/>
    <cellStyle name="Total 8 3 4 3" xfId="24444" xr:uid="{00000000-0005-0000-0000-00007D5F0000}"/>
    <cellStyle name="Total 8 3 4 3 2" xfId="24445" xr:uid="{00000000-0005-0000-0000-00007E5F0000}"/>
    <cellStyle name="Total 8 3 4 4" xfId="24446" xr:uid="{00000000-0005-0000-0000-00007F5F0000}"/>
    <cellStyle name="Total 8 3 4 4 2" xfId="24447" xr:uid="{00000000-0005-0000-0000-0000805F0000}"/>
    <cellStyle name="Total 8 3 4 5" xfId="24448" xr:uid="{00000000-0005-0000-0000-0000815F0000}"/>
    <cellStyle name="Total 8 3 4 5 2" xfId="24449" xr:uid="{00000000-0005-0000-0000-0000825F0000}"/>
    <cellStyle name="Total 8 3 4 6" xfId="24450" xr:uid="{00000000-0005-0000-0000-0000835F0000}"/>
    <cellStyle name="Total 8 3 4 6 2" xfId="24451" xr:uid="{00000000-0005-0000-0000-0000845F0000}"/>
    <cellStyle name="Total 8 3 4 7" xfId="24452" xr:uid="{00000000-0005-0000-0000-0000855F0000}"/>
    <cellStyle name="Total 8 3 4 7 2" xfId="24453" xr:uid="{00000000-0005-0000-0000-0000865F0000}"/>
    <cellStyle name="Total 8 3 4 8" xfId="24454" xr:uid="{00000000-0005-0000-0000-0000875F0000}"/>
    <cellStyle name="Total 8 3 4 8 2" xfId="24455" xr:uid="{00000000-0005-0000-0000-0000885F0000}"/>
    <cellStyle name="Total 8 3 4 9" xfId="24456" xr:uid="{00000000-0005-0000-0000-0000895F0000}"/>
    <cellStyle name="Total 8 3 4 9 2" xfId="24457" xr:uid="{00000000-0005-0000-0000-00008A5F0000}"/>
    <cellStyle name="Total 8 3 5" xfId="24458" xr:uid="{00000000-0005-0000-0000-00008B5F0000}"/>
    <cellStyle name="Total 8 3 5 10" xfId="24459" xr:uid="{00000000-0005-0000-0000-00008C5F0000}"/>
    <cellStyle name="Total 8 3 5 10 2" xfId="24460" xr:uid="{00000000-0005-0000-0000-00008D5F0000}"/>
    <cellStyle name="Total 8 3 5 11" xfId="24461" xr:uid="{00000000-0005-0000-0000-00008E5F0000}"/>
    <cellStyle name="Total 8 3 5 11 2" xfId="24462" xr:uid="{00000000-0005-0000-0000-00008F5F0000}"/>
    <cellStyle name="Total 8 3 5 12" xfId="24463" xr:uid="{00000000-0005-0000-0000-0000905F0000}"/>
    <cellStyle name="Total 8 3 5 12 2" xfId="24464" xr:uid="{00000000-0005-0000-0000-0000915F0000}"/>
    <cellStyle name="Total 8 3 5 13" xfId="24465" xr:uid="{00000000-0005-0000-0000-0000925F0000}"/>
    <cellStyle name="Total 8 3 5 13 2" xfId="24466" xr:uid="{00000000-0005-0000-0000-0000935F0000}"/>
    <cellStyle name="Total 8 3 5 14" xfId="24467" xr:uid="{00000000-0005-0000-0000-0000945F0000}"/>
    <cellStyle name="Total 8 3 5 14 2" xfId="24468" xr:uid="{00000000-0005-0000-0000-0000955F0000}"/>
    <cellStyle name="Total 8 3 5 15" xfId="24469" xr:uid="{00000000-0005-0000-0000-0000965F0000}"/>
    <cellStyle name="Total 8 3 5 15 2" xfId="24470" xr:uid="{00000000-0005-0000-0000-0000975F0000}"/>
    <cellStyle name="Total 8 3 5 16" xfId="24471" xr:uid="{00000000-0005-0000-0000-0000985F0000}"/>
    <cellStyle name="Total 8 3 5 2" xfId="24472" xr:uid="{00000000-0005-0000-0000-0000995F0000}"/>
    <cellStyle name="Total 8 3 5 2 2" xfId="24473" xr:uid="{00000000-0005-0000-0000-00009A5F0000}"/>
    <cellStyle name="Total 8 3 5 3" xfId="24474" xr:uid="{00000000-0005-0000-0000-00009B5F0000}"/>
    <cellStyle name="Total 8 3 5 3 2" xfId="24475" xr:uid="{00000000-0005-0000-0000-00009C5F0000}"/>
    <cellStyle name="Total 8 3 5 4" xfId="24476" xr:uid="{00000000-0005-0000-0000-00009D5F0000}"/>
    <cellStyle name="Total 8 3 5 4 2" xfId="24477" xr:uid="{00000000-0005-0000-0000-00009E5F0000}"/>
    <cellStyle name="Total 8 3 5 5" xfId="24478" xr:uid="{00000000-0005-0000-0000-00009F5F0000}"/>
    <cellStyle name="Total 8 3 5 5 2" xfId="24479" xr:uid="{00000000-0005-0000-0000-0000A05F0000}"/>
    <cellStyle name="Total 8 3 5 6" xfId="24480" xr:uid="{00000000-0005-0000-0000-0000A15F0000}"/>
    <cellStyle name="Total 8 3 5 6 2" xfId="24481" xr:uid="{00000000-0005-0000-0000-0000A25F0000}"/>
    <cellStyle name="Total 8 3 5 7" xfId="24482" xr:uid="{00000000-0005-0000-0000-0000A35F0000}"/>
    <cellStyle name="Total 8 3 5 7 2" xfId="24483" xr:uid="{00000000-0005-0000-0000-0000A45F0000}"/>
    <cellStyle name="Total 8 3 5 8" xfId="24484" xr:uid="{00000000-0005-0000-0000-0000A55F0000}"/>
    <cellStyle name="Total 8 3 5 8 2" xfId="24485" xr:uid="{00000000-0005-0000-0000-0000A65F0000}"/>
    <cellStyle name="Total 8 3 5 9" xfId="24486" xr:uid="{00000000-0005-0000-0000-0000A75F0000}"/>
    <cellStyle name="Total 8 3 5 9 2" xfId="24487" xr:uid="{00000000-0005-0000-0000-0000A85F0000}"/>
    <cellStyle name="Total 8 3 6" xfId="24488" xr:uid="{00000000-0005-0000-0000-0000A95F0000}"/>
    <cellStyle name="Total 8 3 6 10" xfId="24489" xr:uid="{00000000-0005-0000-0000-0000AA5F0000}"/>
    <cellStyle name="Total 8 3 6 10 2" xfId="24490" xr:uid="{00000000-0005-0000-0000-0000AB5F0000}"/>
    <cellStyle name="Total 8 3 6 11" xfId="24491" xr:uid="{00000000-0005-0000-0000-0000AC5F0000}"/>
    <cellStyle name="Total 8 3 6 11 2" xfId="24492" xr:uid="{00000000-0005-0000-0000-0000AD5F0000}"/>
    <cellStyle name="Total 8 3 6 12" xfId="24493" xr:uid="{00000000-0005-0000-0000-0000AE5F0000}"/>
    <cellStyle name="Total 8 3 6 12 2" xfId="24494" xr:uid="{00000000-0005-0000-0000-0000AF5F0000}"/>
    <cellStyle name="Total 8 3 6 13" xfId="24495" xr:uid="{00000000-0005-0000-0000-0000B05F0000}"/>
    <cellStyle name="Total 8 3 6 13 2" xfId="24496" xr:uid="{00000000-0005-0000-0000-0000B15F0000}"/>
    <cellStyle name="Total 8 3 6 14" xfId="24497" xr:uid="{00000000-0005-0000-0000-0000B25F0000}"/>
    <cellStyle name="Total 8 3 6 14 2" xfId="24498" xr:uid="{00000000-0005-0000-0000-0000B35F0000}"/>
    <cellStyle name="Total 8 3 6 15" xfId="24499" xr:uid="{00000000-0005-0000-0000-0000B45F0000}"/>
    <cellStyle name="Total 8 3 6 2" xfId="24500" xr:uid="{00000000-0005-0000-0000-0000B55F0000}"/>
    <cellStyle name="Total 8 3 6 2 2" xfId="24501" xr:uid="{00000000-0005-0000-0000-0000B65F0000}"/>
    <cellStyle name="Total 8 3 6 3" xfId="24502" xr:uid="{00000000-0005-0000-0000-0000B75F0000}"/>
    <cellStyle name="Total 8 3 6 3 2" xfId="24503" xr:uid="{00000000-0005-0000-0000-0000B85F0000}"/>
    <cellStyle name="Total 8 3 6 4" xfId="24504" xr:uid="{00000000-0005-0000-0000-0000B95F0000}"/>
    <cellStyle name="Total 8 3 6 4 2" xfId="24505" xr:uid="{00000000-0005-0000-0000-0000BA5F0000}"/>
    <cellStyle name="Total 8 3 6 5" xfId="24506" xr:uid="{00000000-0005-0000-0000-0000BB5F0000}"/>
    <cellStyle name="Total 8 3 6 5 2" xfId="24507" xr:uid="{00000000-0005-0000-0000-0000BC5F0000}"/>
    <cellStyle name="Total 8 3 6 6" xfId="24508" xr:uid="{00000000-0005-0000-0000-0000BD5F0000}"/>
    <cellStyle name="Total 8 3 6 6 2" xfId="24509" xr:uid="{00000000-0005-0000-0000-0000BE5F0000}"/>
    <cellStyle name="Total 8 3 6 7" xfId="24510" xr:uid="{00000000-0005-0000-0000-0000BF5F0000}"/>
    <cellStyle name="Total 8 3 6 7 2" xfId="24511" xr:uid="{00000000-0005-0000-0000-0000C05F0000}"/>
    <cellStyle name="Total 8 3 6 8" xfId="24512" xr:uid="{00000000-0005-0000-0000-0000C15F0000}"/>
    <cellStyle name="Total 8 3 6 8 2" xfId="24513" xr:uid="{00000000-0005-0000-0000-0000C25F0000}"/>
    <cellStyle name="Total 8 3 6 9" xfId="24514" xr:uid="{00000000-0005-0000-0000-0000C35F0000}"/>
    <cellStyle name="Total 8 3 6 9 2" xfId="24515" xr:uid="{00000000-0005-0000-0000-0000C45F0000}"/>
    <cellStyle name="Total 8 3 7" xfId="24516" xr:uid="{00000000-0005-0000-0000-0000C55F0000}"/>
    <cellStyle name="Total 8 3 7 2" xfId="24517" xr:uid="{00000000-0005-0000-0000-0000C65F0000}"/>
    <cellStyle name="Total 8 3 8" xfId="24518" xr:uid="{00000000-0005-0000-0000-0000C75F0000}"/>
    <cellStyle name="Total 8 3 8 2" xfId="24519" xr:uid="{00000000-0005-0000-0000-0000C85F0000}"/>
    <cellStyle name="Total 8 3 9" xfId="24520" xr:uid="{00000000-0005-0000-0000-0000C95F0000}"/>
    <cellStyle name="Total 8 3 9 2" xfId="24521" xr:uid="{00000000-0005-0000-0000-0000CA5F0000}"/>
    <cellStyle name="Total 8 4" xfId="24522" xr:uid="{00000000-0005-0000-0000-0000CB5F0000}"/>
    <cellStyle name="Total 8 4 10" xfId="24523" xr:uid="{00000000-0005-0000-0000-0000CC5F0000}"/>
    <cellStyle name="Total 8 4 10 2" xfId="24524" xr:uid="{00000000-0005-0000-0000-0000CD5F0000}"/>
    <cellStyle name="Total 8 4 11" xfId="24525" xr:uid="{00000000-0005-0000-0000-0000CE5F0000}"/>
    <cellStyle name="Total 8 4 11 2" xfId="24526" xr:uid="{00000000-0005-0000-0000-0000CF5F0000}"/>
    <cellStyle name="Total 8 4 12" xfId="24527" xr:uid="{00000000-0005-0000-0000-0000D05F0000}"/>
    <cellStyle name="Total 8 4 12 2" xfId="24528" xr:uid="{00000000-0005-0000-0000-0000D15F0000}"/>
    <cellStyle name="Total 8 4 13" xfId="24529" xr:uid="{00000000-0005-0000-0000-0000D25F0000}"/>
    <cellStyle name="Total 8 4 13 2" xfId="24530" xr:uid="{00000000-0005-0000-0000-0000D35F0000}"/>
    <cellStyle name="Total 8 4 14" xfId="24531" xr:uid="{00000000-0005-0000-0000-0000D45F0000}"/>
    <cellStyle name="Total 8 4 14 2" xfId="24532" xr:uid="{00000000-0005-0000-0000-0000D55F0000}"/>
    <cellStyle name="Total 8 4 15" xfId="24533" xr:uid="{00000000-0005-0000-0000-0000D65F0000}"/>
    <cellStyle name="Total 8 4 15 2" xfId="24534" xr:uid="{00000000-0005-0000-0000-0000D75F0000}"/>
    <cellStyle name="Total 8 4 16" xfId="24535" xr:uid="{00000000-0005-0000-0000-0000D85F0000}"/>
    <cellStyle name="Total 8 4 16 2" xfId="24536" xr:uid="{00000000-0005-0000-0000-0000D95F0000}"/>
    <cellStyle name="Total 8 4 17" xfId="24537" xr:uid="{00000000-0005-0000-0000-0000DA5F0000}"/>
    <cellStyle name="Total 8 4 17 2" xfId="24538" xr:uid="{00000000-0005-0000-0000-0000DB5F0000}"/>
    <cellStyle name="Total 8 4 18" xfId="24539" xr:uid="{00000000-0005-0000-0000-0000DC5F0000}"/>
    <cellStyle name="Total 8 4 18 2" xfId="24540" xr:uid="{00000000-0005-0000-0000-0000DD5F0000}"/>
    <cellStyle name="Total 8 4 19" xfId="24541" xr:uid="{00000000-0005-0000-0000-0000DE5F0000}"/>
    <cellStyle name="Total 8 4 19 2" xfId="24542" xr:uid="{00000000-0005-0000-0000-0000DF5F0000}"/>
    <cellStyle name="Total 8 4 2" xfId="24543" xr:uid="{00000000-0005-0000-0000-0000E05F0000}"/>
    <cellStyle name="Total 8 4 2 10" xfId="24544" xr:uid="{00000000-0005-0000-0000-0000E15F0000}"/>
    <cellStyle name="Total 8 4 2 10 2" xfId="24545" xr:uid="{00000000-0005-0000-0000-0000E25F0000}"/>
    <cellStyle name="Total 8 4 2 11" xfId="24546" xr:uid="{00000000-0005-0000-0000-0000E35F0000}"/>
    <cellStyle name="Total 8 4 2 11 2" xfId="24547" xr:uid="{00000000-0005-0000-0000-0000E45F0000}"/>
    <cellStyle name="Total 8 4 2 12" xfId="24548" xr:uid="{00000000-0005-0000-0000-0000E55F0000}"/>
    <cellStyle name="Total 8 4 2 12 2" xfId="24549" xr:uid="{00000000-0005-0000-0000-0000E65F0000}"/>
    <cellStyle name="Total 8 4 2 13" xfId="24550" xr:uid="{00000000-0005-0000-0000-0000E75F0000}"/>
    <cellStyle name="Total 8 4 2 13 2" xfId="24551" xr:uid="{00000000-0005-0000-0000-0000E85F0000}"/>
    <cellStyle name="Total 8 4 2 14" xfId="24552" xr:uid="{00000000-0005-0000-0000-0000E95F0000}"/>
    <cellStyle name="Total 8 4 2 14 2" xfId="24553" xr:uid="{00000000-0005-0000-0000-0000EA5F0000}"/>
    <cellStyle name="Total 8 4 2 15" xfId="24554" xr:uid="{00000000-0005-0000-0000-0000EB5F0000}"/>
    <cellStyle name="Total 8 4 2 15 2" xfId="24555" xr:uid="{00000000-0005-0000-0000-0000EC5F0000}"/>
    <cellStyle name="Total 8 4 2 16" xfId="24556" xr:uid="{00000000-0005-0000-0000-0000ED5F0000}"/>
    <cellStyle name="Total 8 4 2 16 2" xfId="24557" xr:uid="{00000000-0005-0000-0000-0000EE5F0000}"/>
    <cellStyle name="Total 8 4 2 17" xfId="24558" xr:uid="{00000000-0005-0000-0000-0000EF5F0000}"/>
    <cellStyle name="Total 8 4 2 17 2" xfId="24559" xr:uid="{00000000-0005-0000-0000-0000F05F0000}"/>
    <cellStyle name="Total 8 4 2 18" xfId="24560" xr:uid="{00000000-0005-0000-0000-0000F15F0000}"/>
    <cellStyle name="Total 8 4 2 18 2" xfId="24561" xr:uid="{00000000-0005-0000-0000-0000F25F0000}"/>
    <cellStyle name="Total 8 4 2 19" xfId="24562" xr:uid="{00000000-0005-0000-0000-0000F35F0000}"/>
    <cellStyle name="Total 8 4 2 2" xfId="24563" xr:uid="{00000000-0005-0000-0000-0000F45F0000}"/>
    <cellStyle name="Total 8 4 2 2 2" xfId="24564" xr:uid="{00000000-0005-0000-0000-0000F55F0000}"/>
    <cellStyle name="Total 8 4 2 3" xfId="24565" xr:uid="{00000000-0005-0000-0000-0000F65F0000}"/>
    <cellStyle name="Total 8 4 2 3 2" xfId="24566" xr:uid="{00000000-0005-0000-0000-0000F75F0000}"/>
    <cellStyle name="Total 8 4 2 4" xfId="24567" xr:uid="{00000000-0005-0000-0000-0000F85F0000}"/>
    <cellStyle name="Total 8 4 2 4 2" xfId="24568" xr:uid="{00000000-0005-0000-0000-0000F95F0000}"/>
    <cellStyle name="Total 8 4 2 5" xfId="24569" xr:uid="{00000000-0005-0000-0000-0000FA5F0000}"/>
    <cellStyle name="Total 8 4 2 5 2" xfId="24570" xr:uid="{00000000-0005-0000-0000-0000FB5F0000}"/>
    <cellStyle name="Total 8 4 2 6" xfId="24571" xr:uid="{00000000-0005-0000-0000-0000FC5F0000}"/>
    <cellStyle name="Total 8 4 2 6 2" xfId="24572" xr:uid="{00000000-0005-0000-0000-0000FD5F0000}"/>
    <cellStyle name="Total 8 4 2 7" xfId="24573" xr:uid="{00000000-0005-0000-0000-0000FE5F0000}"/>
    <cellStyle name="Total 8 4 2 7 2" xfId="24574" xr:uid="{00000000-0005-0000-0000-0000FF5F0000}"/>
    <cellStyle name="Total 8 4 2 8" xfId="24575" xr:uid="{00000000-0005-0000-0000-000000600000}"/>
    <cellStyle name="Total 8 4 2 8 2" xfId="24576" xr:uid="{00000000-0005-0000-0000-000001600000}"/>
    <cellStyle name="Total 8 4 2 9" xfId="24577" xr:uid="{00000000-0005-0000-0000-000002600000}"/>
    <cellStyle name="Total 8 4 2 9 2" xfId="24578" xr:uid="{00000000-0005-0000-0000-000003600000}"/>
    <cellStyle name="Total 8 4 20" xfId="24579" xr:uid="{00000000-0005-0000-0000-000004600000}"/>
    <cellStyle name="Total 8 4 3" xfId="24580" xr:uid="{00000000-0005-0000-0000-000005600000}"/>
    <cellStyle name="Total 8 4 3 10" xfId="24581" xr:uid="{00000000-0005-0000-0000-000006600000}"/>
    <cellStyle name="Total 8 4 3 10 2" xfId="24582" xr:uid="{00000000-0005-0000-0000-000007600000}"/>
    <cellStyle name="Total 8 4 3 11" xfId="24583" xr:uid="{00000000-0005-0000-0000-000008600000}"/>
    <cellStyle name="Total 8 4 3 11 2" xfId="24584" xr:uid="{00000000-0005-0000-0000-000009600000}"/>
    <cellStyle name="Total 8 4 3 12" xfId="24585" xr:uid="{00000000-0005-0000-0000-00000A600000}"/>
    <cellStyle name="Total 8 4 3 12 2" xfId="24586" xr:uid="{00000000-0005-0000-0000-00000B600000}"/>
    <cellStyle name="Total 8 4 3 13" xfId="24587" xr:uid="{00000000-0005-0000-0000-00000C600000}"/>
    <cellStyle name="Total 8 4 3 13 2" xfId="24588" xr:uid="{00000000-0005-0000-0000-00000D600000}"/>
    <cellStyle name="Total 8 4 3 14" xfId="24589" xr:uid="{00000000-0005-0000-0000-00000E600000}"/>
    <cellStyle name="Total 8 4 3 14 2" xfId="24590" xr:uid="{00000000-0005-0000-0000-00000F600000}"/>
    <cellStyle name="Total 8 4 3 15" xfId="24591" xr:uid="{00000000-0005-0000-0000-000010600000}"/>
    <cellStyle name="Total 8 4 3 15 2" xfId="24592" xr:uid="{00000000-0005-0000-0000-000011600000}"/>
    <cellStyle name="Total 8 4 3 16" xfId="24593" xr:uid="{00000000-0005-0000-0000-000012600000}"/>
    <cellStyle name="Total 8 4 3 16 2" xfId="24594" xr:uid="{00000000-0005-0000-0000-000013600000}"/>
    <cellStyle name="Total 8 4 3 17" xfId="24595" xr:uid="{00000000-0005-0000-0000-000014600000}"/>
    <cellStyle name="Total 8 4 3 17 2" xfId="24596" xr:uid="{00000000-0005-0000-0000-000015600000}"/>
    <cellStyle name="Total 8 4 3 18" xfId="24597" xr:uid="{00000000-0005-0000-0000-000016600000}"/>
    <cellStyle name="Total 8 4 3 18 2" xfId="24598" xr:uid="{00000000-0005-0000-0000-000017600000}"/>
    <cellStyle name="Total 8 4 3 19" xfId="24599" xr:uid="{00000000-0005-0000-0000-000018600000}"/>
    <cellStyle name="Total 8 4 3 2" xfId="24600" xr:uid="{00000000-0005-0000-0000-000019600000}"/>
    <cellStyle name="Total 8 4 3 2 2" xfId="24601" xr:uid="{00000000-0005-0000-0000-00001A600000}"/>
    <cellStyle name="Total 8 4 3 3" xfId="24602" xr:uid="{00000000-0005-0000-0000-00001B600000}"/>
    <cellStyle name="Total 8 4 3 3 2" xfId="24603" xr:uid="{00000000-0005-0000-0000-00001C600000}"/>
    <cellStyle name="Total 8 4 3 4" xfId="24604" xr:uid="{00000000-0005-0000-0000-00001D600000}"/>
    <cellStyle name="Total 8 4 3 4 2" xfId="24605" xr:uid="{00000000-0005-0000-0000-00001E600000}"/>
    <cellStyle name="Total 8 4 3 5" xfId="24606" xr:uid="{00000000-0005-0000-0000-00001F600000}"/>
    <cellStyle name="Total 8 4 3 5 2" xfId="24607" xr:uid="{00000000-0005-0000-0000-000020600000}"/>
    <cellStyle name="Total 8 4 3 6" xfId="24608" xr:uid="{00000000-0005-0000-0000-000021600000}"/>
    <cellStyle name="Total 8 4 3 6 2" xfId="24609" xr:uid="{00000000-0005-0000-0000-000022600000}"/>
    <cellStyle name="Total 8 4 3 7" xfId="24610" xr:uid="{00000000-0005-0000-0000-000023600000}"/>
    <cellStyle name="Total 8 4 3 7 2" xfId="24611" xr:uid="{00000000-0005-0000-0000-000024600000}"/>
    <cellStyle name="Total 8 4 3 8" xfId="24612" xr:uid="{00000000-0005-0000-0000-000025600000}"/>
    <cellStyle name="Total 8 4 3 8 2" xfId="24613" xr:uid="{00000000-0005-0000-0000-000026600000}"/>
    <cellStyle name="Total 8 4 3 9" xfId="24614" xr:uid="{00000000-0005-0000-0000-000027600000}"/>
    <cellStyle name="Total 8 4 3 9 2" xfId="24615" xr:uid="{00000000-0005-0000-0000-000028600000}"/>
    <cellStyle name="Total 8 4 4" xfId="24616" xr:uid="{00000000-0005-0000-0000-000029600000}"/>
    <cellStyle name="Total 8 4 4 10" xfId="24617" xr:uid="{00000000-0005-0000-0000-00002A600000}"/>
    <cellStyle name="Total 8 4 4 10 2" xfId="24618" xr:uid="{00000000-0005-0000-0000-00002B600000}"/>
    <cellStyle name="Total 8 4 4 11" xfId="24619" xr:uid="{00000000-0005-0000-0000-00002C600000}"/>
    <cellStyle name="Total 8 4 4 11 2" xfId="24620" xr:uid="{00000000-0005-0000-0000-00002D600000}"/>
    <cellStyle name="Total 8 4 4 12" xfId="24621" xr:uid="{00000000-0005-0000-0000-00002E600000}"/>
    <cellStyle name="Total 8 4 4 12 2" xfId="24622" xr:uid="{00000000-0005-0000-0000-00002F600000}"/>
    <cellStyle name="Total 8 4 4 13" xfId="24623" xr:uid="{00000000-0005-0000-0000-000030600000}"/>
    <cellStyle name="Total 8 4 4 13 2" xfId="24624" xr:uid="{00000000-0005-0000-0000-000031600000}"/>
    <cellStyle name="Total 8 4 4 14" xfId="24625" xr:uid="{00000000-0005-0000-0000-000032600000}"/>
    <cellStyle name="Total 8 4 4 14 2" xfId="24626" xr:uid="{00000000-0005-0000-0000-000033600000}"/>
    <cellStyle name="Total 8 4 4 15" xfId="24627" xr:uid="{00000000-0005-0000-0000-000034600000}"/>
    <cellStyle name="Total 8 4 4 15 2" xfId="24628" xr:uid="{00000000-0005-0000-0000-000035600000}"/>
    <cellStyle name="Total 8 4 4 16" xfId="24629" xr:uid="{00000000-0005-0000-0000-000036600000}"/>
    <cellStyle name="Total 8 4 4 2" xfId="24630" xr:uid="{00000000-0005-0000-0000-000037600000}"/>
    <cellStyle name="Total 8 4 4 2 2" xfId="24631" xr:uid="{00000000-0005-0000-0000-000038600000}"/>
    <cellStyle name="Total 8 4 4 3" xfId="24632" xr:uid="{00000000-0005-0000-0000-000039600000}"/>
    <cellStyle name="Total 8 4 4 3 2" xfId="24633" xr:uid="{00000000-0005-0000-0000-00003A600000}"/>
    <cellStyle name="Total 8 4 4 4" xfId="24634" xr:uid="{00000000-0005-0000-0000-00003B600000}"/>
    <cellStyle name="Total 8 4 4 4 2" xfId="24635" xr:uid="{00000000-0005-0000-0000-00003C600000}"/>
    <cellStyle name="Total 8 4 4 5" xfId="24636" xr:uid="{00000000-0005-0000-0000-00003D600000}"/>
    <cellStyle name="Total 8 4 4 5 2" xfId="24637" xr:uid="{00000000-0005-0000-0000-00003E600000}"/>
    <cellStyle name="Total 8 4 4 6" xfId="24638" xr:uid="{00000000-0005-0000-0000-00003F600000}"/>
    <cellStyle name="Total 8 4 4 6 2" xfId="24639" xr:uid="{00000000-0005-0000-0000-000040600000}"/>
    <cellStyle name="Total 8 4 4 7" xfId="24640" xr:uid="{00000000-0005-0000-0000-000041600000}"/>
    <cellStyle name="Total 8 4 4 7 2" xfId="24641" xr:uid="{00000000-0005-0000-0000-000042600000}"/>
    <cellStyle name="Total 8 4 4 8" xfId="24642" xr:uid="{00000000-0005-0000-0000-000043600000}"/>
    <cellStyle name="Total 8 4 4 8 2" xfId="24643" xr:uid="{00000000-0005-0000-0000-000044600000}"/>
    <cellStyle name="Total 8 4 4 9" xfId="24644" xr:uid="{00000000-0005-0000-0000-000045600000}"/>
    <cellStyle name="Total 8 4 4 9 2" xfId="24645" xr:uid="{00000000-0005-0000-0000-000046600000}"/>
    <cellStyle name="Total 8 4 5" xfId="24646" xr:uid="{00000000-0005-0000-0000-000047600000}"/>
    <cellStyle name="Total 8 4 5 10" xfId="24647" xr:uid="{00000000-0005-0000-0000-000048600000}"/>
    <cellStyle name="Total 8 4 5 10 2" xfId="24648" xr:uid="{00000000-0005-0000-0000-000049600000}"/>
    <cellStyle name="Total 8 4 5 11" xfId="24649" xr:uid="{00000000-0005-0000-0000-00004A600000}"/>
    <cellStyle name="Total 8 4 5 11 2" xfId="24650" xr:uid="{00000000-0005-0000-0000-00004B600000}"/>
    <cellStyle name="Total 8 4 5 12" xfId="24651" xr:uid="{00000000-0005-0000-0000-00004C600000}"/>
    <cellStyle name="Total 8 4 5 12 2" xfId="24652" xr:uid="{00000000-0005-0000-0000-00004D600000}"/>
    <cellStyle name="Total 8 4 5 13" xfId="24653" xr:uid="{00000000-0005-0000-0000-00004E600000}"/>
    <cellStyle name="Total 8 4 5 13 2" xfId="24654" xr:uid="{00000000-0005-0000-0000-00004F600000}"/>
    <cellStyle name="Total 8 4 5 14" xfId="24655" xr:uid="{00000000-0005-0000-0000-000050600000}"/>
    <cellStyle name="Total 8 4 5 14 2" xfId="24656" xr:uid="{00000000-0005-0000-0000-000051600000}"/>
    <cellStyle name="Total 8 4 5 15" xfId="24657" xr:uid="{00000000-0005-0000-0000-000052600000}"/>
    <cellStyle name="Total 8 4 5 15 2" xfId="24658" xr:uid="{00000000-0005-0000-0000-000053600000}"/>
    <cellStyle name="Total 8 4 5 16" xfId="24659" xr:uid="{00000000-0005-0000-0000-000054600000}"/>
    <cellStyle name="Total 8 4 5 2" xfId="24660" xr:uid="{00000000-0005-0000-0000-000055600000}"/>
    <cellStyle name="Total 8 4 5 2 2" xfId="24661" xr:uid="{00000000-0005-0000-0000-000056600000}"/>
    <cellStyle name="Total 8 4 5 3" xfId="24662" xr:uid="{00000000-0005-0000-0000-000057600000}"/>
    <cellStyle name="Total 8 4 5 3 2" xfId="24663" xr:uid="{00000000-0005-0000-0000-000058600000}"/>
    <cellStyle name="Total 8 4 5 4" xfId="24664" xr:uid="{00000000-0005-0000-0000-000059600000}"/>
    <cellStyle name="Total 8 4 5 4 2" xfId="24665" xr:uid="{00000000-0005-0000-0000-00005A600000}"/>
    <cellStyle name="Total 8 4 5 5" xfId="24666" xr:uid="{00000000-0005-0000-0000-00005B600000}"/>
    <cellStyle name="Total 8 4 5 5 2" xfId="24667" xr:uid="{00000000-0005-0000-0000-00005C600000}"/>
    <cellStyle name="Total 8 4 5 6" xfId="24668" xr:uid="{00000000-0005-0000-0000-00005D600000}"/>
    <cellStyle name="Total 8 4 5 6 2" xfId="24669" xr:uid="{00000000-0005-0000-0000-00005E600000}"/>
    <cellStyle name="Total 8 4 5 7" xfId="24670" xr:uid="{00000000-0005-0000-0000-00005F600000}"/>
    <cellStyle name="Total 8 4 5 7 2" xfId="24671" xr:uid="{00000000-0005-0000-0000-000060600000}"/>
    <cellStyle name="Total 8 4 5 8" xfId="24672" xr:uid="{00000000-0005-0000-0000-000061600000}"/>
    <cellStyle name="Total 8 4 5 8 2" xfId="24673" xr:uid="{00000000-0005-0000-0000-000062600000}"/>
    <cellStyle name="Total 8 4 5 9" xfId="24674" xr:uid="{00000000-0005-0000-0000-000063600000}"/>
    <cellStyle name="Total 8 4 5 9 2" xfId="24675" xr:uid="{00000000-0005-0000-0000-000064600000}"/>
    <cellStyle name="Total 8 4 6" xfId="24676" xr:uid="{00000000-0005-0000-0000-000065600000}"/>
    <cellStyle name="Total 8 4 6 10" xfId="24677" xr:uid="{00000000-0005-0000-0000-000066600000}"/>
    <cellStyle name="Total 8 4 6 10 2" xfId="24678" xr:uid="{00000000-0005-0000-0000-000067600000}"/>
    <cellStyle name="Total 8 4 6 11" xfId="24679" xr:uid="{00000000-0005-0000-0000-000068600000}"/>
    <cellStyle name="Total 8 4 6 11 2" xfId="24680" xr:uid="{00000000-0005-0000-0000-000069600000}"/>
    <cellStyle name="Total 8 4 6 12" xfId="24681" xr:uid="{00000000-0005-0000-0000-00006A600000}"/>
    <cellStyle name="Total 8 4 6 12 2" xfId="24682" xr:uid="{00000000-0005-0000-0000-00006B600000}"/>
    <cellStyle name="Total 8 4 6 13" xfId="24683" xr:uid="{00000000-0005-0000-0000-00006C600000}"/>
    <cellStyle name="Total 8 4 6 13 2" xfId="24684" xr:uid="{00000000-0005-0000-0000-00006D600000}"/>
    <cellStyle name="Total 8 4 6 14" xfId="24685" xr:uid="{00000000-0005-0000-0000-00006E600000}"/>
    <cellStyle name="Total 8 4 6 14 2" xfId="24686" xr:uid="{00000000-0005-0000-0000-00006F600000}"/>
    <cellStyle name="Total 8 4 6 15" xfId="24687" xr:uid="{00000000-0005-0000-0000-000070600000}"/>
    <cellStyle name="Total 8 4 6 2" xfId="24688" xr:uid="{00000000-0005-0000-0000-000071600000}"/>
    <cellStyle name="Total 8 4 6 2 2" xfId="24689" xr:uid="{00000000-0005-0000-0000-000072600000}"/>
    <cellStyle name="Total 8 4 6 3" xfId="24690" xr:uid="{00000000-0005-0000-0000-000073600000}"/>
    <cellStyle name="Total 8 4 6 3 2" xfId="24691" xr:uid="{00000000-0005-0000-0000-000074600000}"/>
    <cellStyle name="Total 8 4 6 4" xfId="24692" xr:uid="{00000000-0005-0000-0000-000075600000}"/>
    <cellStyle name="Total 8 4 6 4 2" xfId="24693" xr:uid="{00000000-0005-0000-0000-000076600000}"/>
    <cellStyle name="Total 8 4 6 5" xfId="24694" xr:uid="{00000000-0005-0000-0000-000077600000}"/>
    <cellStyle name="Total 8 4 6 5 2" xfId="24695" xr:uid="{00000000-0005-0000-0000-000078600000}"/>
    <cellStyle name="Total 8 4 6 6" xfId="24696" xr:uid="{00000000-0005-0000-0000-000079600000}"/>
    <cellStyle name="Total 8 4 6 6 2" xfId="24697" xr:uid="{00000000-0005-0000-0000-00007A600000}"/>
    <cellStyle name="Total 8 4 6 7" xfId="24698" xr:uid="{00000000-0005-0000-0000-00007B600000}"/>
    <cellStyle name="Total 8 4 6 7 2" xfId="24699" xr:uid="{00000000-0005-0000-0000-00007C600000}"/>
    <cellStyle name="Total 8 4 6 8" xfId="24700" xr:uid="{00000000-0005-0000-0000-00007D600000}"/>
    <cellStyle name="Total 8 4 6 8 2" xfId="24701" xr:uid="{00000000-0005-0000-0000-00007E600000}"/>
    <cellStyle name="Total 8 4 6 9" xfId="24702" xr:uid="{00000000-0005-0000-0000-00007F600000}"/>
    <cellStyle name="Total 8 4 6 9 2" xfId="24703" xr:uid="{00000000-0005-0000-0000-000080600000}"/>
    <cellStyle name="Total 8 4 7" xfId="24704" xr:uid="{00000000-0005-0000-0000-000081600000}"/>
    <cellStyle name="Total 8 4 7 2" xfId="24705" xr:uid="{00000000-0005-0000-0000-000082600000}"/>
    <cellStyle name="Total 8 4 8" xfId="24706" xr:uid="{00000000-0005-0000-0000-000083600000}"/>
    <cellStyle name="Total 8 4 8 2" xfId="24707" xr:uid="{00000000-0005-0000-0000-000084600000}"/>
    <cellStyle name="Total 8 4 9" xfId="24708" xr:uid="{00000000-0005-0000-0000-000085600000}"/>
    <cellStyle name="Total 8 4 9 2" xfId="24709" xr:uid="{00000000-0005-0000-0000-000086600000}"/>
    <cellStyle name="Total 8 5" xfId="24710" xr:uid="{00000000-0005-0000-0000-000087600000}"/>
    <cellStyle name="Total 8 5 10" xfId="24711" xr:uid="{00000000-0005-0000-0000-000088600000}"/>
    <cellStyle name="Total 8 5 10 2" xfId="24712" xr:uid="{00000000-0005-0000-0000-000089600000}"/>
    <cellStyle name="Total 8 5 11" xfId="24713" xr:uid="{00000000-0005-0000-0000-00008A600000}"/>
    <cellStyle name="Total 8 5 11 2" xfId="24714" xr:uid="{00000000-0005-0000-0000-00008B600000}"/>
    <cellStyle name="Total 8 5 12" xfId="24715" xr:uid="{00000000-0005-0000-0000-00008C600000}"/>
    <cellStyle name="Total 8 5 12 2" xfId="24716" xr:uid="{00000000-0005-0000-0000-00008D600000}"/>
    <cellStyle name="Total 8 5 13" xfId="24717" xr:uid="{00000000-0005-0000-0000-00008E600000}"/>
    <cellStyle name="Total 8 5 13 2" xfId="24718" xr:uid="{00000000-0005-0000-0000-00008F600000}"/>
    <cellStyle name="Total 8 5 14" xfId="24719" xr:uid="{00000000-0005-0000-0000-000090600000}"/>
    <cellStyle name="Total 8 5 14 2" xfId="24720" xr:uid="{00000000-0005-0000-0000-000091600000}"/>
    <cellStyle name="Total 8 5 15" xfId="24721" xr:uid="{00000000-0005-0000-0000-000092600000}"/>
    <cellStyle name="Total 8 5 15 2" xfId="24722" xr:uid="{00000000-0005-0000-0000-000093600000}"/>
    <cellStyle name="Total 8 5 16" xfId="24723" xr:uid="{00000000-0005-0000-0000-000094600000}"/>
    <cellStyle name="Total 8 5 16 2" xfId="24724" xr:uid="{00000000-0005-0000-0000-000095600000}"/>
    <cellStyle name="Total 8 5 17" xfId="24725" xr:uid="{00000000-0005-0000-0000-000096600000}"/>
    <cellStyle name="Total 8 5 17 2" xfId="24726" xr:uid="{00000000-0005-0000-0000-000097600000}"/>
    <cellStyle name="Total 8 5 18" xfId="24727" xr:uid="{00000000-0005-0000-0000-000098600000}"/>
    <cellStyle name="Total 8 5 18 2" xfId="24728" xr:uid="{00000000-0005-0000-0000-000099600000}"/>
    <cellStyle name="Total 8 5 19" xfId="24729" xr:uid="{00000000-0005-0000-0000-00009A600000}"/>
    <cellStyle name="Total 8 5 19 2" xfId="24730" xr:uid="{00000000-0005-0000-0000-00009B600000}"/>
    <cellStyle name="Total 8 5 2" xfId="24731" xr:uid="{00000000-0005-0000-0000-00009C600000}"/>
    <cellStyle name="Total 8 5 2 10" xfId="24732" xr:uid="{00000000-0005-0000-0000-00009D600000}"/>
    <cellStyle name="Total 8 5 2 10 2" xfId="24733" xr:uid="{00000000-0005-0000-0000-00009E600000}"/>
    <cellStyle name="Total 8 5 2 11" xfId="24734" xr:uid="{00000000-0005-0000-0000-00009F600000}"/>
    <cellStyle name="Total 8 5 2 11 2" xfId="24735" xr:uid="{00000000-0005-0000-0000-0000A0600000}"/>
    <cellStyle name="Total 8 5 2 12" xfId="24736" xr:uid="{00000000-0005-0000-0000-0000A1600000}"/>
    <cellStyle name="Total 8 5 2 12 2" xfId="24737" xr:uid="{00000000-0005-0000-0000-0000A2600000}"/>
    <cellStyle name="Total 8 5 2 13" xfId="24738" xr:uid="{00000000-0005-0000-0000-0000A3600000}"/>
    <cellStyle name="Total 8 5 2 13 2" xfId="24739" xr:uid="{00000000-0005-0000-0000-0000A4600000}"/>
    <cellStyle name="Total 8 5 2 14" xfId="24740" xr:uid="{00000000-0005-0000-0000-0000A5600000}"/>
    <cellStyle name="Total 8 5 2 14 2" xfId="24741" xr:uid="{00000000-0005-0000-0000-0000A6600000}"/>
    <cellStyle name="Total 8 5 2 15" xfId="24742" xr:uid="{00000000-0005-0000-0000-0000A7600000}"/>
    <cellStyle name="Total 8 5 2 15 2" xfId="24743" xr:uid="{00000000-0005-0000-0000-0000A8600000}"/>
    <cellStyle name="Total 8 5 2 16" xfId="24744" xr:uid="{00000000-0005-0000-0000-0000A9600000}"/>
    <cellStyle name="Total 8 5 2 16 2" xfId="24745" xr:uid="{00000000-0005-0000-0000-0000AA600000}"/>
    <cellStyle name="Total 8 5 2 17" xfId="24746" xr:uid="{00000000-0005-0000-0000-0000AB600000}"/>
    <cellStyle name="Total 8 5 2 17 2" xfId="24747" xr:uid="{00000000-0005-0000-0000-0000AC600000}"/>
    <cellStyle name="Total 8 5 2 18" xfId="24748" xr:uid="{00000000-0005-0000-0000-0000AD600000}"/>
    <cellStyle name="Total 8 5 2 18 2" xfId="24749" xr:uid="{00000000-0005-0000-0000-0000AE600000}"/>
    <cellStyle name="Total 8 5 2 19" xfId="24750" xr:uid="{00000000-0005-0000-0000-0000AF600000}"/>
    <cellStyle name="Total 8 5 2 2" xfId="24751" xr:uid="{00000000-0005-0000-0000-0000B0600000}"/>
    <cellStyle name="Total 8 5 2 2 2" xfId="24752" xr:uid="{00000000-0005-0000-0000-0000B1600000}"/>
    <cellStyle name="Total 8 5 2 3" xfId="24753" xr:uid="{00000000-0005-0000-0000-0000B2600000}"/>
    <cellStyle name="Total 8 5 2 3 2" xfId="24754" xr:uid="{00000000-0005-0000-0000-0000B3600000}"/>
    <cellStyle name="Total 8 5 2 4" xfId="24755" xr:uid="{00000000-0005-0000-0000-0000B4600000}"/>
    <cellStyle name="Total 8 5 2 4 2" xfId="24756" xr:uid="{00000000-0005-0000-0000-0000B5600000}"/>
    <cellStyle name="Total 8 5 2 5" xfId="24757" xr:uid="{00000000-0005-0000-0000-0000B6600000}"/>
    <cellStyle name="Total 8 5 2 5 2" xfId="24758" xr:uid="{00000000-0005-0000-0000-0000B7600000}"/>
    <cellStyle name="Total 8 5 2 6" xfId="24759" xr:uid="{00000000-0005-0000-0000-0000B8600000}"/>
    <cellStyle name="Total 8 5 2 6 2" xfId="24760" xr:uid="{00000000-0005-0000-0000-0000B9600000}"/>
    <cellStyle name="Total 8 5 2 7" xfId="24761" xr:uid="{00000000-0005-0000-0000-0000BA600000}"/>
    <cellStyle name="Total 8 5 2 7 2" xfId="24762" xr:uid="{00000000-0005-0000-0000-0000BB600000}"/>
    <cellStyle name="Total 8 5 2 8" xfId="24763" xr:uid="{00000000-0005-0000-0000-0000BC600000}"/>
    <cellStyle name="Total 8 5 2 8 2" xfId="24764" xr:uid="{00000000-0005-0000-0000-0000BD600000}"/>
    <cellStyle name="Total 8 5 2 9" xfId="24765" xr:uid="{00000000-0005-0000-0000-0000BE600000}"/>
    <cellStyle name="Total 8 5 2 9 2" xfId="24766" xr:uid="{00000000-0005-0000-0000-0000BF600000}"/>
    <cellStyle name="Total 8 5 20" xfId="24767" xr:uid="{00000000-0005-0000-0000-0000C0600000}"/>
    <cellStyle name="Total 8 5 3" xfId="24768" xr:uid="{00000000-0005-0000-0000-0000C1600000}"/>
    <cellStyle name="Total 8 5 3 10" xfId="24769" xr:uid="{00000000-0005-0000-0000-0000C2600000}"/>
    <cellStyle name="Total 8 5 3 10 2" xfId="24770" xr:uid="{00000000-0005-0000-0000-0000C3600000}"/>
    <cellStyle name="Total 8 5 3 11" xfId="24771" xr:uid="{00000000-0005-0000-0000-0000C4600000}"/>
    <cellStyle name="Total 8 5 3 11 2" xfId="24772" xr:uid="{00000000-0005-0000-0000-0000C5600000}"/>
    <cellStyle name="Total 8 5 3 12" xfId="24773" xr:uid="{00000000-0005-0000-0000-0000C6600000}"/>
    <cellStyle name="Total 8 5 3 12 2" xfId="24774" xr:uid="{00000000-0005-0000-0000-0000C7600000}"/>
    <cellStyle name="Total 8 5 3 13" xfId="24775" xr:uid="{00000000-0005-0000-0000-0000C8600000}"/>
    <cellStyle name="Total 8 5 3 13 2" xfId="24776" xr:uid="{00000000-0005-0000-0000-0000C9600000}"/>
    <cellStyle name="Total 8 5 3 14" xfId="24777" xr:uid="{00000000-0005-0000-0000-0000CA600000}"/>
    <cellStyle name="Total 8 5 3 14 2" xfId="24778" xr:uid="{00000000-0005-0000-0000-0000CB600000}"/>
    <cellStyle name="Total 8 5 3 15" xfId="24779" xr:uid="{00000000-0005-0000-0000-0000CC600000}"/>
    <cellStyle name="Total 8 5 3 15 2" xfId="24780" xr:uid="{00000000-0005-0000-0000-0000CD600000}"/>
    <cellStyle name="Total 8 5 3 16" xfId="24781" xr:uid="{00000000-0005-0000-0000-0000CE600000}"/>
    <cellStyle name="Total 8 5 3 16 2" xfId="24782" xr:uid="{00000000-0005-0000-0000-0000CF600000}"/>
    <cellStyle name="Total 8 5 3 17" xfId="24783" xr:uid="{00000000-0005-0000-0000-0000D0600000}"/>
    <cellStyle name="Total 8 5 3 17 2" xfId="24784" xr:uid="{00000000-0005-0000-0000-0000D1600000}"/>
    <cellStyle name="Total 8 5 3 18" xfId="24785" xr:uid="{00000000-0005-0000-0000-0000D2600000}"/>
    <cellStyle name="Total 8 5 3 2" xfId="24786" xr:uid="{00000000-0005-0000-0000-0000D3600000}"/>
    <cellStyle name="Total 8 5 3 2 2" xfId="24787" xr:uid="{00000000-0005-0000-0000-0000D4600000}"/>
    <cellStyle name="Total 8 5 3 3" xfId="24788" xr:uid="{00000000-0005-0000-0000-0000D5600000}"/>
    <cellStyle name="Total 8 5 3 3 2" xfId="24789" xr:uid="{00000000-0005-0000-0000-0000D6600000}"/>
    <cellStyle name="Total 8 5 3 4" xfId="24790" xr:uid="{00000000-0005-0000-0000-0000D7600000}"/>
    <cellStyle name="Total 8 5 3 4 2" xfId="24791" xr:uid="{00000000-0005-0000-0000-0000D8600000}"/>
    <cellStyle name="Total 8 5 3 5" xfId="24792" xr:uid="{00000000-0005-0000-0000-0000D9600000}"/>
    <cellStyle name="Total 8 5 3 5 2" xfId="24793" xr:uid="{00000000-0005-0000-0000-0000DA600000}"/>
    <cellStyle name="Total 8 5 3 6" xfId="24794" xr:uid="{00000000-0005-0000-0000-0000DB600000}"/>
    <cellStyle name="Total 8 5 3 6 2" xfId="24795" xr:uid="{00000000-0005-0000-0000-0000DC600000}"/>
    <cellStyle name="Total 8 5 3 7" xfId="24796" xr:uid="{00000000-0005-0000-0000-0000DD600000}"/>
    <cellStyle name="Total 8 5 3 7 2" xfId="24797" xr:uid="{00000000-0005-0000-0000-0000DE600000}"/>
    <cellStyle name="Total 8 5 3 8" xfId="24798" xr:uid="{00000000-0005-0000-0000-0000DF600000}"/>
    <cellStyle name="Total 8 5 3 8 2" xfId="24799" xr:uid="{00000000-0005-0000-0000-0000E0600000}"/>
    <cellStyle name="Total 8 5 3 9" xfId="24800" xr:uid="{00000000-0005-0000-0000-0000E1600000}"/>
    <cellStyle name="Total 8 5 3 9 2" xfId="24801" xr:uid="{00000000-0005-0000-0000-0000E2600000}"/>
    <cellStyle name="Total 8 5 4" xfId="24802" xr:uid="{00000000-0005-0000-0000-0000E3600000}"/>
    <cellStyle name="Total 8 5 4 10" xfId="24803" xr:uid="{00000000-0005-0000-0000-0000E4600000}"/>
    <cellStyle name="Total 8 5 4 10 2" xfId="24804" xr:uid="{00000000-0005-0000-0000-0000E5600000}"/>
    <cellStyle name="Total 8 5 4 11" xfId="24805" xr:uid="{00000000-0005-0000-0000-0000E6600000}"/>
    <cellStyle name="Total 8 5 4 11 2" xfId="24806" xr:uid="{00000000-0005-0000-0000-0000E7600000}"/>
    <cellStyle name="Total 8 5 4 12" xfId="24807" xr:uid="{00000000-0005-0000-0000-0000E8600000}"/>
    <cellStyle name="Total 8 5 4 12 2" xfId="24808" xr:uid="{00000000-0005-0000-0000-0000E9600000}"/>
    <cellStyle name="Total 8 5 4 13" xfId="24809" xr:uid="{00000000-0005-0000-0000-0000EA600000}"/>
    <cellStyle name="Total 8 5 4 13 2" xfId="24810" xr:uid="{00000000-0005-0000-0000-0000EB600000}"/>
    <cellStyle name="Total 8 5 4 14" xfId="24811" xr:uid="{00000000-0005-0000-0000-0000EC600000}"/>
    <cellStyle name="Total 8 5 4 14 2" xfId="24812" xr:uid="{00000000-0005-0000-0000-0000ED600000}"/>
    <cellStyle name="Total 8 5 4 15" xfId="24813" xr:uid="{00000000-0005-0000-0000-0000EE600000}"/>
    <cellStyle name="Total 8 5 4 15 2" xfId="24814" xr:uid="{00000000-0005-0000-0000-0000EF600000}"/>
    <cellStyle name="Total 8 5 4 16" xfId="24815" xr:uid="{00000000-0005-0000-0000-0000F0600000}"/>
    <cellStyle name="Total 8 5 4 2" xfId="24816" xr:uid="{00000000-0005-0000-0000-0000F1600000}"/>
    <cellStyle name="Total 8 5 4 2 2" xfId="24817" xr:uid="{00000000-0005-0000-0000-0000F2600000}"/>
    <cellStyle name="Total 8 5 4 3" xfId="24818" xr:uid="{00000000-0005-0000-0000-0000F3600000}"/>
    <cellStyle name="Total 8 5 4 3 2" xfId="24819" xr:uid="{00000000-0005-0000-0000-0000F4600000}"/>
    <cellStyle name="Total 8 5 4 4" xfId="24820" xr:uid="{00000000-0005-0000-0000-0000F5600000}"/>
    <cellStyle name="Total 8 5 4 4 2" xfId="24821" xr:uid="{00000000-0005-0000-0000-0000F6600000}"/>
    <cellStyle name="Total 8 5 4 5" xfId="24822" xr:uid="{00000000-0005-0000-0000-0000F7600000}"/>
    <cellStyle name="Total 8 5 4 5 2" xfId="24823" xr:uid="{00000000-0005-0000-0000-0000F8600000}"/>
    <cellStyle name="Total 8 5 4 6" xfId="24824" xr:uid="{00000000-0005-0000-0000-0000F9600000}"/>
    <cellStyle name="Total 8 5 4 6 2" xfId="24825" xr:uid="{00000000-0005-0000-0000-0000FA600000}"/>
    <cellStyle name="Total 8 5 4 7" xfId="24826" xr:uid="{00000000-0005-0000-0000-0000FB600000}"/>
    <cellStyle name="Total 8 5 4 7 2" xfId="24827" xr:uid="{00000000-0005-0000-0000-0000FC600000}"/>
    <cellStyle name="Total 8 5 4 8" xfId="24828" xr:uid="{00000000-0005-0000-0000-0000FD600000}"/>
    <cellStyle name="Total 8 5 4 8 2" xfId="24829" xr:uid="{00000000-0005-0000-0000-0000FE600000}"/>
    <cellStyle name="Total 8 5 4 9" xfId="24830" xr:uid="{00000000-0005-0000-0000-0000FF600000}"/>
    <cellStyle name="Total 8 5 4 9 2" xfId="24831" xr:uid="{00000000-0005-0000-0000-000000610000}"/>
    <cellStyle name="Total 8 5 5" xfId="24832" xr:uid="{00000000-0005-0000-0000-000001610000}"/>
    <cellStyle name="Total 8 5 5 10" xfId="24833" xr:uid="{00000000-0005-0000-0000-000002610000}"/>
    <cellStyle name="Total 8 5 5 10 2" xfId="24834" xr:uid="{00000000-0005-0000-0000-000003610000}"/>
    <cellStyle name="Total 8 5 5 11" xfId="24835" xr:uid="{00000000-0005-0000-0000-000004610000}"/>
    <cellStyle name="Total 8 5 5 11 2" xfId="24836" xr:uid="{00000000-0005-0000-0000-000005610000}"/>
    <cellStyle name="Total 8 5 5 12" xfId="24837" xr:uid="{00000000-0005-0000-0000-000006610000}"/>
    <cellStyle name="Total 8 5 5 12 2" xfId="24838" xr:uid="{00000000-0005-0000-0000-000007610000}"/>
    <cellStyle name="Total 8 5 5 13" xfId="24839" xr:uid="{00000000-0005-0000-0000-000008610000}"/>
    <cellStyle name="Total 8 5 5 13 2" xfId="24840" xr:uid="{00000000-0005-0000-0000-000009610000}"/>
    <cellStyle name="Total 8 5 5 14" xfId="24841" xr:uid="{00000000-0005-0000-0000-00000A610000}"/>
    <cellStyle name="Total 8 5 5 14 2" xfId="24842" xr:uid="{00000000-0005-0000-0000-00000B610000}"/>
    <cellStyle name="Total 8 5 5 15" xfId="24843" xr:uid="{00000000-0005-0000-0000-00000C610000}"/>
    <cellStyle name="Total 8 5 5 15 2" xfId="24844" xr:uid="{00000000-0005-0000-0000-00000D610000}"/>
    <cellStyle name="Total 8 5 5 16" xfId="24845" xr:uid="{00000000-0005-0000-0000-00000E610000}"/>
    <cellStyle name="Total 8 5 5 2" xfId="24846" xr:uid="{00000000-0005-0000-0000-00000F610000}"/>
    <cellStyle name="Total 8 5 5 2 2" xfId="24847" xr:uid="{00000000-0005-0000-0000-000010610000}"/>
    <cellStyle name="Total 8 5 5 3" xfId="24848" xr:uid="{00000000-0005-0000-0000-000011610000}"/>
    <cellStyle name="Total 8 5 5 3 2" xfId="24849" xr:uid="{00000000-0005-0000-0000-000012610000}"/>
    <cellStyle name="Total 8 5 5 4" xfId="24850" xr:uid="{00000000-0005-0000-0000-000013610000}"/>
    <cellStyle name="Total 8 5 5 4 2" xfId="24851" xr:uid="{00000000-0005-0000-0000-000014610000}"/>
    <cellStyle name="Total 8 5 5 5" xfId="24852" xr:uid="{00000000-0005-0000-0000-000015610000}"/>
    <cellStyle name="Total 8 5 5 5 2" xfId="24853" xr:uid="{00000000-0005-0000-0000-000016610000}"/>
    <cellStyle name="Total 8 5 5 6" xfId="24854" xr:uid="{00000000-0005-0000-0000-000017610000}"/>
    <cellStyle name="Total 8 5 5 6 2" xfId="24855" xr:uid="{00000000-0005-0000-0000-000018610000}"/>
    <cellStyle name="Total 8 5 5 7" xfId="24856" xr:uid="{00000000-0005-0000-0000-000019610000}"/>
    <cellStyle name="Total 8 5 5 7 2" xfId="24857" xr:uid="{00000000-0005-0000-0000-00001A610000}"/>
    <cellStyle name="Total 8 5 5 8" xfId="24858" xr:uid="{00000000-0005-0000-0000-00001B610000}"/>
    <cellStyle name="Total 8 5 5 8 2" xfId="24859" xr:uid="{00000000-0005-0000-0000-00001C610000}"/>
    <cellStyle name="Total 8 5 5 9" xfId="24860" xr:uid="{00000000-0005-0000-0000-00001D610000}"/>
    <cellStyle name="Total 8 5 5 9 2" xfId="24861" xr:uid="{00000000-0005-0000-0000-00001E610000}"/>
    <cellStyle name="Total 8 5 6" xfId="24862" xr:uid="{00000000-0005-0000-0000-00001F610000}"/>
    <cellStyle name="Total 8 5 6 10" xfId="24863" xr:uid="{00000000-0005-0000-0000-000020610000}"/>
    <cellStyle name="Total 8 5 6 10 2" xfId="24864" xr:uid="{00000000-0005-0000-0000-000021610000}"/>
    <cellStyle name="Total 8 5 6 11" xfId="24865" xr:uid="{00000000-0005-0000-0000-000022610000}"/>
    <cellStyle name="Total 8 5 6 11 2" xfId="24866" xr:uid="{00000000-0005-0000-0000-000023610000}"/>
    <cellStyle name="Total 8 5 6 12" xfId="24867" xr:uid="{00000000-0005-0000-0000-000024610000}"/>
    <cellStyle name="Total 8 5 6 12 2" xfId="24868" xr:uid="{00000000-0005-0000-0000-000025610000}"/>
    <cellStyle name="Total 8 5 6 13" xfId="24869" xr:uid="{00000000-0005-0000-0000-000026610000}"/>
    <cellStyle name="Total 8 5 6 13 2" xfId="24870" xr:uid="{00000000-0005-0000-0000-000027610000}"/>
    <cellStyle name="Total 8 5 6 14" xfId="24871" xr:uid="{00000000-0005-0000-0000-000028610000}"/>
    <cellStyle name="Total 8 5 6 14 2" xfId="24872" xr:uid="{00000000-0005-0000-0000-000029610000}"/>
    <cellStyle name="Total 8 5 6 15" xfId="24873" xr:uid="{00000000-0005-0000-0000-00002A610000}"/>
    <cellStyle name="Total 8 5 6 2" xfId="24874" xr:uid="{00000000-0005-0000-0000-00002B610000}"/>
    <cellStyle name="Total 8 5 6 2 2" xfId="24875" xr:uid="{00000000-0005-0000-0000-00002C610000}"/>
    <cellStyle name="Total 8 5 6 3" xfId="24876" xr:uid="{00000000-0005-0000-0000-00002D610000}"/>
    <cellStyle name="Total 8 5 6 3 2" xfId="24877" xr:uid="{00000000-0005-0000-0000-00002E610000}"/>
    <cellStyle name="Total 8 5 6 4" xfId="24878" xr:uid="{00000000-0005-0000-0000-00002F610000}"/>
    <cellStyle name="Total 8 5 6 4 2" xfId="24879" xr:uid="{00000000-0005-0000-0000-000030610000}"/>
    <cellStyle name="Total 8 5 6 5" xfId="24880" xr:uid="{00000000-0005-0000-0000-000031610000}"/>
    <cellStyle name="Total 8 5 6 5 2" xfId="24881" xr:uid="{00000000-0005-0000-0000-000032610000}"/>
    <cellStyle name="Total 8 5 6 6" xfId="24882" xr:uid="{00000000-0005-0000-0000-000033610000}"/>
    <cellStyle name="Total 8 5 6 6 2" xfId="24883" xr:uid="{00000000-0005-0000-0000-000034610000}"/>
    <cellStyle name="Total 8 5 6 7" xfId="24884" xr:uid="{00000000-0005-0000-0000-000035610000}"/>
    <cellStyle name="Total 8 5 6 7 2" xfId="24885" xr:uid="{00000000-0005-0000-0000-000036610000}"/>
    <cellStyle name="Total 8 5 6 8" xfId="24886" xr:uid="{00000000-0005-0000-0000-000037610000}"/>
    <cellStyle name="Total 8 5 6 8 2" xfId="24887" xr:uid="{00000000-0005-0000-0000-000038610000}"/>
    <cellStyle name="Total 8 5 6 9" xfId="24888" xr:uid="{00000000-0005-0000-0000-000039610000}"/>
    <cellStyle name="Total 8 5 6 9 2" xfId="24889" xr:uid="{00000000-0005-0000-0000-00003A610000}"/>
    <cellStyle name="Total 8 5 7" xfId="24890" xr:uid="{00000000-0005-0000-0000-00003B610000}"/>
    <cellStyle name="Total 8 5 7 2" xfId="24891" xr:uid="{00000000-0005-0000-0000-00003C610000}"/>
    <cellStyle name="Total 8 5 8" xfId="24892" xr:uid="{00000000-0005-0000-0000-00003D610000}"/>
    <cellStyle name="Total 8 5 8 2" xfId="24893" xr:uid="{00000000-0005-0000-0000-00003E610000}"/>
    <cellStyle name="Total 8 5 9" xfId="24894" xr:uid="{00000000-0005-0000-0000-00003F610000}"/>
    <cellStyle name="Total 8 5 9 2" xfId="24895" xr:uid="{00000000-0005-0000-0000-000040610000}"/>
    <cellStyle name="Total 8 6" xfId="24896" xr:uid="{00000000-0005-0000-0000-000041610000}"/>
    <cellStyle name="Total 8 6 10" xfId="24897" xr:uid="{00000000-0005-0000-0000-000042610000}"/>
    <cellStyle name="Total 8 6 10 2" xfId="24898" xr:uid="{00000000-0005-0000-0000-000043610000}"/>
    <cellStyle name="Total 8 6 11" xfId="24899" xr:uid="{00000000-0005-0000-0000-000044610000}"/>
    <cellStyle name="Total 8 6 11 2" xfId="24900" xr:uid="{00000000-0005-0000-0000-000045610000}"/>
    <cellStyle name="Total 8 6 12" xfId="24901" xr:uid="{00000000-0005-0000-0000-000046610000}"/>
    <cellStyle name="Total 8 6 12 2" xfId="24902" xr:uid="{00000000-0005-0000-0000-000047610000}"/>
    <cellStyle name="Total 8 6 13" xfId="24903" xr:uid="{00000000-0005-0000-0000-000048610000}"/>
    <cellStyle name="Total 8 6 13 2" xfId="24904" xr:uid="{00000000-0005-0000-0000-000049610000}"/>
    <cellStyle name="Total 8 6 14" xfId="24905" xr:uid="{00000000-0005-0000-0000-00004A610000}"/>
    <cellStyle name="Total 8 6 14 2" xfId="24906" xr:uid="{00000000-0005-0000-0000-00004B610000}"/>
    <cellStyle name="Total 8 6 15" xfId="24907" xr:uid="{00000000-0005-0000-0000-00004C610000}"/>
    <cellStyle name="Total 8 6 15 2" xfId="24908" xr:uid="{00000000-0005-0000-0000-00004D610000}"/>
    <cellStyle name="Total 8 6 16" xfId="24909" xr:uid="{00000000-0005-0000-0000-00004E610000}"/>
    <cellStyle name="Total 8 6 16 2" xfId="24910" xr:uid="{00000000-0005-0000-0000-00004F610000}"/>
    <cellStyle name="Total 8 6 17" xfId="24911" xr:uid="{00000000-0005-0000-0000-000050610000}"/>
    <cellStyle name="Total 8 6 17 2" xfId="24912" xr:uid="{00000000-0005-0000-0000-000051610000}"/>
    <cellStyle name="Total 8 6 18" xfId="24913" xr:uid="{00000000-0005-0000-0000-000052610000}"/>
    <cellStyle name="Total 8 6 18 2" xfId="24914" xr:uid="{00000000-0005-0000-0000-000053610000}"/>
    <cellStyle name="Total 8 6 19" xfId="24915" xr:uid="{00000000-0005-0000-0000-000054610000}"/>
    <cellStyle name="Total 8 6 2" xfId="24916" xr:uid="{00000000-0005-0000-0000-000055610000}"/>
    <cellStyle name="Total 8 6 2 10" xfId="24917" xr:uid="{00000000-0005-0000-0000-000056610000}"/>
    <cellStyle name="Total 8 6 2 10 2" xfId="24918" xr:uid="{00000000-0005-0000-0000-000057610000}"/>
    <cellStyle name="Total 8 6 2 11" xfId="24919" xr:uid="{00000000-0005-0000-0000-000058610000}"/>
    <cellStyle name="Total 8 6 2 11 2" xfId="24920" xr:uid="{00000000-0005-0000-0000-000059610000}"/>
    <cellStyle name="Total 8 6 2 12" xfId="24921" xr:uid="{00000000-0005-0000-0000-00005A610000}"/>
    <cellStyle name="Total 8 6 2 12 2" xfId="24922" xr:uid="{00000000-0005-0000-0000-00005B610000}"/>
    <cellStyle name="Total 8 6 2 13" xfId="24923" xr:uid="{00000000-0005-0000-0000-00005C610000}"/>
    <cellStyle name="Total 8 6 2 13 2" xfId="24924" xr:uid="{00000000-0005-0000-0000-00005D610000}"/>
    <cellStyle name="Total 8 6 2 14" xfId="24925" xr:uid="{00000000-0005-0000-0000-00005E610000}"/>
    <cellStyle name="Total 8 6 2 14 2" xfId="24926" xr:uid="{00000000-0005-0000-0000-00005F610000}"/>
    <cellStyle name="Total 8 6 2 15" xfId="24927" xr:uid="{00000000-0005-0000-0000-000060610000}"/>
    <cellStyle name="Total 8 6 2 15 2" xfId="24928" xr:uid="{00000000-0005-0000-0000-000061610000}"/>
    <cellStyle name="Total 8 6 2 16" xfId="24929" xr:uid="{00000000-0005-0000-0000-000062610000}"/>
    <cellStyle name="Total 8 6 2 16 2" xfId="24930" xr:uid="{00000000-0005-0000-0000-000063610000}"/>
    <cellStyle name="Total 8 6 2 17" xfId="24931" xr:uid="{00000000-0005-0000-0000-000064610000}"/>
    <cellStyle name="Total 8 6 2 17 2" xfId="24932" xr:uid="{00000000-0005-0000-0000-000065610000}"/>
    <cellStyle name="Total 8 6 2 18" xfId="24933" xr:uid="{00000000-0005-0000-0000-000066610000}"/>
    <cellStyle name="Total 8 6 2 2" xfId="24934" xr:uid="{00000000-0005-0000-0000-000067610000}"/>
    <cellStyle name="Total 8 6 2 2 2" xfId="24935" xr:uid="{00000000-0005-0000-0000-000068610000}"/>
    <cellStyle name="Total 8 6 2 3" xfId="24936" xr:uid="{00000000-0005-0000-0000-000069610000}"/>
    <cellStyle name="Total 8 6 2 3 2" xfId="24937" xr:uid="{00000000-0005-0000-0000-00006A610000}"/>
    <cellStyle name="Total 8 6 2 4" xfId="24938" xr:uid="{00000000-0005-0000-0000-00006B610000}"/>
    <cellStyle name="Total 8 6 2 4 2" xfId="24939" xr:uid="{00000000-0005-0000-0000-00006C610000}"/>
    <cellStyle name="Total 8 6 2 5" xfId="24940" xr:uid="{00000000-0005-0000-0000-00006D610000}"/>
    <cellStyle name="Total 8 6 2 5 2" xfId="24941" xr:uid="{00000000-0005-0000-0000-00006E610000}"/>
    <cellStyle name="Total 8 6 2 6" xfId="24942" xr:uid="{00000000-0005-0000-0000-00006F610000}"/>
    <cellStyle name="Total 8 6 2 6 2" xfId="24943" xr:uid="{00000000-0005-0000-0000-000070610000}"/>
    <cellStyle name="Total 8 6 2 7" xfId="24944" xr:uid="{00000000-0005-0000-0000-000071610000}"/>
    <cellStyle name="Total 8 6 2 7 2" xfId="24945" xr:uid="{00000000-0005-0000-0000-000072610000}"/>
    <cellStyle name="Total 8 6 2 8" xfId="24946" xr:uid="{00000000-0005-0000-0000-000073610000}"/>
    <cellStyle name="Total 8 6 2 8 2" xfId="24947" xr:uid="{00000000-0005-0000-0000-000074610000}"/>
    <cellStyle name="Total 8 6 2 9" xfId="24948" xr:uid="{00000000-0005-0000-0000-000075610000}"/>
    <cellStyle name="Total 8 6 2 9 2" xfId="24949" xr:uid="{00000000-0005-0000-0000-000076610000}"/>
    <cellStyle name="Total 8 6 3" xfId="24950" xr:uid="{00000000-0005-0000-0000-000077610000}"/>
    <cellStyle name="Total 8 6 3 10" xfId="24951" xr:uid="{00000000-0005-0000-0000-000078610000}"/>
    <cellStyle name="Total 8 6 3 10 2" xfId="24952" xr:uid="{00000000-0005-0000-0000-000079610000}"/>
    <cellStyle name="Total 8 6 3 11" xfId="24953" xr:uid="{00000000-0005-0000-0000-00007A610000}"/>
    <cellStyle name="Total 8 6 3 11 2" xfId="24954" xr:uid="{00000000-0005-0000-0000-00007B610000}"/>
    <cellStyle name="Total 8 6 3 12" xfId="24955" xr:uid="{00000000-0005-0000-0000-00007C610000}"/>
    <cellStyle name="Total 8 6 3 12 2" xfId="24956" xr:uid="{00000000-0005-0000-0000-00007D610000}"/>
    <cellStyle name="Total 8 6 3 13" xfId="24957" xr:uid="{00000000-0005-0000-0000-00007E610000}"/>
    <cellStyle name="Total 8 6 3 13 2" xfId="24958" xr:uid="{00000000-0005-0000-0000-00007F610000}"/>
    <cellStyle name="Total 8 6 3 14" xfId="24959" xr:uid="{00000000-0005-0000-0000-000080610000}"/>
    <cellStyle name="Total 8 6 3 14 2" xfId="24960" xr:uid="{00000000-0005-0000-0000-000081610000}"/>
    <cellStyle name="Total 8 6 3 15" xfId="24961" xr:uid="{00000000-0005-0000-0000-000082610000}"/>
    <cellStyle name="Total 8 6 3 15 2" xfId="24962" xr:uid="{00000000-0005-0000-0000-000083610000}"/>
    <cellStyle name="Total 8 6 3 16" xfId="24963" xr:uid="{00000000-0005-0000-0000-000084610000}"/>
    <cellStyle name="Total 8 6 3 2" xfId="24964" xr:uid="{00000000-0005-0000-0000-000085610000}"/>
    <cellStyle name="Total 8 6 3 2 2" xfId="24965" xr:uid="{00000000-0005-0000-0000-000086610000}"/>
    <cellStyle name="Total 8 6 3 3" xfId="24966" xr:uid="{00000000-0005-0000-0000-000087610000}"/>
    <cellStyle name="Total 8 6 3 3 2" xfId="24967" xr:uid="{00000000-0005-0000-0000-000088610000}"/>
    <cellStyle name="Total 8 6 3 4" xfId="24968" xr:uid="{00000000-0005-0000-0000-000089610000}"/>
    <cellStyle name="Total 8 6 3 4 2" xfId="24969" xr:uid="{00000000-0005-0000-0000-00008A610000}"/>
    <cellStyle name="Total 8 6 3 5" xfId="24970" xr:uid="{00000000-0005-0000-0000-00008B610000}"/>
    <cellStyle name="Total 8 6 3 5 2" xfId="24971" xr:uid="{00000000-0005-0000-0000-00008C610000}"/>
    <cellStyle name="Total 8 6 3 6" xfId="24972" xr:uid="{00000000-0005-0000-0000-00008D610000}"/>
    <cellStyle name="Total 8 6 3 6 2" xfId="24973" xr:uid="{00000000-0005-0000-0000-00008E610000}"/>
    <cellStyle name="Total 8 6 3 7" xfId="24974" xr:uid="{00000000-0005-0000-0000-00008F610000}"/>
    <cellStyle name="Total 8 6 3 7 2" xfId="24975" xr:uid="{00000000-0005-0000-0000-000090610000}"/>
    <cellStyle name="Total 8 6 3 8" xfId="24976" xr:uid="{00000000-0005-0000-0000-000091610000}"/>
    <cellStyle name="Total 8 6 3 8 2" xfId="24977" xr:uid="{00000000-0005-0000-0000-000092610000}"/>
    <cellStyle name="Total 8 6 3 9" xfId="24978" xr:uid="{00000000-0005-0000-0000-000093610000}"/>
    <cellStyle name="Total 8 6 3 9 2" xfId="24979" xr:uid="{00000000-0005-0000-0000-000094610000}"/>
    <cellStyle name="Total 8 6 4" xfId="24980" xr:uid="{00000000-0005-0000-0000-000095610000}"/>
    <cellStyle name="Total 8 6 4 10" xfId="24981" xr:uid="{00000000-0005-0000-0000-000096610000}"/>
    <cellStyle name="Total 8 6 4 10 2" xfId="24982" xr:uid="{00000000-0005-0000-0000-000097610000}"/>
    <cellStyle name="Total 8 6 4 11" xfId="24983" xr:uid="{00000000-0005-0000-0000-000098610000}"/>
    <cellStyle name="Total 8 6 4 11 2" xfId="24984" xr:uid="{00000000-0005-0000-0000-000099610000}"/>
    <cellStyle name="Total 8 6 4 12" xfId="24985" xr:uid="{00000000-0005-0000-0000-00009A610000}"/>
    <cellStyle name="Total 8 6 4 12 2" xfId="24986" xr:uid="{00000000-0005-0000-0000-00009B610000}"/>
    <cellStyle name="Total 8 6 4 13" xfId="24987" xr:uid="{00000000-0005-0000-0000-00009C610000}"/>
    <cellStyle name="Total 8 6 4 13 2" xfId="24988" xr:uid="{00000000-0005-0000-0000-00009D610000}"/>
    <cellStyle name="Total 8 6 4 14" xfId="24989" xr:uid="{00000000-0005-0000-0000-00009E610000}"/>
    <cellStyle name="Total 8 6 4 14 2" xfId="24990" xr:uid="{00000000-0005-0000-0000-00009F610000}"/>
    <cellStyle name="Total 8 6 4 15" xfId="24991" xr:uid="{00000000-0005-0000-0000-0000A0610000}"/>
    <cellStyle name="Total 8 6 4 15 2" xfId="24992" xr:uid="{00000000-0005-0000-0000-0000A1610000}"/>
    <cellStyle name="Total 8 6 4 16" xfId="24993" xr:uid="{00000000-0005-0000-0000-0000A2610000}"/>
    <cellStyle name="Total 8 6 4 2" xfId="24994" xr:uid="{00000000-0005-0000-0000-0000A3610000}"/>
    <cellStyle name="Total 8 6 4 2 2" xfId="24995" xr:uid="{00000000-0005-0000-0000-0000A4610000}"/>
    <cellStyle name="Total 8 6 4 3" xfId="24996" xr:uid="{00000000-0005-0000-0000-0000A5610000}"/>
    <cellStyle name="Total 8 6 4 3 2" xfId="24997" xr:uid="{00000000-0005-0000-0000-0000A6610000}"/>
    <cellStyle name="Total 8 6 4 4" xfId="24998" xr:uid="{00000000-0005-0000-0000-0000A7610000}"/>
    <cellStyle name="Total 8 6 4 4 2" xfId="24999" xr:uid="{00000000-0005-0000-0000-0000A8610000}"/>
    <cellStyle name="Total 8 6 4 5" xfId="25000" xr:uid="{00000000-0005-0000-0000-0000A9610000}"/>
    <cellStyle name="Total 8 6 4 5 2" xfId="25001" xr:uid="{00000000-0005-0000-0000-0000AA610000}"/>
    <cellStyle name="Total 8 6 4 6" xfId="25002" xr:uid="{00000000-0005-0000-0000-0000AB610000}"/>
    <cellStyle name="Total 8 6 4 6 2" xfId="25003" xr:uid="{00000000-0005-0000-0000-0000AC610000}"/>
    <cellStyle name="Total 8 6 4 7" xfId="25004" xr:uid="{00000000-0005-0000-0000-0000AD610000}"/>
    <cellStyle name="Total 8 6 4 7 2" xfId="25005" xr:uid="{00000000-0005-0000-0000-0000AE610000}"/>
    <cellStyle name="Total 8 6 4 8" xfId="25006" xr:uid="{00000000-0005-0000-0000-0000AF610000}"/>
    <cellStyle name="Total 8 6 4 8 2" xfId="25007" xr:uid="{00000000-0005-0000-0000-0000B0610000}"/>
    <cellStyle name="Total 8 6 4 9" xfId="25008" xr:uid="{00000000-0005-0000-0000-0000B1610000}"/>
    <cellStyle name="Total 8 6 4 9 2" xfId="25009" xr:uid="{00000000-0005-0000-0000-0000B2610000}"/>
    <cellStyle name="Total 8 6 5" xfId="25010" xr:uid="{00000000-0005-0000-0000-0000B3610000}"/>
    <cellStyle name="Total 8 6 5 10" xfId="25011" xr:uid="{00000000-0005-0000-0000-0000B4610000}"/>
    <cellStyle name="Total 8 6 5 10 2" xfId="25012" xr:uid="{00000000-0005-0000-0000-0000B5610000}"/>
    <cellStyle name="Total 8 6 5 11" xfId="25013" xr:uid="{00000000-0005-0000-0000-0000B6610000}"/>
    <cellStyle name="Total 8 6 5 11 2" xfId="25014" xr:uid="{00000000-0005-0000-0000-0000B7610000}"/>
    <cellStyle name="Total 8 6 5 12" xfId="25015" xr:uid="{00000000-0005-0000-0000-0000B8610000}"/>
    <cellStyle name="Total 8 6 5 12 2" xfId="25016" xr:uid="{00000000-0005-0000-0000-0000B9610000}"/>
    <cellStyle name="Total 8 6 5 13" xfId="25017" xr:uid="{00000000-0005-0000-0000-0000BA610000}"/>
    <cellStyle name="Total 8 6 5 13 2" xfId="25018" xr:uid="{00000000-0005-0000-0000-0000BB610000}"/>
    <cellStyle name="Total 8 6 5 14" xfId="25019" xr:uid="{00000000-0005-0000-0000-0000BC610000}"/>
    <cellStyle name="Total 8 6 5 14 2" xfId="25020" xr:uid="{00000000-0005-0000-0000-0000BD610000}"/>
    <cellStyle name="Total 8 6 5 15" xfId="25021" xr:uid="{00000000-0005-0000-0000-0000BE610000}"/>
    <cellStyle name="Total 8 6 5 2" xfId="25022" xr:uid="{00000000-0005-0000-0000-0000BF610000}"/>
    <cellStyle name="Total 8 6 5 2 2" xfId="25023" xr:uid="{00000000-0005-0000-0000-0000C0610000}"/>
    <cellStyle name="Total 8 6 5 3" xfId="25024" xr:uid="{00000000-0005-0000-0000-0000C1610000}"/>
    <cellStyle name="Total 8 6 5 3 2" xfId="25025" xr:uid="{00000000-0005-0000-0000-0000C2610000}"/>
    <cellStyle name="Total 8 6 5 4" xfId="25026" xr:uid="{00000000-0005-0000-0000-0000C3610000}"/>
    <cellStyle name="Total 8 6 5 4 2" xfId="25027" xr:uid="{00000000-0005-0000-0000-0000C4610000}"/>
    <cellStyle name="Total 8 6 5 5" xfId="25028" xr:uid="{00000000-0005-0000-0000-0000C5610000}"/>
    <cellStyle name="Total 8 6 5 5 2" xfId="25029" xr:uid="{00000000-0005-0000-0000-0000C6610000}"/>
    <cellStyle name="Total 8 6 5 6" xfId="25030" xr:uid="{00000000-0005-0000-0000-0000C7610000}"/>
    <cellStyle name="Total 8 6 5 6 2" xfId="25031" xr:uid="{00000000-0005-0000-0000-0000C8610000}"/>
    <cellStyle name="Total 8 6 5 7" xfId="25032" xr:uid="{00000000-0005-0000-0000-0000C9610000}"/>
    <cellStyle name="Total 8 6 5 7 2" xfId="25033" xr:uid="{00000000-0005-0000-0000-0000CA610000}"/>
    <cellStyle name="Total 8 6 5 8" xfId="25034" xr:uid="{00000000-0005-0000-0000-0000CB610000}"/>
    <cellStyle name="Total 8 6 5 8 2" xfId="25035" xr:uid="{00000000-0005-0000-0000-0000CC610000}"/>
    <cellStyle name="Total 8 6 5 9" xfId="25036" xr:uid="{00000000-0005-0000-0000-0000CD610000}"/>
    <cellStyle name="Total 8 6 5 9 2" xfId="25037" xr:uid="{00000000-0005-0000-0000-0000CE610000}"/>
    <cellStyle name="Total 8 6 6" xfId="25038" xr:uid="{00000000-0005-0000-0000-0000CF610000}"/>
    <cellStyle name="Total 8 6 6 2" xfId="25039" xr:uid="{00000000-0005-0000-0000-0000D0610000}"/>
    <cellStyle name="Total 8 6 7" xfId="25040" xr:uid="{00000000-0005-0000-0000-0000D1610000}"/>
    <cellStyle name="Total 8 6 7 2" xfId="25041" xr:uid="{00000000-0005-0000-0000-0000D2610000}"/>
    <cellStyle name="Total 8 6 8" xfId="25042" xr:uid="{00000000-0005-0000-0000-0000D3610000}"/>
    <cellStyle name="Total 8 6 8 2" xfId="25043" xr:uid="{00000000-0005-0000-0000-0000D4610000}"/>
    <cellStyle name="Total 8 6 9" xfId="25044" xr:uid="{00000000-0005-0000-0000-0000D5610000}"/>
    <cellStyle name="Total 8 6 9 2" xfId="25045" xr:uid="{00000000-0005-0000-0000-0000D6610000}"/>
    <cellStyle name="Total 8 7" xfId="25046" xr:uid="{00000000-0005-0000-0000-0000D7610000}"/>
    <cellStyle name="Total 8 7 10" xfId="25047" xr:uid="{00000000-0005-0000-0000-0000D8610000}"/>
    <cellStyle name="Total 8 7 10 2" xfId="25048" xr:uid="{00000000-0005-0000-0000-0000D9610000}"/>
    <cellStyle name="Total 8 7 11" xfId="25049" xr:uid="{00000000-0005-0000-0000-0000DA610000}"/>
    <cellStyle name="Total 8 7 11 2" xfId="25050" xr:uid="{00000000-0005-0000-0000-0000DB610000}"/>
    <cellStyle name="Total 8 7 12" xfId="25051" xr:uid="{00000000-0005-0000-0000-0000DC610000}"/>
    <cellStyle name="Total 8 7 12 2" xfId="25052" xr:uid="{00000000-0005-0000-0000-0000DD610000}"/>
    <cellStyle name="Total 8 7 13" xfId="25053" xr:uid="{00000000-0005-0000-0000-0000DE610000}"/>
    <cellStyle name="Total 8 7 13 2" xfId="25054" xr:uid="{00000000-0005-0000-0000-0000DF610000}"/>
    <cellStyle name="Total 8 7 14" xfId="25055" xr:uid="{00000000-0005-0000-0000-0000E0610000}"/>
    <cellStyle name="Total 8 7 14 2" xfId="25056" xr:uid="{00000000-0005-0000-0000-0000E1610000}"/>
    <cellStyle name="Total 8 7 15" xfId="25057" xr:uid="{00000000-0005-0000-0000-0000E2610000}"/>
    <cellStyle name="Total 8 7 15 2" xfId="25058" xr:uid="{00000000-0005-0000-0000-0000E3610000}"/>
    <cellStyle name="Total 8 7 16" xfId="25059" xr:uid="{00000000-0005-0000-0000-0000E4610000}"/>
    <cellStyle name="Total 8 7 16 2" xfId="25060" xr:uid="{00000000-0005-0000-0000-0000E5610000}"/>
    <cellStyle name="Total 8 7 17" xfId="25061" xr:uid="{00000000-0005-0000-0000-0000E6610000}"/>
    <cellStyle name="Total 8 7 17 2" xfId="25062" xr:uid="{00000000-0005-0000-0000-0000E7610000}"/>
    <cellStyle name="Total 8 7 18" xfId="25063" xr:uid="{00000000-0005-0000-0000-0000E8610000}"/>
    <cellStyle name="Total 8 7 18 2" xfId="25064" xr:uid="{00000000-0005-0000-0000-0000E9610000}"/>
    <cellStyle name="Total 8 7 19" xfId="25065" xr:uid="{00000000-0005-0000-0000-0000EA610000}"/>
    <cellStyle name="Total 8 7 2" xfId="25066" xr:uid="{00000000-0005-0000-0000-0000EB610000}"/>
    <cellStyle name="Total 8 7 2 10" xfId="25067" xr:uid="{00000000-0005-0000-0000-0000EC610000}"/>
    <cellStyle name="Total 8 7 2 10 2" xfId="25068" xr:uid="{00000000-0005-0000-0000-0000ED610000}"/>
    <cellStyle name="Total 8 7 2 11" xfId="25069" xr:uid="{00000000-0005-0000-0000-0000EE610000}"/>
    <cellStyle name="Total 8 7 2 11 2" xfId="25070" xr:uid="{00000000-0005-0000-0000-0000EF610000}"/>
    <cellStyle name="Total 8 7 2 12" xfId="25071" xr:uid="{00000000-0005-0000-0000-0000F0610000}"/>
    <cellStyle name="Total 8 7 2 12 2" xfId="25072" xr:uid="{00000000-0005-0000-0000-0000F1610000}"/>
    <cellStyle name="Total 8 7 2 13" xfId="25073" xr:uid="{00000000-0005-0000-0000-0000F2610000}"/>
    <cellStyle name="Total 8 7 2 13 2" xfId="25074" xr:uid="{00000000-0005-0000-0000-0000F3610000}"/>
    <cellStyle name="Total 8 7 2 14" xfId="25075" xr:uid="{00000000-0005-0000-0000-0000F4610000}"/>
    <cellStyle name="Total 8 7 2 14 2" xfId="25076" xr:uid="{00000000-0005-0000-0000-0000F5610000}"/>
    <cellStyle name="Total 8 7 2 15" xfId="25077" xr:uid="{00000000-0005-0000-0000-0000F6610000}"/>
    <cellStyle name="Total 8 7 2 15 2" xfId="25078" xr:uid="{00000000-0005-0000-0000-0000F7610000}"/>
    <cellStyle name="Total 8 7 2 16" xfId="25079" xr:uid="{00000000-0005-0000-0000-0000F8610000}"/>
    <cellStyle name="Total 8 7 2 16 2" xfId="25080" xr:uid="{00000000-0005-0000-0000-0000F9610000}"/>
    <cellStyle name="Total 8 7 2 17" xfId="25081" xr:uid="{00000000-0005-0000-0000-0000FA610000}"/>
    <cellStyle name="Total 8 7 2 17 2" xfId="25082" xr:uid="{00000000-0005-0000-0000-0000FB610000}"/>
    <cellStyle name="Total 8 7 2 18" xfId="25083" xr:uid="{00000000-0005-0000-0000-0000FC610000}"/>
    <cellStyle name="Total 8 7 2 2" xfId="25084" xr:uid="{00000000-0005-0000-0000-0000FD610000}"/>
    <cellStyle name="Total 8 7 2 2 2" xfId="25085" xr:uid="{00000000-0005-0000-0000-0000FE610000}"/>
    <cellStyle name="Total 8 7 2 3" xfId="25086" xr:uid="{00000000-0005-0000-0000-0000FF610000}"/>
    <cellStyle name="Total 8 7 2 3 2" xfId="25087" xr:uid="{00000000-0005-0000-0000-000000620000}"/>
    <cellStyle name="Total 8 7 2 4" xfId="25088" xr:uid="{00000000-0005-0000-0000-000001620000}"/>
    <cellStyle name="Total 8 7 2 4 2" xfId="25089" xr:uid="{00000000-0005-0000-0000-000002620000}"/>
    <cellStyle name="Total 8 7 2 5" xfId="25090" xr:uid="{00000000-0005-0000-0000-000003620000}"/>
    <cellStyle name="Total 8 7 2 5 2" xfId="25091" xr:uid="{00000000-0005-0000-0000-000004620000}"/>
    <cellStyle name="Total 8 7 2 6" xfId="25092" xr:uid="{00000000-0005-0000-0000-000005620000}"/>
    <cellStyle name="Total 8 7 2 6 2" xfId="25093" xr:uid="{00000000-0005-0000-0000-000006620000}"/>
    <cellStyle name="Total 8 7 2 7" xfId="25094" xr:uid="{00000000-0005-0000-0000-000007620000}"/>
    <cellStyle name="Total 8 7 2 7 2" xfId="25095" xr:uid="{00000000-0005-0000-0000-000008620000}"/>
    <cellStyle name="Total 8 7 2 8" xfId="25096" xr:uid="{00000000-0005-0000-0000-000009620000}"/>
    <cellStyle name="Total 8 7 2 8 2" xfId="25097" xr:uid="{00000000-0005-0000-0000-00000A620000}"/>
    <cellStyle name="Total 8 7 2 9" xfId="25098" xr:uid="{00000000-0005-0000-0000-00000B620000}"/>
    <cellStyle name="Total 8 7 2 9 2" xfId="25099" xr:uid="{00000000-0005-0000-0000-00000C620000}"/>
    <cellStyle name="Total 8 7 3" xfId="25100" xr:uid="{00000000-0005-0000-0000-00000D620000}"/>
    <cellStyle name="Total 8 7 3 10" xfId="25101" xr:uid="{00000000-0005-0000-0000-00000E620000}"/>
    <cellStyle name="Total 8 7 3 10 2" xfId="25102" xr:uid="{00000000-0005-0000-0000-00000F620000}"/>
    <cellStyle name="Total 8 7 3 11" xfId="25103" xr:uid="{00000000-0005-0000-0000-000010620000}"/>
    <cellStyle name="Total 8 7 3 11 2" xfId="25104" xr:uid="{00000000-0005-0000-0000-000011620000}"/>
    <cellStyle name="Total 8 7 3 12" xfId="25105" xr:uid="{00000000-0005-0000-0000-000012620000}"/>
    <cellStyle name="Total 8 7 3 12 2" xfId="25106" xr:uid="{00000000-0005-0000-0000-000013620000}"/>
    <cellStyle name="Total 8 7 3 13" xfId="25107" xr:uid="{00000000-0005-0000-0000-000014620000}"/>
    <cellStyle name="Total 8 7 3 13 2" xfId="25108" xr:uid="{00000000-0005-0000-0000-000015620000}"/>
    <cellStyle name="Total 8 7 3 14" xfId="25109" xr:uid="{00000000-0005-0000-0000-000016620000}"/>
    <cellStyle name="Total 8 7 3 14 2" xfId="25110" xr:uid="{00000000-0005-0000-0000-000017620000}"/>
    <cellStyle name="Total 8 7 3 15" xfId="25111" xr:uid="{00000000-0005-0000-0000-000018620000}"/>
    <cellStyle name="Total 8 7 3 15 2" xfId="25112" xr:uid="{00000000-0005-0000-0000-000019620000}"/>
    <cellStyle name="Total 8 7 3 16" xfId="25113" xr:uid="{00000000-0005-0000-0000-00001A620000}"/>
    <cellStyle name="Total 8 7 3 2" xfId="25114" xr:uid="{00000000-0005-0000-0000-00001B620000}"/>
    <cellStyle name="Total 8 7 3 2 2" xfId="25115" xr:uid="{00000000-0005-0000-0000-00001C620000}"/>
    <cellStyle name="Total 8 7 3 3" xfId="25116" xr:uid="{00000000-0005-0000-0000-00001D620000}"/>
    <cellStyle name="Total 8 7 3 3 2" xfId="25117" xr:uid="{00000000-0005-0000-0000-00001E620000}"/>
    <cellStyle name="Total 8 7 3 4" xfId="25118" xr:uid="{00000000-0005-0000-0000-00001F620000}"/>
    <cellStyle name="Total 8 7 3 4 2" xfId="25119" xr:uid="{00000000-0005-0000-0000-000020620000}"/>
    <cellStyle name="Total 8 7 3 5" xfId="25120" xr:uid="{00000000-0005-0000-0000-000021620000}"/>
    <cellStyle name="Total 8 7 3 5 2" xfId="25121" xr:uid="{00000000-0005-0000-0000-000022620000}"/>
    <cellStyle name="Total 8 7 3 6" xfId="25122" xr:uid="{00000000-0005-0000-0000-000023620000}"/>
    <cellStyle name="Total 8 7 3 6 2" xfId="25123" xr:uid="{00000000-0005-0000-0000-000024620000}"/>
    <cellStyle name="Total 8 7 3 7" xfId="25124" xr:uid="{00000000-0005-0000-0000-000025620000}"/>
    <cellStyle name="Total 8 7 3 7 2" xfId="25125" xr:uid="{00000000-0005-0000-0000-000026620000}"/>
    <cellStyle name="Total 8 7 3 8" xfId="25126" xr:uid="{00000000-0005-0000-0000-000027620000}"/>
    <cellStyle name="Total 8 7 3 8 2" xfId="25127" xr:uid="{00000000-0005-0000-0000-000028620000}"/>
    <cellStyle name="Total 8 7 3 9" xfId="25128" xr:uid="{00000000-0005-0000-0000-000029620000}"/>
    <cellStyle name="Total 8 7 3 9 2" xfId="25129" xr:uid="{00000000-0005-0000-0000-00002A620000}"/>
    <cellStyle name="Total 8 7 4" xfId="25130" xr:uid="{00000000-0005-0000-0000-00002B620000}"/>
    <cellStyle name="Total 8 7 4 10" xfId="25131" xr:uid="{00000000-0005-0000-0000-00002C620000}"/>
    <cellStyle name="Total 8 7 4 10 2" xfId="25132" xr:uid="{00000000-0005-0000-0000-00002D620000}"/>
    <cellStyle name="Total 8 7 4 11" xfId="25133" xr:uid="{00000000-0005-0000-0000-00002E620000}"/>
    <cellStyle name="Total 8 7 4 11 2" xfId="25134" xr:uid="{00000000-0005-0000-0000-00002F620000}"/>
    <cellStyle name="Total 8 7 4 12" xfId="25135" xr:uid="{00000000-0005-0000-0000-000030620000}"/>
    <cellStyle name="Total 8 7 4 12 2" xfId="25136" xr:uid="{00000000-0005-0000-0000-000031620000}"/>
    <cellStyle name="Total 8 7 4 13" xfId="25137" xr:uid="{00000000-0005-0000-0000-000032620000}"/>
    <cellStyle name="Total 8 7 4 13 2" xfId="25138" xr:uid="{00000000-0005-0000-0000-000033620000}"/>
    <cellStyle name="Total 8 7 4 14" xfId="25139" xr:uid="{00000000-0005-0000-0000-000034620000}"/>
    <cellStyle name="Total 8 7 4 14 2" xfId="25140" xr:uid="{00000000-0005-0000-0000-000035620000}"/>
    <cellStyle name="Total 8 7 4 15" xfId="25141" xr:uid="{00000000-0005-0000-0000-000036620000}"/>
    <cellStyle name="Total 8 7 4 15 2" xfId="25142" xr:uid="{00000000-0005-0000-0000-000037620000}"/>
    <cellStyle name="Total 8 7 4 16" xfId="25143" xr:uid="{00000000-0005-0000-0000-000038620000}"/>
    <cellStyle name="Total 8 7 4 2" xfId="25144" xr:uid="{00000000-0005-0000-0000-000039620000}"/>
    <cellStyle name="Total 8 7 4 2 2" xfId="25145" xr:uid="{00000000-0005-0000-0000-00003A620000}"/>
    <cellStyle name="Total 8 7 4 3" xfId="25146" xr:uid="{00000000-0005-0000-0000-00003B620000}"/>
    <cellStyle name="Total 8 7 4 3 2" xfId="25147" xr:uid="{00000000-0005-0000-0000-00003C620000}"/>
    <cellStyle name="Total 8 7 4 4" xfId="25148" xr:uid="{00000000-0005-0000-0000-00003D620000}"/>
    <cellStyle name="Total 8 7 4 4 2" xfId="25149" xr:uid="{00000000-0005-0000-0000-00003E620000}"/>
    <cellStyle name="Total 8 7 4 5" xfId="25150" xr:uid="{00000000-0005-0000-0000-00003F620000}"/>
    <cellStyle name="Total 8 7 4 5 2" xfId="25151" xr:uid="{00000000-0005-0000-0000-000040620000}"/>
    <cellStyle name="Total 8 7 4 6" xfId="25152" xr:uid="{00000000-0005-0000-0000-000041620000}"/>
    <cellStyle name="Total 8 7 4 6 2" xfId="25153" xr:uid="{00000000-0005-0000-0000-000042620000}"/>
    <cellStyle name="Total 8 7 4 7" xfId="25154" xr:uid="{00000000-0005-0000-0000-000043620000}"/>
    <cellStyle name="Total 8 7 4 7 2" xfId="25155" xr:uid="{00000000-0005-0000-0000-000044620000}"/>
    <cellStyle name="Total 8 7 4 8" xfId="25156" xr:uid="{00000000-0005-0000-0000-000045620000}"/>
    <cellStyle name="Total 8 7 4 8 2" xfId="25157" xr:uid="{00000000-0005-0000-0000-000046620000}"/>
    <cellStyle name="Total 8 7 4 9" xfId="25158" xr:uid="{00000000-0005-0000-0000-000047620000}"/>
    <cellStyle name="Total 8 7 4 9 2" xfId="25159" xr:uid="{00000000-0005-0000-0000-000048620000}"/>
    <cellStyle name="Total 8 7 5" xfId="25160" xr:uid="{00000000-0005-0000-0000-000049620000}"/>
    <cellStyle name="Total 8 7 5 10" xfId="25161" xr:uid="{00000000-0005-0000-0000-00004A620000}"/>
    <cellStyle name="Total 8 7 5 10 2" xfId="25162" xr:uid="{00000000-0005-0000-0000-00004B620000}"/>
    <cellStyle name="Total 8 7 5 11" xfId="25163" xr:uid="{00000000-0005-0000-0000-00004C620000}"/>
    <cellStyle name="Total 8 7 5 11 2" xfId="25164" xr:uid="{00000000-0005-0000-0000-00004D620000}"/>
    <cellStyle name="Total 8 7 5 12" xfId="25165" xr:uid="{00000000-0005-0000-0000-00004E620000}"/>
    <cellStyle name="Total 8 7 5 12 2" xfId="25166" xr:uid="{00000000-0005-0000-0000-00004F620000}"/>
    <cellStyle name="Total 8 7 5 13" xfId="25167" xr:uid="{00000000-0005-0000-0000-000050620000}"/>
    <cellStyle name="Total 8 7 5 13 2" xfId="25168" xr:uid="{00000000-0005-0000-0000-000051620000}"/>
    <cellStyle name="Total 8 7 5 14" xfId="25169" xr:uid="{00000000-0005-0000-0000-000052620000}"/>
    <cellStyle name="Total 8 7 5 14 2" xfId="25170" xr:uid="{00000000-0005-0000-0000-000053620000}"/>
    <cellStyle name="Total 8 7 5 15" xfId="25171" xr:uid="{00000000-0005-0000-0000-000054620000}"/>
    <cellStyle name="Total 8 7 5 2" xfId="25172" xr:uid="{00000000-0005-0000-0000-000055620000}"/>
    <cellStyle name="Total 8 7 5 2 2" xfId="25173" xr:uid="{00000000-0005-0000-0000-000056620000}"/>
    <cellStyle name="Total 8 7 5 3" xfId="25174" xr:uid="{00000000-0005-0000-0000-000057620000}"/>
    <cellStyle name="Total 8 7 5 3 2" xfId="25175" xr:uid="{00000000-0005-0000-0000-000058620000}"/>
    <cellStyle name="Total 8 7 5 4" xfId="25176" xr:uid="{00000000-0005-0000-0000-000059620000}"/>
    <cellStyle name="Total 8 7 5 4 2" xfId="25177" xr:uid="{00000000-0005-0000-0000-00005A620000}"/>
    <cellStyle name="Total 8 7 5 5" xfId="25178" xr:uid="{00000000-0005-0000-0000-00005B620000}"/>
    <cellStyle name="Total 8 7 5 5 2" xfId="25179" xr:uid="{00000000-0005-0000-0000-00005C620000}"/>
    <cellStyle name="Total 8 7 5 6" xfId="25180" xr:uid="{00000000-0005-0000-0000-00005D620000}"/>
    <cellStyle name="Total 8 7 5 6 2" xfId="25181" xr:uid="{00000000-0005-0000-0000-00005E620000}"/>
    <cellStyle name="Total 8 7 5 7" xfId="25182" xr:uid="{00000000-0005-0000-0000-00005F620000}"/>
    <cellStyle name="Total 8 7 5 7 2" xfId="25183" xr:uid="{00000000-0005-0000-0000-000060620000}"/>
    <cellStyle name="Total 8 7 5 8" xfId="25184" xr:uid="{00000000-0005-0000-0000-000061620000}"/>
    <cellStyle name="Total 8 7 5 8 2" xfId="25185" xr:uid="{00000000-0005-0000-0000-000062620000}"/>
    <cellStyle name="Total 8 7 5 9" xfId="25186" xr:uid="{00000000-0005-0000-0000-000063620000}"/>
    <cellStyle name="Total 8 7 5 9 2" xfId="25187" xr:uid="{00000000-0005-0000-0000-000064620000}"/>
    <cellStyle name="Total 8 7 6" xfId="25188" xr:uid="{00000000-0005-0000-0000-000065620000}"/>
    <cellStyle name="Total 8 7 6 2" xfId="25189" xr:uid="{00000000-0005-0000-0000-000066620000}"/>
    <cellStyle name="Total 8 7 7" xfId="25190" xr:uid="{00000000-0005-0000-0000-000067620000}"/>
    <cellStyle name="Total 8 7 7 2" xfId="25191" xr:uid="{00000000-0005-0000-0000-000068620000}"/>
    <cellStyle name="Total 8 7 8" xfId="25192" xr:uid="{00000000-0005-0000-0000-000069620000}"/>
    <cellStyle name="Total 8 7 8 2" xfId="25193" xr:uid="{00000000-0005-0000-0000-00006A620000}"/>
    <cellStyle name="Total 8 7 9" xfId="25194" xr:uid="{00000000-0005-0000-0000-00006B620000}"/>
    <cellStyle name="Total 8 7 9 2" xfId="25195" xr:uid="{00000000-0005-0000-0000-00006C620000}"/>
    <cellStyle name="Total 8 8" xfId="25196" xr:uid="{00000000-0005-0000-0000-00006D620000}"/>
    <cellStyle name="Total 8 8 10" xfId="25197" xr:uid="{00000000-0005-0000-0000-00006E620000}"/>
    <cellStyle name="Total 8 8 10 2" xfId="25198" xr:uid="{00000000-0005-0000-0000-00006F620000}"/>
    <cellStyle name="Total 8 8 11" xfId="25199" xr:uid="{00000000-0005-0000-0000-000070620000}"/>
    <cellStyle name="Total 8 8 11 2" xfId="25200" xr:uid="{00000000-0005-0000-0000-000071620000}"/>
    <cellStyle name="Total 8 8 12" xfId="25201" xr:uid="{00000000-0005-0000-0000-000072620000}"/>
    <cellStyle name="Total 8 8 12 2" xfId="25202" xr:uid="{00000000-0005-0000-0000-000073620000}"/>
    <cellStyle name="Total 8 8 13" xfId="25203" xr:uid="{00000000-0005-0000-0000-000074620000}"/>
    <cellStyle name="Total 8 8 13 2" xfId="25204" xr:uid="{00000000-0005-0000-0000-000075620000}"/>
    <cellStyle name="Total 8 8 14" xfId="25205" xr:uid="{00000000-0005-0000-0000-000076620000}"/>
    <cellStyle name="Total 8 8 14 2" xfId="25206" xr:uid="{00000000-0005-0000-0000-000077620000}"/>
    <cellStyle name="Total 8 8 15" xfId="25207" xr:uid="{00000000-0005-0000-0000-000078620000}"/>
    <cellStyle name="Total 8 8 15 2" xfId="25208" xr:uid="{00000000-0005-0000-0000-000079620000}"/>
    <cellStyle name="Total 8 8 16" xfId="25209" xr:uid="{00000000-0005-0000-0000-00007A620000}"/>
    <cellStyle name="Total 8 8 16 2" xfId="25210" xr:uid="{00000000-0005-0000-0000-00007B620000}"/>
    <cellStyle name="Total 8 8 17" xfId="25211" xr:uid="{00000000-0005-0000-0000-00007C620000}"/>
    <cellStyle name="Total 8 8 17 2" xfId="25212" xr:uid="{00000000-0005-0000-0000-00007D620000}"/>
    <cellStyle name="Total 8 8 18" xfId="25213" xr:uid="{00000000-0005-0000-0000-00007E620000}"/>
    <cellStyle name="Total 8 8 2" xfId="25214" xr:uid="{00000000-0005-0000-0000-00007F620000}"/>
    <cellStyle name="Total 8 8 2 10" xfId="25215" xr:uid="{00000000-0005-0000-0000-000080620000}"/>
    <cellStyle name="Total 8 8 2 10 2" xfId="25216" xr:uid="{00000000-0005-0000-0000-000081620000}"/>
    <cellStyle name="Total 8 8 2 11" xfId="25217" xr:uid="{00000000-0005-0000-0000-000082620000}"/>
    <cellStyle name="Total 8 8 2 11 2" xfId="25218" xr:uid="{00000000-0005-0000-0000-000083620000}"/>
    <cellStyle name="Total 8 8 2 12" xfId="25219" xr:uid="{00000000-0005-0000-0000-000084620000}"/>
    <cellStyle name="Total 8 8 2 12 2" xfId="25220" xr:uid="{00000000-0005-0000-0000-000085620000}"/>
    <cellStyle name="Total 8 8 2 13" xfId="25221" xr:uid="{00000000-0005-0000-0000-000086620000}"/>
    <cellStyle name="Total 8 8 2 13 2" xfId="25222" xr:uid="{00000000-0005-0000-0000-000087620000}"/>
    <cellStyle name="Total 8 8 2 14" xfId="25223" xr:uid="{00000000-0005-0000-0000-000088620000}"/>
    <cellStyle name="Total 8 8 2 14 2" xfId="25224" xr:uid="{00000000-0005-0000-0000-000089620000}"/>
    <cellStyle name="Total 8 8 2 15" xfId="25225" xr:uid="{00000000-0005-0000-0000-00008A620000}"/>
    <cellStyle name="Total 8 8 2 15 2" xfId="25226" xr:uid="{00000000-0005-0000-0000-00008B620000}"/>
    <cellStyle name="Total 8 8 2 16" xfId="25227" xr:uid="{00000000-0005-0000-0000-00008C620000}"/>
    <cellStyle name="Total 8 8 2 16 2" xfId="25228" xr:uid="{00000000-0005-0000-0000-00008D620000}"/>
    <cellStyle name="Total 8 8 2 17" xfId="25229" xr:uid="{00000000-0005-0000-0000-00008E620000}"/>
    <cellStyle name="Total 8 8 2 17 2" xfId="25230" xr:uid="{00000000-0005-0000-0000-00008F620000}"/>
    <cellStyle name="Total 8 8 2 18" xfId="25231" xr:uid="{00000000-0005-0000-0000-000090620000}"/>
    <cellStyle name="Total 8 8 2 2" xfId="25232" xr:uid="{00000000-0005-0000-0000-000091620000}"/>
    <cellStyle name="Total 8 8 2 2 2" xfId="25233" xr:uid="{00000000-0005-0000-0000-000092620000}"/>
    <cellStyle name="Total 8 8 2 3" xfId="25234" xr:uid="{00000000-0005-0000-0000-000093620000}"/>
    <cellStyle name="Total 8 8 2 3 2" xfId="25235" xr:uid="{00000000-0005-0000-0000-000094620000}"/>
    <cellStyle name="Total 8 8 2 4" xfId="25236" xr:uid="{00000000-0005-0000-0000-000095620000}"/>
    <cellStyle name="Total 8 8 2 4 2" xfId="25237" xr:uid="{00000000-0005-0000-0000-000096620000}"/>
    <cellStyle name="Total 8 8 2 5" xfId="25238" xr:uid="{00000000-0005-0000-0000-000097620000}"/>
    <cellStyle name="Total 8 8 2 5 2" xfId="25239" xr:uid="{00000000-0005-0000-0000-000098620000}"/>
    <cellStyle name="Total 8 8 2 6" xfId="25240" xr:uid="{00000000-0005-0000-0000-000099620000}"/>
    <cellStyle name="Total 8 8 2 6 2" xfId="25241" xr:uid="{00000000-0005-0000-0000-00009A620000}"/>
    <cellStyle name="Total 8 8 2 7" xfId="25242" xr:uid="{00000000-0005-0000-0000-00009B620000}"/>
    <cellStyle name="Total 8 8 2 7 2" xfId="25243" xr:uid="{00000000-0005-0000-0000-00009C620000}"/>
    <cellStyle name="Total 8 8 2 8" xfId="25244" xr:uid="{00000000-0005-0000-0000-00009D620000}"/>
    <cellStyle name="Total 8 8 2 8 2" xfId="25245" xr:uid="{00000000-0005-0000-0000-00009E620000}"/>
    <cellStyle name="Total 8 8 2 9" xfId="25246" xr:uid="{00000000-0005-0000-0000-00009F620000}"/>
    <cellStyle name="Total 8 8 2 9 2" xfId="25247" xr:uid="{00000000-0005-0000-0000-0000A0620000}"/>
    <cellStyle name="Total 8 8 3" xfId="25248" xr:uid="{00000000-0005-0000-0000-0000A1620000}"/>
    <cellStyle name="Total 8 8 3 10" xfId="25249" xr:uid="{00000000-0005-0000-0000-0000A2620000}"/>
    <cellStyle name="Total 8 8 3 10 2" xfId="25250" xr:uid="{00000000-0005-0000-0000-0000A3620000}"/>
    <cellStyle name="Total 8 8 3 11" xfId="25251" xr:uid="{00000000-0005-0000-0000-0000A4620000}"/>
    <cellStyle name="Total 8 8 3 11 2" xfId="25252" xr:uid="{00000000-0005-0000-0000-0000A5620000}"/>
    <cellStyle name="Total 8 8 3 12" xfId="25253" xr:uid="{00000000-0005-0000-0000-0000A6620000}"/>
    <cellStyle name="Total 8 8 3 12 2" xfId="25254" xr:uid="{00000000-0005-0000-0000-0000A7620000}"/>
    <cellStyle name="Total 8 8 3 13" xfId="25255" xr:uid="{00000000-0005-0000-0000-0000A8620000}"/>
    <cellStyle name="Total 8 8 3 13 2" xfId="25256" xr:uid="{00000000-0005-0000-0000-0000A9620000}"/>
    <cellStyle name="Total 8 8 3 14" xfId="25257" xr:uid="{00000000-0005-0000-0000-0000AA620000}"/>
    <cellStyle name="Total 8 8 3 14 2" xfId="25258" xr:uid="{00000000-0005-0000-0000-0000AB620000}"/>
    <cellStyle name="Total 8 8 3 15" xfId="25259" xr:uid="{00000000-0005-0000-0000-0000AC620000}"/>
    <cellStyle name="Total 8 8 3 15 2" xfId="25260" xr:uid="{00000000-0005-0000-0000-0000AD620000}"/>
    <cellStyle name="Total 8 8 3 16" xfId="25261" xr:uid="{00000000-0005-0000-0000-0000AE620000}"/>
    <cellStyle name="Total 8 8 3 2" xfId="25262" xr:uid="{00000000-0005-0000-0000-0000AF620000}"/>
    <cellStyle name="Total 8 8 3 2 2" xfId="25263" xr:uid="{00000000-0005-0000-0000-0000B0620000}"/>
    <cellStyle name="Total 8 8 3 3" xfId="25264" xr:uid="{00000000-0005-0000-0000-0000B1620000}"/>
    <cellStyle name="Total 8 8 3 3 2" xfId="25265" xr:uid="{00000000-0005-0000-0000-0000B2620000}"/>
    <cellStyle name="Total 8 8 3 4" xfId="25266" xr:uid="{00000000-0005-0000-0000-0000B3620000}"/>
    <cellStyle name="Total 8 8 3 4 2" xfId="25267" xr:uid="{00000000-0005-0000-0000-0000B4620000}"/>
    <cellStyle name="Total 8 8 3 5" xfId="25268" xr:uid="{00000000-0005-0000-0000-0000B5620000}"/>
    <cellStyle name="Total 8 8 3 5 2" xfId="25269" xr:uid="{00000000-0005-0000-0000-0000B6620000}"/>
    <cellStyle name="Total 8 8 3 6" xfId="25270" xr:uid="{00000000-0005-0000-0000-0000B7620000}"/>
    <cellStyle name="Total 8 8 3 6 2" xfId="25271" xr:uid="{00000000-0005-0000-0000-0000B8620000}"/>
    <cellStyle name="Total 8 8 3 7" xfId="25272" xr:uid="{00000000-0005-0000-0000-0000B9620000}"/>
    <cellStyle name="Total 8 8 3 7 2" xfId="25273" xr:uid="{00000000-0005-0000-0000-0000BA620000}"/>
    <cellStyle name="Total 8 8 3 8" xfId="25274" xr:uid="{00000000-0005-0000-0000-0000BB620000}"/>
    <cellStyle name="Total 8 8 3 8 2" xfId="25275" xr:uid="{00000000-0005-0000-0000-0000BC620000}"/>
    <cellStyle name="Total 8 8 3 9" xfId="25276" xr:uid="{00000000-0005-0000-0000-0000BD620000}"/>
    <cellStyle name="Total 8 8 3 9 2" xfId="25277" xr:uid="{00000000-0005-0000-0000-0000BE620000}"/>
    <cellStyle name="Total 8 8 4" xfId="25278" xr:uid="{00000000-0005-0000-0000-0000BF620000}"/>
    <cellStyle name="Total 8 8 4 10" xfId="25279" xr:uid="{00000000-0005-0000-0000-0000C0620000}"/>
    <cellStyle name="Total 8 8 4 10 2" xfId="25280" xr:uid="{00000000-0005-0000-0000-0000C1620000}"/>
    <cellStyle name="Total 8 8 4 11" xfId="25281" xr:uid="{00000000-0005-0000-0000-0000C2620000}"/>
    <cellStyle name="Total 8 8 4 11 2" xfId="25282" xr:uid="{00000000-0005-0000-0000-0000C3620000}"/>
    <cellStyle name="Total 8 8 4 12" xfId="25283" xr:uid="{00000000-0005-0000-0000-0000C4620000}"/>
    <cellStyle name="Total 8 8 4 12 2" xfId="25284" xr:uid="{00000000-0005-0000-0000-0000C5620000}"/>
    <cellStyle name="Total 8 8 4 13" xfId="25285" xr:uid="{00000000-0005-0000-0000-0000C6620000}"/>
    <cellStyle name="Total 8 8 4 13 2" xfId="25286" xr:uid="{00000000-0005-0000-0000-0000C7620000}"/>
    <cellStyle name="Total 8 8 4 14" xfId="25287" xr:uid="{00000000-0005-0000-0000-0000C8620000}"/>
    <cellStyle name="Total 8 8 4 14 2" xfId="25288" xr:uid="{00000000-0005-0000-0000-0000C9620000}"/>
    <cellStyle name="Total 8 8 4 15" xfId="25289" xr:uid="{00000000-0005-0000-0000-0000CA620000}"/>
    <cellStyle name="Total 8 8 4 15 2" xfId="25290" xr:uid="{00000000-0005-0000-0000-0000CB620000}"/>
    <cellStyle name="Total 8 8 4 16" xfId="25291" xr:uid="{00000000-0005-0000-0000-0000CC620000}"/>
    <cellStyle name="Total 8 8 4 2" xfId="25292" xr:uid="{00000000-0005-0000-0000-0000CD620000}"/>
    <cellStyle name="Total 8 8 4 2 2" xfId="25293" xr:uid="{00000000-0005-0000-0000-0000CE620000}"/>
    <cellStyle name="Total 8 8 4 3" xfId="25294" xr:uid="{00000000-0005-0000-0000-0000CF620000}"/>
    <cellStyle name="Total 8 8 4 3 2" xfId="25295" xr:uid="{00000000-0005-0000-0000-0000D0620000}"/>
    <cellStyle name="Total 8 8 4 4" xfId="25296" xr:uid="{00000000-0005-0000-0000-0000D1620000}"/>
    <cellStyle name="Total 8 8 4 4 2" xfId="25297" xr:uid="{00000000-0005-0000-0000-0000D2620000}"/>
    <cellStyle name="Total 8 8 4 5" xfId="25298" xr:uid="{00000000-0005-0000-0000-0000D3620000}"/>
    <cellStyle name="Total 8 8 4 5 2" xfId="25299" xr:uid="{00000000-0005-0000-0000-0000D4620000}"/>
    <cellStyle name="Total 8 8 4 6" xfId="25300" xr:uid="{00000000-0005-0000-0000-0000D5620000}"/>
    <cellStyle name="Total 8 8 4 6 2" xfId="25301" xr:uid="{00000000-0005-0000-0000-0000D6620000}"/>
    <cellStyle name="Total 8 8 4 7" xfId="25302" xr:uid="{00000000-0005-0000-0000-0000D7620000}"/>
    <cellStyle name="Total 8 8 4 7 2" xfId="25303" xr:uid="{00000000-0005-0000-0000-0000D8620000}"/>
    <cellStyle name="Total 8 8 4 8" xfId="25304" xr:uid="{00000000-0005-0000-0000-0000D9620000}"/>
    <cellStyle name="Total 8 8 4 8 2" xfId="25305" xr:uid="{00000000-0005-0000-0000-0000DA620000}"/>
    <cellStyle name="Total 8 8 4 9" xfId="25306" xr:uid="{00000000-0005-0000-0000-0000DB620000}"/>
    <cellStyle name="Total 8 8 4 9 2" xfId="25307" xr:uid="{00000000-0005-0000-0000-0000DC620000}"/>
    <cellStyle name="Total 8 8 5" xfId="25308" xr:uid="{00000000-0005-0000-0000-0000DD620000}"/>
    <cellStyle name="Total 8 8 5 10" xfId="25309" xr:uid="{00000000-0005-0000-0000-0000DE620000}"/>
    <cellStyle name="Total 8 8 5 10 2" xfId="25310" xr:uid="{00000000-0005-0000-0000-0000DF620000}"/>
    <cellStyle name="Total 8 8 5 11" xfId="25311" xr:uid="{00000000-0005-0000-0000-0000E0620000}"/>
    <cellStyle name="Total 8 8 5 11 2" xfId="25312" xr:uid="{00000000-0005-0000-0000-0000E1620000}"/>
    <cellStyle name="Total 8 8 5 12" xfId="25313" xr:uid="{00000000-0005-0000-0000-0000E2620000}"/>
    <cellStyle name="Total 8 8 5 12 2" xfId="25314" xr:uid="{00000000-0005-0000-0000-0000E3620000}"/>
    <cellStyle name="Total 8 8 5 13" xfId="25315" xr:uid="{00000000-0005-0000-0000-0000E4620000}"/>
    <cellStyle name="Total 8 8 5 13 2" xfId="25316" xr:uid="{00000000-0005-0000-0000-0000E5620000}"/>
    <cellStyle name="Total 8 8 5 14" xfId="25317" xr:uid="{00000000-0005-0000-0000-0000E6620000}"/>
    <cellStyle name="Total 8 8 5 2" xfId="25318" xr:uid="{00000000-0005-0000-0000-0000E7620000}"/>
    <cellStyle name="Total 8 8 5 2 2" xfId="25319" xr:uid="{00000000-0005-0000-0000-0000E8620000}"/>
    <cellStyle name="Total 8 8 5 3" xfId="25320" xr:uid="{00000000-0005-0000-0000-0000E9620000}"/>
    <cellStyle name="Total 8 8 5 3 2" xfId="25321" xr:uid="{00000000-0005-0000-0000-0000EA620000}"/>
    <cellStyle name="Total 8 8 5 4" xfId="25322" xr:uid="{00000000-0005-0000-0000-0000EB620000}"/>
    <cellStyle name="Total 8 8 5 4 2" xfId="25323" xr:uid="{00000000-0005-0000-0000-0000EC620000}"/>
    <cellStyle name="Total 8 8 5 5" xfId="25324" xr:uid="{00000000-0005-0000-0000-0000ED620000}"/>
    <cellStyle name="Total 8 8 5 5 2" xfId="25325" xr:uid="{00000000-0005-0000-0000-0000EE620000}"/>
    <cellStyle name="Total 8 8 5 6" xfId="25326" xr:uid="{00000000-0005-0000-0000-0000EF620000}"/>
    <cellStyle name="Total 8 8 5 6 2" xfId="25327" xr:uid="{00000000-0005-0000-0000-0000F0620000}"/>
    <cellStyle name="Total 8 8 5 7" xfId="25328" xr:uid="{00000000-0005-0000-0000-0000F1620000}"/>
    <cellStyle name="Total 8 8 5 7 2" xfId="25329" xr:uid="{00000000-0005-0000-0000-0000F2620000}"/>
    <cellStyle name="Total 8 8 5 8" xfId="25330" xr:uid="{00000000-0005-0000-0000-0000F3620000}"/>
    <cellStyle name="Total 8 8 5 8 2" xfId="25331" xr:uid="{00000000-0005-0000-0000-0000F4620000}"/>
    <cellStyle name="Total 8 8 5 9" xfId="25332" xr:uid="{00000000-0005-0000-0000-0000F5620000}"/>
    <cellStyle name="Total 8 8 5 9 2" xfId="25333" xr:uid="{00000000-0005-0000-0000-0000F6620000}"/>
    <cellStyle name="Total 8 8 6" xfId="25334" xr:uid="{00000000-0005-0000-0000-0000F7620000}"/>
    <cellStyle name="Total 8 8 6 2" xfId="25335" xr:uid="{00000000-0005-0000-0000-0000F8620000}"/>
    <cellStyle name="Total 8 8 7" xfId="25336" xr:uid="{00000000-0005-0000-0000-0000F9620000}"/>
    <cellStyle name="Total 8 8 7 2" xfId="25337" xr:uid="{00000000-0005-0000-0000-0000FA620000}"/>
    <cellStyle name="Total 8 8 8" xfId="25338" xr:uid="{00000000-0005-0000-0000-0000FB620000}"/>
    <cellStyle name="Total 8 8 8 2" xfId="25339" xr:uid="{00000000-0005-0000-0000-0000FC620000}"/>
    <cellStyle name="Total 8 8 9" xfId="25340" xr:uid="{00000000-0005-0000-0000-0000FD620000}"/>
    <cellStyle name="Total 8 8 9 2" xfId="25341" xr:uid="{00000000-0005-0000-0000-0000FE620000}"/>
    <cellStyle name="Total 8 9" xfId="25342" xr:uid="{00000000-0005-0000-0000-0000FF620000}"/>
    <cellStyle name="Total 8 9 10" xfId="25343" xr:uid="{00000000-0005-0000-0000-000000630000}"/>
    <cellStyle name="Total 8 9 10 2" xfId="25344" xr:uid="{00000000-0005-0000-0000-000001630000}"/>
    <cellStyle name="Total 8 9 11" xfId="25345" xr:uid="{00000000-0005-0000-0000-000002630000}"/>
    <cellStyle name="Total 8 9 11 2" xfId="25346" xr:uid="{00000000-0005-0000-0000-000003630000}"/>
    <cellStyle name="Total 8 9 12" xfId="25347" xr:uid="{00000000-0005-0000-0000-000004630000}"/>
    <cellStyle name="Total 8 9 12 2" xfId="25348" xr:uid="{00000000-0005-0000-0000-000005630000}"/>
    <cellStyle name="Total 8 9 13" xfId="25349" xr:uid="{00000000-0005-0000-0000-000006630000}"/>
    <cellStyle name="Total 8 9 13 2" xfId="25350" xr:uid="{00000000-0005-0000-0000-000007630000}"/>
    <cellStyle name="Total 8 9 14" xfId="25351" xr:uid="{00000000-0005-0000-0000-000008630000}"/>
    <cellStyle name="Total 8 9 14 2" xfId="25352" xr:uid="{00000000-0005-0000-0000-000009630000}"/>
    <cellStyle name="Total 8 9 15" xfId="25353" xr:uid="{00000000-0005-0000-0000-00000A630000}"/>
    <cellStyle name="Total 8 9 15 2" xfId="25354" xr:uid="{00000000-0005-0000-0000-00000B630000}"/>
    <cellStyle name="Total 8 9 16" xfId="25355" xr:uid="{00000000-0005-0000-0000-00000C630000}"/>
    <cellStyle name="Total 8 9 16 2" xfId="25356" xr:uid="{00000000-0005-0000-0000-00000D630000}"/>
    <cellStyle name="Total 8 9 17" xfId="25357" xr:uid="{00000000-0005-0000-0000-00000E630000}"/>
    <cellStyle name="Total 8 9 17 2" xfId="25358" xr:uid="{00000000-0005-0000-0000-00000F630000}"/>
    <cellStyle name="Total 8 9 18" xfId="25359" xr:uid="{00000000-0005-0000-0000-000010630000}"/>
    <cellStyle name="Total 8 9 2" xfId="25360" xr:uid="{00000000-0005-0000-0000-000011630000}"/>
    <cellStyle name="Total 8 9 2 10" xfId="25361" xr:uid="{00000000-0005-0000-0000-000012630000}"/>
    <cellStyle name="Total 8 9 2 10 2" xfId="25362" xr:uid="{00000000-0005-0000-0000-000013630000}"/>
    <cellStyle name="Total 8 9 2 11" xfId="25363" xr:uid="{00000000-0005-0000-0000-000014630000}"/>
    <cellStyle name="Total 8 9 2 11 2" xfId="25364" xr:uid="{00000000-0005-0000-0000-000015630000}"/>
    <cellStyle name="Total 8 9 2 12" xfId="25365" xr:uid="{00000000-0005-0000-0000-000016630000}"/>
    <cellStyle name="Total 8 9 2 12 2" xfId="25366" xr:uid="{00000000-0005-0000-0000-000017630000}"/>
    <cellStyle name="Total 8 9 2 13" xfId="25367" xr:uid="{00000000-0005-0000-0000-000018630000}"/>
    <cellStyle name="Total 8 9 2 13 2" xfId="25368" xr:uid="{00000000-0005-0000-0000-000019630000}"/>
    <cellStyle name="Total 8 9 2 14" xfId="25369" xr:uid="{00000000-0005-0000-0000-00001A630000}"/>
    <cellStyle name="Total 8 9 2 14 2" xfId="25370" xr:uid="{00000000-0005-0000-0000-00001B630000}"/>
    <cellStyle name="Total 8 9 2 15" xfId="25371" xr:uid="{00000000-0005-0000-0000-00001C630000}"/>
    <cellStyle name="Total 8 9 2 15 2" xfId="25372" xr:uid="{00000000-0005-0000-0000-00001D630000}"/>
    <cellStyle name="Total 8 9 2 16" xfId="25373" xr:uid="{00000000-0005-0000-0000-00001E630000}"/>
    <cellStyle name="Total 8 9 2 16 2" xfId="25374" xr:uid="{00000000-0005-0000-0000-00001F630000}"/>
    <cellStyle name="Total 8 9 2 17" xfId="25375" xr:uid="{00000000-0005-0000-0000-000020630000}"/>
    <cellStyle name="Total 8 9 2 17 2" xfId="25376" xr:uid="{00000000-0005-0000-0000-000021630000}"/>
    <cellStyle name="Total 8 9 2 18" xfId="25377" xr:uid="{00000000-0005-0000-0000-000022630000}"/>
    <cellStyle name="Total 8 9 2 2" xfId="25378" xr:uid="{00000000-0005-0000-0000-000023630000}"/>
    <cellStyle name="Total 8 9 2 2 2" xfId="25379" xr:uid="{00000000-0005-0000-0000-000024630000}"/>
    <cellStyle name="Total 8 9 2 3" xfId="25380" xr:uid="{00000000-0005-0000-0000-000025630000}"/>
    <cellStyle name="Total 8 9 2 3 2" xfId="25381" xr:uid="{00000000-0005-0000-0000-000026630000}"/>
    <cellStyle name="Total 8 9 2 4" xfId="25382" xr:uid="{00000000-0005-0000-0000-000027630000}"/>
    <cellStyle name="Total 8 9 2 4 2" xfId="25383" xr:uid="{00000000-0005-0000-0000-000028630000}"/>
    <cellStyle name="Total 8 9 2 5" xfId="25384" xr:uid="{00000000-0005-0000-0000-000029630000}"/>
    <cellStyle name="Total 8 9 2 5 2" xfId="25385" xr:uid="{00000000-0005-0000-0000-00002A630000}"/>
    <cellStyle name="Total 8 9 2 6" xfId="25386" xr:uid="{00000000-0005-0000-0000-00002B630000}"/>
    <cellStyle name="Total 8 9 2 6 2" xfId="25387" xr:uid="{00000000-0005-0000-0000-00002C630000}"/>
    <cellStyle name="Total 8 9 2 7" xfId="25388" xr:uid="{00000000-0005-0000-0000-00002D630000}"/>
    <cellStyle name="Total 8 9 2 7 2" xfId="25389" xr:uid="{00000000-0005-0000-0000-00002E630000}"/>
    <cellStyle name="Total 8 9 2 8" xfId="25390" xr:uid="{00000000-0005-0000-0000-00002F630000}"/>
    <cellStyle name="Total 8 9 2 8 2" xfId="25391" xr:uid="{00000000-0005-0000-0000-000030630000}"/>
    <cellStyle name="Total 8 9 2 9" xfId="25392" xr:uid="{00000000-0005-0000-0000-000031630000}"/>
    <cellStyle name="Total 8 9 2 9 2" xfId="25393" xr:uid="{00000000-0005-0000-0000-000032630000}"/>
    <cellStyle name="Total 8 9 3" xfId="25394" xr:uid="{00000000-0005-0000-0000-000033630000}"/>
    <cellStyle name="Total 8 9 3 10" xfId="25395" xr:uid="{00000000-0005-0000-0000-000034630000}"/>
    <cellStyle name="Total 8 9 3 10 2" xfId="25396" xr:uid="{00000000-0005-0000-0000-000035630000}"/>
    <cellStyle name="Total 8 9 3 11" xfId="25397" xr:uid="{00000000-0005-0000-0000-000036630000}"/>
    <cellStyle name="Total 8 9 3 11 2" xfId="25398" xr:uid="{00000000-0005-0000-0000-000037630000}"/>
    <cellStyle name="Total 8 9 3 12" xfId="25399" xr:uid="{00000000-0005-0000-0000-000038630000}"/>
    <cellStyle name="Total 8 9 3 12 2" xfId="25400" xr:uid="{00000000-0005-0000-0000-000039630000}"/>
    <cellStyle name="Total 8 9 3 13" xfId="25401" xr:uid="{00000000-0005-0000-0000-00003A630000}"/>
    <cellStyle name="Total 8 9 3 13 2" xfId="25402" xr:uid="{00000000-0005-0000-0000-00003B630000}"/>
    <cellStyle name="Total 8 9 3 14" xfId="25403" xr:uid="{00000000-0005-0000-0000-00003C630000}"/>
    <cellStyle name="Total 8 9 3 14 2" xfId="25404" xr:uid="{00000000-0005-0000-0000-00003D630000}"/>
    <cellStyle name="Total 8 9 3 15" xfId="25405" xr:uid="{00000000-0005-0000-0000-00003E630000}"/>
    <cellStyle name="Total 8 9 3 15 2" xfId="25406" xr:uid="{00000000-0005-0000-0000-00003F630000}"/>
    <cellStyle name="Total 8 9 3 16" xfId="25407" xr:uid="{00000000-0005-0000-0000-000040630000}"/>
    <cellStyle name="Total 8 9 3 2" xfId="25408" xr:uid="{00000000-0005-0000-0000-000041630000}"/>
    <cellStyle name="Total 8 9 3 2 2" xfId="25409" xr:uid="{00000000-0005-0000-0000-000042630000}"/>
    <cellStyle name="Total 8 9 3 3" xfId="25410" xr:uid="{00000000-0005-0000-0000-000043630000}"/>
    <cellStyle name="Total 8 9 3 3 2" xfId="25411" xr:uid="{00000000-0005-0000-0000-000044630000}"/>
    <cellStyle name="Total 8 9 3 4" xfId="25412" xr:uid="{00000000-0005-0000-0000-000045630000}"/>
    <cellStyle name="Total 8 9 3 4 2" xfId="25413" xr:uid="{00000000-0005-0000-0000-000046630000}"/>
    <cellStyle name="Total 8 9 3 5" xfId="25414" xr:uid="{00000000-0005-0000-0000-000047630000}"/>
    <cellStyle name="Total 8 9 3 5 2" xfId="25415" xr:uid="{00000000-0005-0000-0000-000048630000}"/>
    <cellStyle name="Total 8 9 3 6" xfId="25416" xr:uid="{00000000-0005-0000-0000-000049630000}"/>
    <cellStyle name="Total 8 9 3 6 2" xfId="25417" xr:uid="{00000000-0005-0000-0000-00004A630000}"/>
    <cellStyle name="Total 8 9 3 7" xfId="25418" xr:uid="{00000000-0005-0000-0000-00004B630000}"/>
    <cellStyle name="Total 8 9 3 7 2" xfId="25419" xr:uid="{00000000-0005-0000-0000-00004C630000}"/>
    <cellStyle name="Total 8 9 3 8" xfId="25420" xr:uid="{00000000-0005-0000-0000-00004D630000}"/>
    <cellStyle name="Total 8 9 3 8 2" xfId="25421" xr:uid="{00000000-0005-0000-0000-00004E630000}"/>
    <cellStyle name="Total 8 9 3 9" xfId="25422" xr:uid="{00000000-0005-0000-0000-00004F630000}"/>
    <cellStyle name="Total 8 9 3 9 2" xfId="25423" xr:uid="{00000000-0005-0000-0000-000050630000}"/>
    <cellStyle name="Total 8 9 4" xfId="25424" xr:uid="{00000000-0005-0000-0000-000051630000}"/>
    <cellStyle name="Total 8 9 4 10" xfId="25425" xr:uid="{00000000-0005-0000-0000-000052630000}"/>
    <cellStyle name="Total 8 9 4 10 2" xfId="25426" xr:uid="{00000000-0005-0000-0000-000053630000}"/>
    <cellStyle name="Total 8 9 4 11" xfId="25427" xr:uid="{00000000-0005-0000-0000-000054630000}"/>
    <cellStyle name="Total 8 9 4 11 2" xfId="25428" xr:uid="{00000000-0005-0000-0000-000055630000}"/>
    <cellStyle name="Total 8 9 4 12" xfId="25429" xr:uid="{00000000-0005-0000-0000-000056630000}"/>
    <cellStyle name="Total 8 9 4 12 2" xfId="25430" xr:uid="{00000000-0005-0000-0000-000057630000}"/>
    <cellStyle name="Total 8 9 4 13" xfId="25431" xr:uid="{00000000-0005-0000-0000-000058630000}"/>
    <cellStyle name="Total 8 9 4 13 2" xfId="25432" xr:uid="{00000000-0005-0000-0000-000059630000}"/>
    <cellStyle name="Total 8 9 4 14" xfId="25433" xr:uid="{00000000-0005-0000-0000-00005A630000}"/>
    <cellStyle name="Total 8 9 4 14 2" xfId="25434" xr:uid="{00000000-0005-0000-0000-00005B630000}"/>
    <cellStyle name="Total 8 9 4 15" xfId="25435" xr:uid="{00000000-0005-0000-0000-00005C630000}"/>
    <cellStyle name="Total 8 9 4 15 2" xfId="25436" xr:uid="{00000000-0005-0000-0000-00005D630000}"/>
    <cellStyle name="Total 8 9 4 16" xfId="25437" xr:uid="{00000000-0005-0000-0000-00005E630000}"/>
    <cellStyle name="Total 8 9 4 2" xfId="25438" xr:uid="{00000000-0005-0000-0000-00005F630000}"/>
    <cellStyle name="Total 8 9 4 2 2" xfId="25439" xr:uid="{00000000-0005-0000-0000-000060630000}"/>
    <cellStyle name="Total 8 9 4 3" xfId="25440" xr:uid="{00000000-0005-0000-0000-000061630000}"/>
    <cellStyle name="Total 8 9 4 3 2" xfId="25441" xr:uid="{00000000-0005-0000-0000-000062630000}"/>
    <cellStyle name="Total 8 9 4 4" xfId="25442" xr:uid="{00000000-0005-0000-0000-000063630000}"/>
    <cellStyle name="Total 8 9 4 4 2" xfId="25443" xr:uid="{00000000-0005-0000-0000-000064630000}"/>
    <cellStyle name="Total 8 9 4 5" xfId="25444" xr:uid="{00000000-0005-0000-0000-000065630000}"/>
    <cellStyle name="Total 8 9 4 5 2" xfId="25445" xr:uid="{00000000-0005-0000-0000-000066630000}"/>
    <cellStyle name="Total 8 9 4 6" xfId="25446" xr:uid="{00000000-0005-0000-0000-000067630000}"/>
    <cellStyle name="Total 8 9 4 6 2" xfId="25447" xr:uid="{00000000-0005-0000-0000-000068630000}"/>
    <cellStyle name="Total 8 9 4 7" xfId="25448" xr:uid="{00000000-0005-0000-0000-000069630000}"/>
    <cellStyle name="Total 8 9 4 7 2" xfId="25449" xr:uid="{00000000-0005-0000-0000-00006A630000}"/>
    <cellStyle name="Total 8 9 4 8" xfId="25450" xr:uid="{00000000-0005-0000-0000-00006B630000}"/>
    <cellStyle name="Total 8 9 4 8 2" xfId="25451" xr:uid="{00000000-0005-0000-0000-00006C630000}"/>
    <cellStyle name="Total 8 9 4 9" xfId="25452" xr:uid="{00000000-0005-0000-0000-00006D630000}"/>
    <cellStyle name="Total 8 9 4 9 2" xfId="25453" xr:uid="{00000000-0005-0000-0000-00006E630000}"/>
    <cellStyle name="Total 8 9 5" xfId="25454" xr:uid="{00000000-0005-0000-0000-00006F630000}"/>
    <cellStyle name="Total 8 9 5 10" xfId="25455" xr:uid="{00000000-0005-0000-0000-000070630000}"/>
    <cellStyle name="Total 8 9 5 10 2" xfId="25456" xr:uid="{00000000-0005-0000-0000-000071630000}"/>
    <cellStyle name="Total 8 9 5 11" xfId="25457" xr:uid="{00000000-0005-0000-0000-000072630000}"/>
    <cellStyle name="Total 8 9 5 11 2" xfId="25458" xr:uid="{00000000-0005-0000-0000-000073630000}"/>
    <cellStyle name="Total 8 9 5 12" xfId="25459" xr:uid="{00000000-0005-0000-0000-000074630000}"/>
    <cellStyle name="Total 8 9 5 12 2" xfId="25460" xr:uid="{00000000-0005-0000-0000-000075630000}"/>
    <cellStyle name="Total 8 9 5 13" xfId="25461" xr:uid="{00000000-0005-0000-0000-000076630000}"/>
    <cellStyle name="Total 8 9 5 13 2" xfId="25462" xr:uid="{00000000-0005-0000-0000-000077630000}"/>
    <cellStyle name="Total 8 9 5 14" xfId="25463" xr:uid="{00000000-0005-0000-0000-000078630000}"/>
    <cellStyle name="Total 8 9 5 2" xfId="25464" xr:uid="{00000000-0005-0000-0000-000079630000}"/>
    <cellStyle name="Total 8 9 5 2 2" xfId="25465" xr:uid="{00000000-0005-0000-0000-00007A630000}"/>
    <cellStyle name="Total 8 9 5 3" xfId="25466" xr:uid="{00000000-0005-0000-0000-00007B630000}"/>
    <cellStyle name="Total 8 9 5 3 2" xfId="25467" xr:uid="{00000000-0005-0000-0000-00007C630000}"/>
    <cellStyle name="Total 8 9 5 4" xfId="25468" xr:uid="{00000000-0005-0000-0000-00007D630000}"/>
    <cellStyle name="Total 8 9 5 4 2" xfId="25469" xr:uid="{00000000-0005-0000-0000-00007E630000}"/>
    <cellStyle name="Total 8 9 5 5" xfId="25470" xr:uid="{00000000-0005-0000-0000-00007F630000}"/>
    <cellStyle name="Total 8 9 5 5 2" xfId="25471" xr:uid="{00000000-0005-0000-0000-000080630000}"/>
    <cellStyle name="Total 8 9 5 6" xfId="25472" xr:uid="{00000000-0005-0000-0000-000081630000}"/>
    <cellStyle name="Total 8 9 5 6 2" xfId="25473" xr:uid="{00000000-0005-0000-0000-000082630000}"/>
    <cellStyle name="Total 8 9 5 7" xfId="25474" xr:uid="{00000000-0005-0000-0000-000083630000}"/>
    <cellStyle name="Total 8 9 5 7 2" xfId="25475" xr:uid="{00000000-0005-0000-0000-000084630000}"/>
    <cellStyle name="Total 8 9 5 8" xfId="25476" xr:uid="{00000000-0005-0000-0000-000085630000}"/>
    <cellStyle name="Total 8 9 5 8 2" xfId="25477" xr:uid="{00000000-0005-0000-0000-000086630000}"/>
    <cellStyle name="Total 8 9 5 9" xfId="25478" xr:uid="{00000000-0005-0000-0000-000087630000}"/>
    <cellStyle name="Total 8 9 5 9 2" xfId="25479" xr:uid="{00000000-0005-0000-0000-000088630000}"/>
    <cellStyle name="Total 8 9 6" xfId="25480" xr:uid="{00000000-0005-0000-0000-000089630000}"/>
    <cellStyle name="Total 8 9 6 2" xfId="25481" xr:uid="{00000000-0005-0000-0000-00008A630000}"/>
    <cellStyle name="Total 8 9 7" xfId="25482" xr:uid="{00000000-0005-0000-0000-00008B630000}"/>
    <cellStyle name="Total 8 9 7 2" xfId="25483" xr:uid="{00000000-0005-0000-0000-00008C630000}"/>
    <cellStyle name="Total 8 9 8" xfId="25484" xr:uid="{00000000-0005-0000-0000-00008D630000}"/>
    <cellStyle name="Total 8 9 8 2" xfId="25485" xr:uid="{00000000-0005-0000-0000-00008E630000}"/>
    <cellStyle name="Total 8 9 9" xfId="25486" xr:uid="{00000000-0005-0000-0000-00008F630000}"/>
    <cellStyle name="Total 8 9 9 2" xfId="25487" xr:uid="{00000000-0005-0000-0000-000090630000}"/>
    <cellStyle name="Total 9" xfId="25488" xr:uid="{00000000-0005-0000-0000-000091630000}"/>
    <cellStyle name="Total 9 10" xfId="25489" xr:uid="{00000000-0005-0000-0000-000092630000}"/>
    <cellStyle name="Total 9 10 10" xfId="25490" xr:uid="{00000000-0005-0000-0000-000093630000}"/>
    <cellStyle name="Total 9 10 10 2" xfId="25491" xr:uid="{00000000-0005-0000-0000-000094630000}"/>
    <cellStyle name="Total 9 10 11" xfId="25492" xr:uid="{00000000-0005-0000-0000-000095630000}"/>
    <cellStyle name="Total 9 10 11 2" xfId="25493" xr:uid="{00000000-0005-0000-0000-000096630000}"/>
    <cellStyle name="Total 9 10 12" xfId="25494" xr:uid="{00000000-0005-0000-0000-000097630000}"/>
    <cellStyle name="Total 9 10 12 2" xfId="25495" xr:uid="{00000000-0005-0000-0000-000098630000}"/>
    <cellStyle name="Total 9 10 13" xfId="25496" xr:uid="{00000000-0005-0000-0000-000099630000}"/>
    <cellStyle name="Total 9 10 13 2" xfId="25497" xr:uid="{00000000-0005-0000-0000-00009A630000}"/>
    <cellStyle name="Total 9 10 14" xfId="25498" xr:uid="{00000000-0005-0000-0000-00009B630000}"/>
    <cellStyle name="Total 9 10 14 2" xfId="25499" xr:uid="{00000000-0005-0000-0000-00009C630000}"/>
    <cellStyle name="Total 9 10 15" xfId="25500" xr:uid="{00000000-0005-0000-0000-00009D630000}"/>
    <cellStyle name="Total 9 10 15 2" xfId="25501" xr:uid="{00000000-0005-0000-0000-00009E630000}"/>
    <cellStyle name="Total 9 10 16" xfId="25502" xr:uid="{00000000-0005-0000-0000-00009F630000}"/>
    <cellStyle name="Total 9 10 16 2" xfId="25503" xr:uid="{00000000-0005-0000-0000-0000A0630000}"/>
    <cellStyle name="Total 9 10 17" xfId="25504" xr:uid="{00000000-0005-0000-0000-0000A1630000}"/>
    <cellStyle name="Total 9 10 17 2" xfId="25505" xr:uid="{00000000-0005-0000-0000-0000A2630000}"/>
    <cellStyle name="Total 9 10 18" xfId="25506" xr:uid="{00000000-0005-0000-0000-0000A3630000}"/>
    <cellStyle name="Total 9 10 2" xfId="25507" xr:uid="{00000000-0005-0000-0000-0000A4630000}"/>
    <cellStyle name="Total 9 10 2 2" xfId="25508" xr:uid="{00000000-0005-0000-0000-0000A5630000}"/>
    <cellStyle name="Total 9 10 3" xfId="25509" xr:uid="{00000000-0005-0000-0000-0000A6630000}"/>
    <cellStyle name="Total 9 10 3 2" xfId="25510" xr:uid="{00000000-0005-0000-0000-0000A7630000}"/>
    <cellStyle name="Total 9 10 4" xfId="25511" xr:uid="{00000000-0005-0000-0000-0000A8630000}"/>
    <cellStyle name="Total 9 10 4 2" xfId="25512" xr:uid="{00000000-0005-0000-0000-0000A9630000}"/>
    <cellStyle name="Total 9 10 5" xfId="25513" xr:uid="{00000000-0005-0000-0000-0000AA630000}"/>
    <cellStyle name="Total 9 10 5 2" xfId="25514" xr:uid="{00000000-0005-0000-0000-0000AB630000}"/>
    <cellStyle name="Total 9 10 6" xfId="25515" xr:uid="{00000000-0005-0000-0000-0000AC630000}"/>
    <cellStyle name="Total 9 10 6 2" xfId="25516" xr:uid="{00000000-0005-0000-0000-0000AD630000}"/>
    <cellStyle name="Total 9 10 7" xfId="25517" xr:uid="{00000000-0005-0000-0000-0000AE630000}"/>
    <cellStyle name="Total 9 10 7 2" xfId="25518" xr:uid="{00000000-0005-0000-0000-0000AF630000}"/>
    <cellStyle name="Total 9 10 8" xfId="25519" xr:uid="{00000000-0005-0000-0000-0000B0630000}"/>
    <cellStyle name="Total 9 10 8 2" xfId="25520" xr:uid="{00000000-0005-0000-0000-0000B1630000}"/>
    <cellStyle name="Total 9 10 9" xfId="25521" xr:uid="{00000000-0005-0000-0000-0000B2630000}"/>
    <cellStyle name="Total 9 10 9 2" xfId="25522" xr:uid="{00000000-0005-0000-0000-0000B3630000}"/>
    <cellStyle name="Total 9 11" xfId="25523" xr:uid="{00000000-0005-0000-0000-0000B4630000}"/>
    <cellStyle name="Total 9 11 10" xfId="25524" xr:uid="{00000000-0005-0000-0000-0000B5630000}"/>
    <cellStyle name="Total 9 11 10 2" xfId="25525" xr:uid="{00000000-0005-0000-0000-0000B6630000}"/>
    <cellStyle name="Total 9 11 11" xfId="25526" xr:uid="{00000000-0005-0000-0000-0000B7630000}"/>
    <cellStyle name="Total 9 11 11 2" xfId="25527" xr:uid="{00000000-0005-0000-0000-0000B8630000}"/>
    <cellStyle name="Total 9 11 12" xfId="25528" xr:uid="{00000000-0005-0000-0000-0000B9630000}"/>
    <cellStyle name="Total 9 11 12 2" xfId="25529" xr:uid="{00000000-0005-0000-0000-0000BA630000}"/>
    <cellStyle name="Total 9 11 13" xfId="25530" xr:uid="{00000000-0005-0000-0000-0000BB630000}"/>
    <cellStyle name="Total 9 11 13 2" xfId="25531" xr:uid="{00000000-0005-0000-0000-0000BC630000}"/>
    <cellStyle name="Total 9 11 14" xfId="25532" xr:uid="{00000000-0005-0000-0000-0000BD630000}"/>
    <cellStyle name="Total 9 11 14 2" xfId="25533" xr:uid="{00000000-0005-0000-0000-0000BE630000}"/>
    <cellStyle name="Total 9 11 15" xfId="25534" xr:uid="{00000000-0005-0000-0000-0000BF630000}"/>
    <cellStyle name="Total 9 11 15 2" xfId="25535" xr:uid="{00000000-0005-0000-0000-0000C0630000}"/>
    <cellStyle name="Total 9 11 16" xfId="25536" xr:uid="{00000000-0005-0000-0000-0000C1630000}"/>
    <cellStyle name="Total 9 11 16 2" xfId="25537" xr:uid="{00000000-0005-0000-0000-0000C2630000}"/>
    <cellStyle name="Total 9 11 17" xfId="25538" xr:uid="{00000000-0005-0000-0000-0000C3630000}"/>
    <cellStyle name="Total 9 11 17 2" xfId="25539" xr:uid="{00000000-0005-0000-0000-0000C4630000}"/>
    <cellStyle name="Total 9 11 18" xfId="25540" xr:uid="{00000000-0005-0000-0000-0000C5630000}"/>
    <cellStyle name="Total 9 11 2" xfId="25541" xr:uid="{00000000-0005-0000-0000-0000C6630000}"/>
    <cellStyle name="Total 9 11 2 2" xfId="25542" xr:uid="{00000000-0005-0000-0000-0000C7630000}"/>
    <cellStyle name="Total 9 11 3" xfId="25543" xr:uid="{00000000-0005-0000-0000-0000C8630000}"/>
    <cellStyle name="Total 9 11 3 2" xfId="25544" xr:uid="{00000000-0005-0000-0000-0000C9630000}"/>
    <cellStyle name="Total 9 11 4" xfId="25545" xr:uid="{00000000-0005-0000-0000-0000CA630000}"/>
    <cellStyle name="Total 9 11 4 2" xfId="25546" xr:uid="{00000000-0005-0000-0000-0000CB630000}"/>
    <cellStyle name="Total 9 11 5" xfId="25547" xr:uid="{00000000-0005-0000-0000-0000CC630000}"/>
    <cellStyle name="Total 9 11 5 2" xfId="25548" xr:uid="{00000000-0005-0000-0000-0000CD630000}"/>
    <cellStyle name="Total 9 11 6" xfId="25549" xr:uid="{00000000-0005-0000-0000-0000CE630000}"/>
    <cellStyle name="Total 9 11 6 2" xfId="25550" xr:uid="{00000000-0005-0000-0000-0000CF630000}"/>
    <cellStyle name="Total 9 11 7" xfId="25551" xr:uid="{00000000-0005-0000-0000-0000D0630000}"/>
    <cellStyle name="Total 9 11 7 2" xfId="25552" xr:uid="{00000000-0005-0000-0000-0000D1630000}"/>
    <cellStyle name="Total 9 11 8" xfId="25553" xr:uid="{00000000-0005-0000-0000-0000D2630000}"/>
    <cellStyle name="Total 9 11 8 2" xfId="25554" xr:uid="{00000000-0005-0000-0000-0000D3630000}"/>
    <cellStyle name="Total 9 11 9" xfId="25555" xr:uid="{00000000-0005-0000-0000-0000D4630000}"/>
    <cellStyle name="Total 9 11 9 2" xfId="25556" xr:uid="{00000000-0005-0000-0000-0000D5630000}"/>
    <cellStyle name="Total 9 12" xfId="25557" xr:uid="{00000000-0005-0000-0000-0000D6630000}"/>
    <cellStyle name="Total 9 12 10" xfId="25558" xr:uid="{00000000-0005-0000-0000-0000D7630000}"/>
    <cellStyle name="Total 9 12 10 2" xfId="25559" xr:uid="{00000000-0005-0000-0000-0000D8630000}"/>
    <cellStyle name="Total 9 12 11" xfId="25560" xr:uid="{00000000-0005-0000-0000-0000D9630000}"/>
    <cellStyle name="Total 9 12 11 2" xfId="25561" xr:uid="{00000000-0005-0000-0000-0000DA630000}"/>
    <cellStyle name="Total 9 12 12" xfId="25562" xr:uid="{00000000-0005-0000-0000-0000DB630000}"/>
    <cellStyle name="Total 9 12 12 2" xfId="25563" xr:uid="{00000000-0005-0000-0000-0000DC630000}"/>
    <cellStyle name="Total 9 12 13" xfId="25564" xr:uid="{00000000-0005-0000-0000-0000DD630000}"/>
    <cellStyle name="Total 9 12 13 2" xfId="25565" xr:uid="{00000000-0005-0000-0000-0000DE630000}"/>
    <cellStyle name="Total 9 12 14" xfId="25566" xr:uid="{00000000-0005-0000-0000-0000DF630000}"/>
    <cellStyle name="Total 9 12 14 2" xfId="25567" xr:uid="{00000000-0005-0000-0000-0000E0630000}"/>
    <cellStyle name="Total 9 12 15" xfId="25568" xr:uid="{00000000-0005-0000-0000-0000E1630000}"/>
    <cellStyle name="Total 9 12 15 2" xfId="25569" xr:uid="{00000000-0005-0000-0000-0000E2630000}"/>
    <cellStyle name="Total 9 12 16" xfId="25570" xr:uid="{00000000-0005-0000-0000-0000E3630000}"/>
    <cellStyle name="Total 9 12 2" xfId="25571" xr:uid="{00000000-0005-0000-0000-0000E4630000}"/>
    <cellStyle name="Total 9 12 2 2" xfId="25572" xr:uid="{00000000-0005-0000-0000-0000E5630000}"/>
    <cellStyle name="Total 9 12 3" xfId="25573" xr:uid="{00000000-0005-0000-0000-0000E6630000}"/>
    <cellStyle name="Total 9 12 3 2" xfId="25574" xr:uid="{00000000-0005-0000-0000-0000E7630000}"/>
    <cellStyle name="Total 9 12 4" xfId="25575" xr:uid="{00000000-0005-0000-0000-0000E8630000}"/>
    <cellStyle name="Total 9 12 4 2" xfId="25576" xr:uid="{00000000-0005-0000-0000-0000E9630000}"/>
    <cellStyle name="Total 9 12 5" xfId="25577" xr:uid="{00000000-0005-0000-0000-0000EA630000}"/>
    <cellStyle name="Total 9 12 5 2" xfId="25578" xr:uid="{00000000-0005-0000-0000-0000EB630000}"/>
    <cellStyle name="Total 9 12 6" xfId="25579" xr:uid="{00000000-0005-0000-0000-0000EC630000}"/>
    <cellStyle name="Total 9 12 6 2" xfId="25580" xr:uid="{00000000-0005-0000-0000-0000ED630000}"/>
    <cellStyle name="Total 9 12 7" xfId="25581" xr:uid="{00000000-0005-0000-0000-0000EE630000}"/>
    <cellStyle name="Total 9 12 7 2" xfId="25582" xr:uid="{00000000-0005-0000-0000-0000EF630000}"/>
    <cellStyle name="Total 9 12 8" xfId="25583" xr:uid="{00000000-0005-0000-0000-0000F0630000}"/>
    <cellStyle name="Total 9 12 8 2" xfId="25584" xr:uid="{00000000-0005-0000-0000-0000F1630000}"/>
    <cellStyle name="Total 9 12 9" xfId="25585" xr:uid="{00000000-0005-0000-0000-0000F2630000}"/>
    <cellStyle name="Total 9 12 9 2" xfId="25586" xr:uid="{00000000-0005-0000-0000-0000F3630000}"/>
    <cellStyle name="Total 9 13" xfId="25587" xr:uid="{00000000-0005-0000-0000-0000F4630000}"/>
    <cellStyle name="Total 9 13 10" xfId="25588" xr:uid="{00000000-0005-0000-0000-0000F5630000}"/>
    <cellStyle name="Total 9 13 10 2" xfId="25589" xr:uid="{00000000-0005-0000-0000-0000F6630000}"/>
    <cellStyle name="Total 9 13 11" xfId="25590" xr:uid="{00000000-0005-0000-0000-0000F7630000}"/>
    <cellStyle name="Total 9 13 11 2" xfId="25591" xr:uid="{00000000-0005-0000-0000-0000F8630000}"/>
    <cellStyle name="Total 9 13 12" xfId="25592" xr:uid="{00000000-0005-0000-0000-0000F9630000}"/>
    <cellStyle name="Total 9 13 12 2" xfId="25593" xr:uid="{00000000-0005-0000-0000-0000FA630000}"/>
    <cellStyle name="Total 9 13 13" xfId="25594" xr:uid="{00000000-0005-0000-0000-0000FB630000}"/>
    <cellStyle name="Total 9 13 13 2" xfId="25595" xr:uid="{00000000-0005-0000-0000-0000FC630000}"/>
    <cellStyle name="Total 9 13 14" xfId="25596" xr:uid="{00000000-0005-0000-0000-0000FD630000}"/>
    <cellStyle name="Total 9 13 14 2" xfId="25597" xr:uid="{00000000-0005-0000-0000-0000FE630000}"/>
    <cellStyle name="Total 9 13 15" xfId="25598" xr:uid="{00000000-0005-0000-0000-0000FF630000}"/>
    <cellStyle name="Total 9 13 15 2" xfId="25599" xr:uid="{00000000-0005-0000-0000-000000640000}"/>
    <cellStyle name="Total 9 13 16" xfId="25600" xr:uid="{00000000-0005-0000-0000-000001640000}"/>
    <cellStyle name="Total 9 13 2" xfId="25601" xr:uid="{00000000-0005-0000-0000-000002640000}"/>
    <cellStyle name="Total 9 13 2 2" xfId="25602" xr:uid="{00000000-0005-0000-0000-000003640000}"/>
    <cellStyle name="Total 9 13 3" xfId="25603" xr:uid="{00000000-0005-0000-0000-000004640000}"/>
    <cellStyle name="Total 9 13 3 2" xfId="25604" xr:uid="{00000000-0005-0000-0000-000005640000}"/>
    <cellStyle name="Total 9 13 4" xfId="25605" xr:uid="{00000000-0005-0000-0000-000006640000}"/>
    <cellStyle name="Total 9 13 4 2" xfId="25606" xr:uid="{00000000-0005-0000-0000-000007640000}"/>
    <cellStyle name="Total 9 13 5" xfId="25607" xr:uid="{00000000-0005-0000-0000-000008640000}"/>
    <cellStyle name="Total 9 13 5 2" xfId="25608" xr:uid="{00000000-0005-0000-0000-000009640000}"/>
    <cellStyle name="Total 9 13 6" xfId="25609" xr:uid="{00000000-0005-0000-0000-00000A640000}"/>
    <cellStyle name="Total 9 13 6 2" xfId="25610" xr:uid="{00000000-0005-0000-0000-00000B640000}"/>
    <cellStyle name="Total 9 13 7" xfId="25611" xr:uid="{00000000-0005-0000-0000-00000C640000}"/>
    <cellStyle name="Total 9 13 7 2" xfId="25612" xr:uid="{00000000-0005-0000-0000-00000D640000}"/>
    <cellStyle name="Total 9 13 8" xfId="25613" xr:uid="{00000000-0005-0000-0000-00000E640000}"/>
    <cellStyle name="Total 9 13 8 2" xfId="25614" xr:uid="{00000000-0005-0000-0000-00000F640000}"/>
    <cellStyle name="Total 9 13 9" xfId="25615" xr:uid="{00000000-0005-0000-0000-000010640000}"/>
    <cellStyle name="Total 9 13 9 2" xfId="25616" xr:uid="{00000000-0005-0000-0000-000011640000}"/>
    <cellStyle name="Total 9 14" xfId="25617" xr:uid="{00000000-0005-0000-0000-000012640000}"/>
    <cellStyle name="Total 9 14 10" xfId="25618" xr:uid="{00000000-0005-0000-0000-000013640000}"/>
    <cellStyle name="Total 9 14 10 2" xfId="25619" xr:uid="{00000000-0005-0000-0000-000014640000}"/>
    <cellStyle name="Total 9 14 11" xfId="25620" xr:uid="{00000000-0005-0000-0000-000015640000}"/>
    <cellStyle name="Total 9 14 11 2" xfId="25621" xr:uid="{00000000-0005-0000-0000-000016640000}"/>
    <cellStyle name="Total 9 14 12" xfId="25622" xr:uid="{00000000-0005-0000-0000-000017640000}"/>
    <cellStyle name="Total 9 14 12 2" xfId="25623" xr:uid="{00000000-0005-0000-0000-000018640000}"/>
    <cellStyle name="Total 9 14 13" xfId="25624" xr:uid="{00000000-0005-0000-0000-000019640000}"/>
    <cellStyle name="Total 9 14 13 2" xfId="25625" xr:uid="{00000000-0005-0000-0000-00001A640000}"/>
    <cellStyle name="Total 9 14 14" xfId="25626" xr:uid="{00000000-0005-0000-0000-00001B640000}"/>
    <cellStyle name="Total 9 14 14 2" xfId="25627" xr:uid="{00000000-0005-0000-0000-00001C640000}"/>
    <cellStyle name="Total 9 14 15" xfId="25628" xr:uid="{00000000-0005-0000-0000-00001D640000}"/>
    <cellStyle name="Total 9 14 2" xfId="25629" xr:uid="{00000000-0005-0000-0000-00001E640000}"/>
    <cellStyle name="Total 9 14 2 2" xfId="25630" xr:uid="{00000000-0005-0000-0000-00001F640000}"/>
    <cellStyle name="Total 9 14 3" xfId="25631" xr:uid="{00000000-0005-0000-0000-000020640000}"/>
    <cellStyle name="Total 9 14 3 2" xfId="25632" xr:uid="{00000000-0005-0000-0000-000021640000}"/>
    <cellStyle name="Total 9 14 4" xfId="25633" xr:uid="{00000000-0005-0000-0000-000022640000}"/>
    <cellStyle name="Total 9 14 4 2" xfId="25634" xr:uid="{00000000-0005-0000-0000-000023640000}"/>
    <cellStyle name="Total 9 14 5" xfId="25635" xr:uid="{00000000-0005-0000-0000-000024640000}"/>
    <cellStyle name="Total 9 14 5 2" xfId="25636" xr:uid="{00000000-0005-0000-0000-000025640000}"/>
    <cellStyle name="Total 9 14 6" xfId="25637" xr:uid="{00000000-0005-0000-0000-000026640000}"/>
    <cellStyle name="Total 9 14 6 2" xfId="25638" xr:uid="{00000000-0005-0000-0000-000027640000}"/>
    <cellStyle name="Total 9 14 7" xfId="25639" xr:uid="{00000000-0005-0000-0000-000028640000}"/>
    <cellStyle name="Total 9 14 7 2" xfId="25640" xr:uid="{00000000-0005-0000-0000-000029640000}"/>
    <cellStyle name="Total 9 14 8" xfId="25641" xr:uid="{00000000-0005-0000-0000-00002A640000}"/>
    <cellStyle name="Total 9 14 8 2" xfId="25642" xr:uid="{00000000-0005-0000-0000-00002B640000}"/>
    <cellStyle name="Total 9 14 9" xfId="25643" xr:uid="{00000000-0005-0000-0000-00002C640000}"/>
    <cellStyle name="Total 9 14 9 2" xfId="25644" xr:uid="{00000000-0005-0000-0000-00002D640000}"/>
    <cellStyle name="Total 9 15" xfId="25645" xr:uid="{00000000-0005-0000-0000-00002E640000}"/>
    <cellStyle name="Total 9 15 2" xfId="25646" xr:uid="{00000000-0005-0000-0000-00002F640000}"/>
    <cellStyle name="Total 9 16" xfId="25647" xr:uid="{00000000-0005-0000-0000-000030640000}"/>
    <cellStyle name="Total 9 16 2" xfId="25648" xr:uid="{00000000-0005-0000-0000-000031640000}"/>
    <cellStyle name="Total 9 17" xfId="25649" xr:uid="{00000000-0005-0000-0000-000032640000}"/>
    <cellStyle name="Total 9 17 2" xfId="25650" xr:uid="{00000000-0005-0000-0000-000033640000}"/>
    <cellStyle name="Total 9 18" xfId="25651" xr:uid="{00000000-0005-0000-0000-000034640000}"/>
    <cellStyle name="Total 9 18 2" xfId="25652" xr:uid="{00000000-0005-0000-0000-000035640000}"/>
    <cellStyle name="Total 9 19" xfId="25653" xr:uid="{00000000-0005-0000-0000-000036640000}"/>
    <cellStyle name="Total 9 19 2" xfId="25654" xr:uid="{00000000-0005-0000-0000-000037640000}"/>
    <cellStyle name="Total 9 2" xfId="25655" xr:uid="{00000000-0005-0000-0000-000038640000}"/>
    <cellStyle name="Total 9 2 10" xfId="25656" xr:uid="{00000000-0005-0000-0000-000039640000}"/>
    <cellStyle name="Total 9 2 10 10" xfId="25657" xr:uid="{00000000-0005-0000-0000-00003A640000}"/>
    <cellStyle name="Total 9 2 10 10 2" xfId="25658" xr:uid="{00000000-0005-0000-0000-00003B640000}"/>
    <cellStyle name="Total 9 2 10 11" xfId="25659" xr:uid="{00000000-0005-0000-0000-00003C640000}"/>
    <cellStyle name="Total 9 2 10 11 2" xfId="25660" xr:uid="{00000000-0005-0000-0000-00003D640000}"/>
    <cellStyle name="Total 9 2 10 12" xfId="25661" xr:uid="{00000000-0005-0000-0000-00003E640000}"/>
    <cellStyle name="Total 9 2 10 12 2" xfId="25662" xr:uid="{00000000-0005-0000-0000-00003F640000}"/>
    <cellStyle name="Total 9 2 10 13" xfId="25663" xr:uid="{00000000-0005-0000-0000-000040640000}"/>
    <cellStyle name="Total 9 2 10 13 2" xfId="25664" xr:uid="{00000000-0005-0000-0000-000041640000}"/>
    <cellStyle name="Total 9 2 10 14" xfId="25665" xr:uid="{00000000-0005-0000-0000-000042640000}"/>
    <cellStyle name="Total 9 2 10 14 2" xfId="25666" xr:uid="{00000000-0005-0000-0000-000043640000}"/>
    <cellStyle name="Total 9 2 10 15" xfId="25667" xr:uid="{00000000-0005-0000-0000-000044640000}"/>
    <cellStyle name="Total 9 2 10 15 2" xfId="25668" xr:uid="{00000000-0005-0000-0000-000045640000}"/>
    <cellStyle name="Total 9 2 10 16" xfId="25669" xr:uid="{00000000-0005-0000-0000-000046640000}"/>
    <cellStyle name="Total 9 2 10 16 2" xfId="25670" xr:uid="{00000000-0005-0000-0000-000047640000}"/>
    <cellStyle name="Total 9 2 10 17" xfId="25671" xr:uid="{00000000-0005-0000-0000-000048640000}"/>
    <cellStyle name="Total 9 2 10 17 2" xfId="25672" xr:uid="{00000000-0005-0000-0000-000049640000}"/>
    <cellStyle name="Total 9 2 10 18" xfId="25673" xr:uid="{00000000-0005-0000-0000-00004A640000}"/>
    <cellStyle name="Total 9 2 10 2" xfId="25674" xr:uid="{00000000-0005-0000-0000-00004B640000}"/>
    <cellStyle name="Total 9 2 10 2 2" xfId="25675" xr:uid="{00000000-0005-0000-0000-00004C640000}"/>
    <cellStyle name="Total 9 2 10 3" xfId="25676" xr:uid="{00000000-0005-0000-0000-00004D640000}"/>
    <cellStyle name="Total 9 2 10 3 2" xfId="25677" xr:uid="{00000000-0005-0000-0000-00004E640000}"/>
    <cellStyle name="Total 9 2 10 4" xfId="25678" xr:uid="{00000000-0005-0000-0000-00004F640000}"/>
    <cellStyle name="Total 9 2 10 4 2" xfId="25679" xr:uid="{00000000-0005-0000-0000-000050640000}"/>
    <cellStyle name="Total 9 2 10 5" xfId="25680" xr:uid="{00000000-0005-0000-0000-000051640000}"/>
    <cellStyle name="Total 9 2 10 5 2" xfId="25681" xr:uid="{00000000-0005-0000-0000-000052640000}"/>
    <cellStyle name="Total 9 2 10 6" xfId="25682" xr:uid="{00000000-0005-0000-0000-000053640000}"/>
    <cellStyle name="Total 9 2 10 6 2" xfId="25683" xr:uid="{00000000-0005-0000-0000-000054640000}"/>
    <cellStyle name="Total 9 2 10 7" xfId="25684" xr:uid="{00000000-0005-0000-0000-000055640000}"/>
    <cellStyle name="Total 9 2 10 7 2" xfId="25685" xr:uid="{00000000-0005-0000-0000-000056640000}"/>
    <cellStyle name="Total 9 2 10 8" xfId="25686" xr:uid="{00000000-0005-0000-0000-000057640000}"/>
    <cellStyle name="Total 9 2 10 8 2" xfId="25687" xr:uid="{00000000-0005-0000-0000-000058640000}"/>
    <cellStyle name="Total 9 2 10 9" xfId="25688" xr:uid="{00000000-0005-0000-0000-000059640000}"/>
    <cellStyle name="Total 9 2 10 9 2" xfId="25689" xr:uid="{00000000-0005-0000-0000-00005A640000}"/>
    <cellStyle name="Total 9 2 11" xfId="25690" xr:uid="{00000000-0005-0000-0000-00005B640000}"/>
    <cellStyle name="Total 9 2 11 10" xfId="25691" xr:uid="{00000000-0005-0000-0000-00005C640000}"/>
    <cellStyle name="Total 9 2 11 10 2" xfId="25692" xr:uid="{00000000-0005-0000-0000-00005D640000}"/>
    <cellStyle name="Total 9 2 11 11" xfId="25693" xr:uid="{00000000-0005-0000-0000-00005E640000}"/>
    <cellStyle name="Total 9 2 11 11 2" xfId="25694" xr:uid="{00000000-0005-0000-0000-00005F640000}"/>
    <cellStyle name="Total 9 2 11 12" xfId="25695" xr:uid="{00000000-0005-0000-0000-000060640000}"/>
    <cellStyle name="Total 9 2 11 12 2" xfId="25696" xr:uid="{00000000-0005-0000-0000-000061640000}"/>
    <cellStyle name="Total 9 2 11 13" xfId="25697" xr:uid="{00000000-0005-0000-0000-000062640000}"/>
    <cellStyle name="Total 9 2 11 13 2" xfId="25698" xr:uid="{00000000-0005-0000-0000-000063640000}"/>
    <cellStyle name="Total 9 2 11 14" xfId="25699" xr:uid="{00000000-0005-0000-0000-000064640000}"/>
    <cellStyle name="Total 9 2 11 14 2" xfId="25700" xr:uid="{00000000-0005-0000-0000-000065640000}"/>
    <cellStyle name="Total 9 2 11 15" xfId="25701" xr:uid="{00000000-0005-0000-0000-000066640000}"/>
    <cellStyle name="Total 9 2 11 15 2" xfId="25702" xr:uid="{00000000-0005-0000-0000-000067640000}"/>
    <cellStyle name="Total 9 2 11 16" xfId="25703" xr:uid="{00000000-0005-0000-0000-000068640000}"/>
    <cellStyle name="Total 9 2 11 2" xfId="25704" xr:uid="{00000000-0005-0000-0000-000069640000}"/>
    <cellStyle name="Total 9 2 11 2 2" xfId="25705" xr:uid="{00000000-0005-0000-0000-00006A640000}"/>
    <cellStyle name="Total 9 2 11 3" xfId="25706" xr:uid="{00000000-0005-0000-0000-00006B640000}"/>
    <cellStyle name="Total 9 2 11 3 2" xfId="25707" xr:uid="{00000000-0005-0000-0000-00006C640000}"/>
    <cellStyle name="Total 9 2 11 4" xfId="25708" xr:uid="{00000000-0005-0000-0000-00006D640000}"/>
    <cellStyle name="Total 9 2 11 4 2" xfId="25709" xr:uid="{00000000-0005-0000-0000-00006E640000}"/>
    <cellStyle name="Total 9 2 11 5" xfId="25710" xr:uid="{00000000-0005-0000-0000-00006F640000}"/>
    <cellStyle name="Total 9 2 11 5 2" xfId="25711" xr:uid="{00000000-0005-0000-0000-000070640000}"/>
    <cellStyle name="Total 9 2 11 6" xfId="25712" xr:uid="{00000000-0005-0000-0000-000071640000}"/>
    <cellStyle name="Total 9 2 11 6 2" xfId="25713" xr:uid="{00000000-0005-0000-0000-000072640000}"/>
    <cellStyle name="Total 9 2 11 7" xfId="25714" xr:uid="{00000000-0005-0000-0000-000073640000}"/>
    <cellStyle name="Total 9 2 11 7 2" xfId="25715" xr:uid="{00000000-0005-0000-0000-000074640000}"/>
    <cellStyle name="Total 9 2 11 8" xfId="25716" xr:uid="{00000000-0005-0000-0000-000075640000}"/>
    <cellStyle name="Total 9 2 11 8 2" xfId="25717" xr:uid="{00000000-0005-0000-0000-000076640000}"/>
    <cellStyle name="Total 9 2 11 9" xfId="25718" xr:uid="{00000000-0005-0000-0000-000077640000}"/>
    <cellStyle name="Total 9 2 11 9 2" xfId="25719" xr:uid="{00000000-0005-0000-0000-000078640000}"/>
    <cellStyle name="Total 9 2 12" xfId="25720" xr:uid="{00000000-0005-0000-0000-000079640000}"/>
    <cellStyle name="Total 9 2 12 10" xfId="25721" xr:uid="{00000000-0005-0000-0000-00007A640000}"/>
    <cellStyle name="Total 9 2 12 10 2" xfId="25722" xr:uid="{00000000-0005-0000-0000-00007B640000}"/>
    <cellStyle name="Total 9 2 12 11" xfId="25723" xr:uid="{00000000-0005-0000-0000-00007C640000}"/>
    <cellStyle name="Total 9 2 12 11 2" xfId="25724" xr:uid="{00000000-0005-0000-0000-00007D640000}"/>
    <cellStyle name="Total 9 2 12 12" xfId="25725" xr:uid="{00000000-0005-0000-0000-00007E640000}"/>
    <cellStyle name="Total 9 2 12 12 2" xfId="25726" xr:uid="{00000000-0005-0000-0000-00007F640000}"/>
    <cellStyle name="Total 9 2 12 13" xfId="25727" xr:uid="{00000000-0005-0000-0000-000080640000}"/>
    <cellStyle name="Total 9 2 12 13 2" xfId="25728" xr:uid="{00000000-0005-0000-0000-000081640000}"/>
    <cellStyle name="Total 9 2 12 14" xfId="25729" xr:uid="{00000000-0005-0000-0000-000082640000}"/>
    <cellStyle name="Total 9 2 12 14 2" xfId="25730" xr:uid="{00000000-0005-0000-0000-000083640000}"/>
    <cellStyle name="Total 9 2 12 15" xfId="25731" xr:uid="{00000000-0005-0000-0000-000084640000}"/>
    <cellStyle name="Total 9 2 12 15 2" xfId="25732" xr:uid="{00000000-0005-0000-0000-000085640000}"/>
    <cellStyle name="Total 9 2 12 16" xfId="25733" xr:uid="{00000000-0005-0000-0000-000086640000}"/>
    <cellStyle name="Total 9 2 12 2" xfId="25734" xr:uid="{00000000-0005-0000-0000-000087640000}"/>
    <cellStyle name="Total 9 2 12 2 2" xfId="25735" xr:uid="{00000000-0005-0000-0000-000088640000}"/>
    <cellStyle name="Total 9 2 12 3" xfId="25736" xr:uid="{00000000-0005-0000-0000-000089640000}"/>
    <cellStyle name="Total 9 2 12 3 2" xfId="25737" xr:uid="{00000000-0005-0000-0000-00008A640000}"/>
    <cellStyle name="Total 9 2 12 4" xfId="25738" xr:uid="{00000000-0005-0000-0000-00008B640000}"/>
    <cellStyle name="Total 9 2 12 4 2" xfId="25739" xr:uid="{00000000-0005-0000-0000-00008C640000}"/>
    <cellStyle name="Total 9 2 12 5" xfId="25740" xr:uid="{00000000-0005-0000-0000-00008D640000}"/>
    <cellStyle name="Total 9 2 12 5 2" xfId="25741" xr:uid="{00000000-0005-0000-0000-00008E640000}"/>
    <cellStyle name="Total 9 2 12 6" xfId="25742" xr:uid="{00000000-0005-0000-0000-00008F640000}"/>
    <cellStyle name="Total 9 2 12 6 2" xfId="25743" xr:uid="{00000000-0005-0000-0000-000090640000}"/>
    <cellStyle name="Total 9 2 12 7" xfId="25744" xr:uid="{00000000-0005-0000-0000-000091640000}"/>
    <cellStyle name="Total 9 2 12 7 2" xfId="25745" xr:uid="{00000000-0005-0000-0000-000092640000}"/>
    <cellStyle name="Total 9 2 12 8" xfId="25746" xr:uid="{00000000-0005-0000-0000-000093640000}"/>
    <cellStyle name="Total 9 2 12 8 2" xfId="25747" xr:uid="{00000000-0005-0000-0000-000094640000}"/>
    <cellStyle name="Total 9 2 12 9" xfId="25748" xr:uid="{00000000-0005-0000-0000-000095640000}"/>
    <cellStyle name="Total 9 2 12 9 2" xfId="25749" xr:uid="{00000000-0005-0000-0000-000096640000}"/>
    <cellStyle name="Total 9 2 13" xfId="25750" xr:uid="{00000000-0005-0000-0000-000097640000}"/>
    <cellStyle name="Total 9 2 13 10" xfId="25751" xr:uid="{00000000-0005-0000-0000-000098640000}"/>
    <cellStyle name="Total 9 2 13 10 2" xfId="25752" xr:uid="{00000000-0005-0000-0000-000099640000}"/>
    <cellStyle name="Total 9 2 13 11" xfId="25753" xr:uid="{00000000-0005-0000-0000-00009A640000}"/>
    <cellStyle name="Total 9 2 13 11 2" xfId="25754" xr:uid="{00000000-0005-0000-0000-00009B640000}"/>
    <cellStyle name="Total 9 2 13 12" xfId="25755" xr:uid="{00000000-0005-0000-0000-00009C640000}"/>
    <cellStyle name="Total 9 2 13 12 2" xfId="25756" xr:uid="{00000000-0005-0000-0000-00009D640000}"/>
    <cellStyle name="Total 9 2 13 13" xfId="25757" xr:uid="{00000000-0005-0000-0000-00009E640000}"/>
    <cellStyle name="Total 9 2 13 13 2" xfId="25758" xr:uid="{00000000-0005-0000-0000-00009F640000}"/>
    <cellStyle name="Total 9 2 13 14" xfId="25759" xr:uid="{00000000-0005-0000-0000-0000A0640000}"/>
    <cellStyle name="Total 9 2 13 14 2" xfId="25760" xr:uid="{00000000-0005-0000-0000-0000A1640000}"/>
    <cellStyle name="Total 9 2 13 15" xfId="25761" xr:uid="{00000000-0005-0000-0000-0000A2640000}"/>
    <cellStyle name="Total 9 2 13 2" xfId="25762" xr:uid="{00000000-0005-0000-0000-0000A3640000}"/>
    <cellStyle name="Total 9 2 13 2 2" xfId="25763" xr:uid="{00000000-0005-0000-0000-0000A4640000}"/>
    <cellStyle name="Total 9 2 13 3" xfId="25764" xr:uid="{00000000-0005-0000-0000-0000A5640000}"/>
    <cellStyle name="Total 9 2 13 3 2" xfId="25765" xr:uid="{00000000-0005-0000-0000-0000A6640000}"/>
    <cellStyle name="Total 9 2 13 4" xfId="25766" xr:uid="{00000000-0005-0000-0000-0000A7640000}"/>
    <cellStyle name="Total 9 2 13 4 2" xfId="25767" xr:uid="{00000000-0005-0000-0000-0000A8640000}"/>
    <cellStyle name="Total 9 2 13 5" xfId="25768" xr:uid="{00000000-0005-0000-0000-0000A9640000}"/>
    <cellStyle name="Total 9 2 13 5 2" xfId="25769" xr:uid="{00000000-0005-0000-0000-0000AA640000}"/>
    <cellStyle name="Total 9 2 13 6" xfId="25770" xr:uid="{00000000-0005-0000-0000-0000AB640000}"/>
    <cellStyle name="Total 9 2 13 6 2" xfId="25771" xr:uid="{00000000-0005-0000-0000-0000AC640000}"/>
    <cellStyle name="Total 9 2 13 7" xfId="25772" xr:uid="{00000000-0005-0000-0000-0000AD640000}"/>
    <cellStyle name="Total 9 2 13 7 2" xfId="25773" xr:uid="{00000000-0005-0000-0000-0000AE640000}"/>
    <cellStyle name="Total 9 2 13 8" xfId="25774" xr:uid="{00000000-0005-0000-0000-0000AF640000}"/>
    <cellStyle name="Total 9 2 13 8 2" xfId="25775" xr:uid="{00000000-0005-0000-0000-0000B0640000}"/>
    <cellStyle name="Total 9 2 13 9" xfId="25776" xr:uid="{00000000-0005-0000-0000-0000B1640000}"/>
    <cellStyle name="Total 9 2 13 9 2" xfId="25777" xr:uid="{00000000-0005-0000-0000-0000B2640000}"/>
    <cellStyle name="Total 9 2 14" xfId="25778" xr:uid="{00000000-0005-0000-0000-0000B3640000}"/>
    <cellStyle name="Total 9 2 14 2" xfId="25779" xr:uid="{00000000-0005-0000-0000-0000B4640000}"/>
    <cellStyle name="Total 9 2 15" xfId="25780" xr:uid="{00000000-0005-0000-0000-0000B5640000}"/>
    <cellStyle name="Total 9 2 15 2" xfId="25781" xr:uid="{00000000-0005-0000-0000-0000B6640000}"/>
    <cellStyle name="Total 9 2 16" xfId="25782" xr:uid="{00000000-0005-0000-0000-0000B7640000}"/>
    <cellStyle name="Total 9 2 16 2" xfId="25783" xr:uid="{00000000-0005-0000-0000-0000B8640000}"/>
    <cellStyle name="Total 9 2 17" xfId="25784" xr:uid="{00000000-0005-0000-0000-0000B9640000}"/>
    <cellStyle name="Total 9 2 17 2" xfId="25785" xr:uid="{00000000-0005-0000-0000-0000BA640000}"/>
    <cellStyle name="Total 9 2 18" xfId="25786" xr:uid="{00000000-0005-0000-0000-0000BB640000}"/>
    <cellStyle name="Total 9 2 18 2" xfId="25787" xr:uid="{00000000-0005-0000-0000-0000BC640000}"/>
    <cellStyle name="Total 9 2 19" xfId="25788" xr:uid="{00000000-0005-0000-0000-0000BD640000}"/>
    <cellStyle name="Total 9 2 19 2" xfId="25789" xr:uid="{00000000-0005-0000-0000-0000BE640000}"/>
    <cellStyle name="Total 9 2 2" xfId="25790" xr:uid="{00000000-0005-0000-0000-0000BF640000}"/>
    <cellStyle name="Total 9 2 2 10" xfId="25791" xr:uid="{00000000-0005-0000-0000-0000C0640000}"/>
    <cellStyle name="Total 9 2 2 10 2" xfId="25792" xr:uid="{00000000-0005-0000-0000-0000C1640000}"/>
    <cellStyle name="Total 9 2 2 11" xfId="25793" xr:uid="{00000000-0005-0000-0000-0000C2640000}"/>
    <cellStyle name="Total 9 2 2 11 2" xfId="25794" xr:uid="{00000000-0005-0000-0000-0000C3640000}"/>
    <cellStyle name="Total 9 2 2 12" xfId="25795" xr:uid="{00000000-0005-0000-0000-0000C4640000}"/>
    <cellStyle name="Total 9 2 2 12 2" xfId="25796" xr:uid="{00000000-0005-0000-0000-0000C5640000}"/>
    <cellStyle name="Total 9 2 2 13" xfId="25797" xr:uid="{00000000-0005-0000-0000-0000C6640000}"/>
    <cellStyle name="Total 9 2 2 13 2" xfId="25798" xr:uid="{00000000-0005-0000-0000-0000C7640000}"/>
    <cellStyle name="Total 9 2 2 14" xfId="25799" xr:uid="{00000000-0005-0000-0000-0000C8640000}"/>
    <cellStyle name="Total 9 2 2 14 2" xfId="25800" xr:uid="{00000000-0005-0000-0000-0000C9640000}"/>
    <cellStyle name="Total 9 2 2 15" xfId="25801" xr:uid="{00000000-0005-0000-0000-0000CA640000}"/>
    <cellStyle name="Total 9 2 2 15 2" xfId="25802" xr:uid="{00000000-0005-0000-0000-0000CB640000}"/>
    <cellStyle name="Total 9 2 2 16" xfId="25803" xr:uid="{00000000-0005-0000-0000-0000CC640000}"/>
    <cellStyle name="Total 9 2 2 16 2" xfId="25804" xr:uid="{00000000-0005-0000-0000-0000CD640000}"/>
    <cellStyle name="Total 9 2 2 17" xfId="25805" xr:uid="{00000000-0005-0000-0000-0000CE640000}"/>
    <cellStyle name="Total 9 2 2 17 2" xfId="25806" xr:uid="{00000000-0005-0000-0000-0000CF640000}"/>
    <cellStyle name="Total 9 2 2 18" xfId="25807" xr:uid="{00000000-0005-0000-0000-0000D0640000}"/>
    <cellStyle name="Total 9 2 2 18 2" xfId="25808" xr:uid="{00000000-0005-0000-0000-0000D1640000}"/>
    <cellStyle name="Total 9 2 2 19" xfId="25809" xr:uid="{00000000-0005-0000-0000-0000D2640000}"/>
    <cellStyle name="Total 9 2 2 19 2" xfId="25810" xr:uid="{00000000-0005-0000-0000-0000D3640000}"/>
    <cellStyle name="Total 9 2 2 2" xfId="25811" xr:uid="{00000000-0005-0000-0000-0000D4640000}"/>
    <cellStyle name="Total 9 2 2 2 10" xfId="25812" xr:uid="{00000000-0005-0000-0000-0000D5640000}"/>
    <cellStyle name="Total 9 2 2 2 10 2" xfId="25813" xr:uid="{00000000-0005-0000-0000-0000D6640000}"/>
    <cellStyle name="Total 9 2 2 2 11" xfId="25814" xr:uid="{00000000-0005-0000-0000-0000D7640000}"/>
    <cellStyle name="Total 9 2 2 2 11 2" xfId="25815" xr:uid="{00000000-0005-0000-0000-0000D8640000}"/>
    <cellStyle name="Total 9 2 2 2 12" xfId="25816" xr:uid="{00000000-0005-0000-0000-0000D9640000}"/>
    <cellStyle name="Total 9 2 2 2 12 2" xfId="25817" xr:uid="{00000000-0005-0000-0000-0000DA640000}"/>
    <cellStyle name="Total 9 2 2 2 13" xfId="25818" xr:uid="{00000000-0005-0000-0000-0000DB640000}"/>
    <cellStyle name="Total 9 2 2 2 13 2" xfId="25819" xr:uid="{00000000-0005-0000-0000-0000DC640000}"/>
    <cellStyle name="Total 9 2 2 2 14" xfId="25820" xr:uid="{00000000-0005-0000-0000-0000DD640000}"/>
    <cellStyle name="Total 9 2 2 2 14 2" xfId="25821" xr:uid="{00000000-0005-0000-0000-0000DE640000}"/>
    <cellStyle name="Total 9 2 2 2 15" xfId="25822" xr:uid="{00000000-0005-0000-0000-0000DF640000}"/>
    <cellStyle name="Total 9 2 2 2 15 2" xfId="25823" xr:uid="{00000000-0005-0000-0000-0000E0640000}"/>
    <cellStyle name="Total 9 2 2 2 16" xfId="25824" xr:uid="{00000000-0005-0000-0000-0000E1640000}"/>
    <cellStyle name="Total 9 2 2 2 16 2" xfId="25825" xr:uid="{00000000-0005-0000-0000-0000E2640000}"/>
    <cellStyle name="Total 9 2 2 2 17" xfId="25826" xr:uid="{00000000-0005-0000-0000-0000E3640000}"/>
    <cellStyle name="Total 9 2 2 2 17 2" xfId="25827" xr:uid="{00000000-0005-0000-0000-0000E4640000}"/>
    <cellStyle name="Total 9 2 2 2 18" xfId="25828" xr:uid="{00000000-0005-0000-0000-0000E5640000}"/>
    <cellStyle name="Total 9 2 2 2 18 2" xfId="25829" xr:uid="{00000000-0005-0000-0000-0000E6640000}"/>
    <cellStyle name="Total 9 2 2 2 19" xfId="25830" xr:uid="{00000000-0005-0000-0000-0000E7640000}"/>
    <cellStyle name="Total 9 2 2 2 2" xfId="25831" xr:uid="{00000000-0005-0000-0000-0000E8640000}"/>
    <cellStyle name="Total 9 2 2 2 2 2" xfId="25832" xr:uid="{00000000-0005-0000-0000-0000E9640000}"/>
    <cellStyle name="Total 9 2 2 2 3" xfId="25833" xr:uid="{00000000-0005-0000-0000-0000EA640000}"/>
    <cellStyle name="Total 9 2 2 2 3 2" xfId="25834" xr:uid="{00000000-0005-0000-0000-0000EB640000}"/>
    <cellStyle name="Total 9 2 2 2 4" xfId="25835" xr:uid="{00000000-0005-0000-0000-0000EC640000}"/>
    <cellStyle name="Total 9 2 2 2 4 2" xfId="25836" xr:uid="{00000000-0005-0000-0000-0000ED640000}"/>
    <cellStyle name="Total 9 2 2 2 5" xfId="25837" xr:uid="{00000000-0005-0000-0000-0000EE640000}"/>
    <cellStyle name="Total 9 2 2 2 5 2" xfId="25838" xr:uid="{00000000-0005-0000-0000-0000EF640000}"/>
    <cellStyle name="Total 9 2 2 2 6" xfId="25839" xr:uid="{00000000-0005-0000-0000-0000F0640000}"/>
    <cellStyle name="Total 9 2 2 2 6 2" xfId="25840" xr:uid="{00000000-0005-0000-0000-0000F1640000}"/>
    <cellStyle name="Total 9 2 2 2 7" xfId="25841" xr:uid="{00000000-0005-0000-0000-0000F2640000}"/>
    <cellStyle name="Total 9 2 2 2 7 2" xfId="25842" xr:uid="{00000000-0005-0000-0000-0000F3640000}"/>
    <cellStyle name="Total 9 2 2 2 8" xfId="25843" xr:uid="{00000000-0005-0000-0000-0000F4640000}"/>
    <cellStyle name="Total 9 2 2 2 8 2" xfId="25844" xr:uid="{00000000-0005-0000-0000-0000F5640000}"/>
    <cellStyle name="Total 9 2 2 2 9" xfId="25845" xr:uid="{00000000-0005-0000-0000-0000F6640000}"/>
    <cellStyle name="Total 9 2 2 2 9 2" xfId="25846" xr:uid="{00000000-0005-0000-0000-0000F7640000}"/>
    <cellStyle name="Total 9 2 2 20" xfId="25847" xr:uid="{00000000-0005-0000-0000-0000F8640000}"/>
    <cellStyle name="Total 9 2 2 3" xfId="25848" xr:uid="{00000000-0005-0000-0000-0000F9640000}"/>
    <cellStyle name="Total 9 2 2 3 10" xfId="25849" xr:uid="{00000000-0005-0000-0000-0000FA640000}"/>
    <cellStyle name="Total 9 2 2 3 10 2" xfId="25850" xr:uid="{00000000-0005-0000-0000-0000FB640000}"/>
    <cellStyle name="Total 9 2 2 3 11" xfId="25851" xr:uid="{00000000-0005-0000-0000-0000FC640000}"/>
    <cellStyle name="Total 9 2 2 3 11 2" xfId="25852" xr:uid="{00000000-0005-0000-0000-0000FD640000}"/>
    <cellStyle name="Total 9 2 2 3 12" xfId="25853" xr:uid="{00000000-0005-0000-0000-0000FE640000}"/>
    <cellStyle name="Total 9 2 2 3 12 2" xfId="25854" xr:uid="{00000000-0005-0000-0000-0000FF640000}"/>
    <cellStyle name="Total 9 2 2 3 13" xfId="25855" xr:uid="{00000000-0005-0000-0000-000000650000}"/>
    <cellStyle name="Total 9 2 2 3 13 2" xfId="25856" xr:uid="{00000000-0005-0000-0000-000001650000}"/>
    <cellStyle name="Total 9 2 2 3 14" xfId="25857" xr:uid="{00000000-0005-0000-0000-000002650000}"/>
    <cellStyle name="Total 9 2 2 3 14 2" xfId="25858" xr:uid="{00000000-0005-0000-0000-000003650000}"/>
    <cellStyle name="Total 9 2 2 3 15" xfId="25859" xr:uid="{00000000-0005-0000-0000-000004650000}"/>
    <cellStyle name="Total 9 2 2 3 15 2" xfId="25860" xr:uid="{00000000-0005-0000-0000-000005650000}"/>
    <cellStyle name="Total 9 2 2 3 16" xfId="25861" xr:uid="{00000000-0005-0000-0000-000006650000}"/>
    <cellStyle name="Total 9 2 2 3 16 2" xfId="25862" xr:uid="{00000000-0005-0000-0000-000007650000}"/>
    <cellStyle name="Total 9 2 2 3 17" xfId="25863" xr:uid="{00000000-0005-0000-0000-000008650000}"/>
    <cellStyle name="Total 9 2 2 3 17 2" xfId="25864" xr:uid="{00000000-0005-0000-0000-000009650000}"/>
    <cellStyle name="Total 9 2 2 3 18" xfId="25865" xr:uid="{00000000-0005-0000-0000-00000A650000}"/>
    <cellStyle name="Total 9 2 2 3 18 2" xfId="25866" xr:uid="{00000000-0005-0000-0000-00000B650000}"/>
    <cellStyle name="Total 9 2 2 3 19" xfId="25867" xr:uid="{00000000-0005-0000-0000-00000C650000}"/>
    <cellStyle name="Total 9 2 2 3 2" xfId="25868" xr:uid="{00000000-0005-0000-0000-00000D650000}"/>
    <cellStyle name="Total 9 2 2 3 2 2" xfId="25869" xr:uid="{00000000-0005-0000-0000-00000E650000}"/>
    <cellStyle name="Total 9 2 2 3 3" xfId="25870" xr:uid="{00000000-0005-0000-0000-00000F650000}"/>
    <cellStyle name="Total 9 2 2 3 3 2" xfId="25871" xr:uid="{00000000-0005-0000-0000-000010650000}"/>
    <cellStyle name="Total 9 2 2 3 4" xfId="25872" xr:uid="{00000000-0005-0000-0000-000011650000}"/>
    <cellStyle name="Total 9 2 2 3 4 2" xfId="25873" xr:uid="{00000000-0005-0000-0000-000012650000}"/>
    <cellStyle name="Total 9 2 2 3 5" xfId="25874" xr:uid="{00000000-0005-0000-0000-000013650000}"/>
    <cellStyle name="Total 9 2 2 3 5 2" xfId="25875" xr:uid="{00000000-0005-0000-0000-000014650000}"/>
    <cellStyle name="Total 9 2 2 3 6" xfId="25876" xr:uid="{00000000-0005-0000-0000-000015650000}"/>
    <cellStyle name="Total 9 2 2 3 6 2" xfId="25877" xr:uid="{00000000-0005-0000-0000-000016650000}"/>
    <cellStyle name="Total 9 2 2 3 7" xfId="25878" xr:uid="{00000000-0005-0000-0000-000017650000}"/>
    <cellStyle name="Total 9 2 2 3 7 2" xfId="25879" xr:uid="{00000000-0005-0000-0000-000018650000}"/>
    <cellStyle name="Total 9 2 2 3 8" xfId="25880" xr:uid="{00000000-0005-0000-0000-000019650000}"/>
    <cellStyle name="Total 9 2 2 3 8 2" xfId="25881" xr:uid="{00000000-0005-0000-0000-00001A650000}"/>
    <cellStyle name="Total 9 2 2 3 9" xfId="25882" xr:uid="{00000000-0005-0000-0000-00001B650000}"/>
    <cellStyle name="Total 9 2 2 3 9 2" xfId="25883" xr:uid="{00000000-0005-0000-0000-00001C650000}"/>
    <cellStyle name="Total 9 2 2 4" xfId="25884" xr:uid="{00000000-0005-0000-0000-00001D650000}"/>
    <cellStyle name="Total 9 2 2 4 10" xfId="25885" xr:uid="{00000000-0005-0000-0000-00001E650000}"/>
    <cellStyle name="Total 9 2 2 4 10 2" xfId="25886" xr:uid="{00000000-0005-0000-0000-00001F650000}"/>
    <cellStyle name="Total 9 2 2 4 11" xfId="25887" xr:uid="{00000000-0005-0000-0000-000020650000}"/>
    <cellStyle name="Total 9 2 2 4 11 2" xfId="25888" xr:uid="{00000000-0005-0000-0000-000021650000}"/>
    <cellStyle name="Total 9 2 2 4 12" xfId="25889" xr:uid="{00000000-0005-0000-0000-000022650000}"/>
    <cellStyle name="Total 9 2 2 4 12 2" xfId="25890" xr:uid="{00000000-0005-0000-0000-000023650000}"/>
    <cellStyle name="Total 9 2 2 4 13" xfId="25891" xr:uid="{00000000-0005-0000-0000-000024650000}"/>
    <cellStyle name="Total 9 2 2 4 13 2" xfId="25892" xr:uid="{00000000-0005-0000-0000-000025650000}"/>
    <cellStyle name="Total 9 2 2 4 14" xfId="25893" xr:uid="{00000000-0005-0000-0000-000026650000}"/>
    <cellStyle name="Total 9 2 2 4 14 2" xfId="25894" xr:uid="{00000000-0005-0000-0000-000027650000}"/>
    <cellStyle name="Total 9 2 2 4 15" xfId="25895" xr:uid="{00000000-0005-0000-0000-000028650000}"/>
    <cellStyle name="Total 9 2 2 4 15 2" xfId="25896" xr:uid="{00000000-0005-0000-0000-000029650000}"/>
    <cellStyle name="Total 9 2 2 4 16" xfId="25897" xr:uid="{00000000-0005-0000-0000-00002A650000}"/>
    <cellStyle name="Total 9 2 2 4 2" xfId="25898" xr:uid="{00000000-0005-0000-0000-00002B650000}"/>
    <cellStyle name="Total 9 2 2 4 2 2" xfId="25899" xr:uid="{00000000-0005-0000-0000-00002C650000}"/>
    <cellStyle name="Total 9 2 2 4 3" xfId="25900" xr:uid="{00000000-0005-0000-0000-00002D650000}"/>
    <cellStyle name="Total 9 2 2 4 3 2" xfId="25901" xr:uid="{00000000-0005-0000-0000-00002E650000}"/>
    <cellStyle name="Total 9 2 2 4 4" xfId="25902" xr:uid="{00000000-0005-0000-0000-00002F650000}"/>
    <cellStyle name="Total 9 2 2 4 4 2" xfId="25903" xr:uid="{00000000-0005-0000-0000-000030650000}"/>
    <cellStyle name="Total 9 2 2 4 5" xfId="25904" xr:uid="{00000000-0005-0000-0000-000031650000}"/>
    <cellStyle name="Total 9 2 2 4 5 2" xfId="25905" xr:uid="{00000000-0005-0000-0000-000032650000}"/>
    <cellStyle name="Total 9 2 2 4 6" xfId="25906" xr:uid="{00000000-0005-0000-0000-000033650000}"/>
    <cellStyle name="Total 9 2 2 4 6 2" xfId="25907" xr:uid="{00000000-0005-0000-0000-000034650000}"/>
    <cellStyle name="Total 9 2 2 4 7" xfId="25908" xr:uid="{00000000-0005-0000-0000-000035650000}"/>
    <cellStyle name="Total 9 2 2 4 7 2" xfId="25909" xr:uid="{00000000-0005-0000-0000-000036650000}"/>
    <cellStyle name="Total 9 2 2 4 8" xfId="25910" xr:uid="{00000000-0005-0000-0000-000037650000}"/>
    <cellStyle name="Total 9 2 2 4 8 2" xfId="25911" xr:uid="{00000000-0005-0000-0000-000038650000}"/>
    <cellStyle name="Total 9 2 2 4 9" xfId="25912" xr:uid="{00000000-0005-0000-0000-000039650000}"/>
    <cellStyle name="Total 9 2 2 4 9 2" xfId="25913" xr:uid="{00000000-0005-0000-0000-00003A650000}"/>
    <cellStyle name="Total 9 2 2 5" xfId="25914" xr:uid="{00000000-0005-0000-0000-00003B650000}"/>
    <cellStyle name="Total 9 2 2 5 10" xfId="25915" xr:uid="{00000000-0005-0000-0000-00003C650000}"/>
    <cellStyle name="Total 9 2 2 5 10 2" xfId="25916" xr:uid="{00000000-0005-0000-0000-00003D650000}"/>
    <cellStyle name="Total 9 2 2 5 11" xfId="25917" xr:uid="{00000000-0005-0000-0000-00003E650000}"/>
    <cellStyle name="Total 9 2 2 5 11 2" xfId="25918" xr:uid="{00000000-0005-0000-0000-00003F650000}"/>
    <cellStyle name="Total 9 2 2 5 12" xfId="25919" xr:uid="{00000000-0005-0000-0000-000040650000}"/>
    <cellStyle name="Total 9 2 2 5 12 2" xfId="25920" xr:uid="{00000000-0005-0000-0000-000041650000}"/>
    <cellStyle name="Total 9 2 2 5 13" xfId="25921" xr:uid="{00000000-0005-0000-0000-000042650000}"/>
    <cellStyle name="Total 9 2 2 5 13 2" xfId="25922" xr:uid="{00000000-0005-0000-0000-000043650000}"/>
    <cellStyle name="Total 9 2 2 5 14" xfId="25923" xr:uid="{00000000-0005-0000-0000-000044650000}"/>
    <cellStyle name="Total 9 2 2 5 14 2" xfId="25924" xr:uid="{00000000-0005-0000-0000-000045650000}"/>
    <cellStyle name="Total 9 2 2 5 15" xfId="25925" xr:uid="{00000000-0005-0000-0000-000046650000}"/>
    <cellStyle name="Total 9 2 2 5 15 2" xfId="25926" xr:uid="{00000000-0005-0000-0000-000047650000}"/>
    <cellStyle name="Total 9 2 2 5 16" xfId="25927" xr:uid="{00000000-0005-0000-0000-000048650000}"/>
    <cellStyle name="Total 9 2 2 5 2" xfId="25928" xr:uid="{00000000-0005-0000-0000-000049650000}"/>
    <cellStyle name="Total 9 2 2 5 2 2" xfId="25929" xr:uid="{00000000-0005-0000-0000-00004A650000}"/>
    <cellStyle name="Total 9 2 2 5 3" xfId="25930" xr:uid="{00000000-0005-0000-0000-00004B650000}"/>
    <cellStyle name="Total 9 2 2 5 3 2" xfId="25931" xr:uid="{00000000-0005-0000-0000-00004C650000}"/>
    <cellStyle name="Total 9 2 2 5 4" xfId="25932" xr:uid="{00000000-0005-0000-0000-00004D650000}"/>
    <cellStyle name="Total 9 2 2 5 4 2" xfId="25933" xr:uid="{00000000-0005-0000-0000-00004E650000}"/>
    <cellStyle name="Total 9 2 2 5 5" xfId="25934" xr:uid="{00000000-0005-0000-0000-00004F650000}"/>
    <cellStyle name="Total 9 2 2 5 5 2" xfId="25935" xr:uid="{00000000-0005-0000-0000-000050650000}"/>
    <cellStyle name="Total 9 2 2 5 6" xfId="25936" xr:uid="{00000000-0005-0000-0000-000051650000}"/>
    <cellStyle name="Total 9 2 2 5 6 2" xfId="25937" xr:uid="{00000000-0005-0000-0000-000052650000}"/>
    <cellStyle name="Total 9 2 2 5 7" xfId="25938" xr:uid="{00000000-0005-0000-0000-000053650000}"/>
    <cellStyle name="Total 9 2 2 5 7 2" xfId="25939" xr:uid="{00000000-0005-0000-0000-000054650000}"/>
    <cellStyle name="Total 9 2 2 5 8" xfId="25940" xr:uid="{00000000-0005-0000-0000-000055650000}"/>
    <cellStyle name="Total 9 2 2 5 8 2" xfId="25941" xr:uid="{00000000-0005-0000-0000-000056650000}"/>
    <cellStyle name="Total 9 2 2 5 9" xfId="25942" xr:uid="{00000000-0005-0000-0000-000057650000}"/>
    <cellStyle name="Total 9 2 2 5 9 2" xfId="25943" xr:uid="{00000000-0005-0000-0000-000058650000}"/>
    <cellStyle name="Total 9 2 2 6" xfId="25944" xr:uid="{00000000-0005-0000-0000-000059650000}"/>
    <cellStyle name="Total 9 2 2 6 10" xfId="25945" xr:uid="{00000000-0005-0000-0000-00005A650000}"/>
    <cellStyle name="Total 9 2 2 6 10 2" xfId="25946" xr:uid="{00000000-0005-0000-0000-00005B650000}"/>
    <cellStyle name="Total 9 2 2 6 11" xfId="25947" xr:uid="{00000000-0005-0000-0000-00005C650000}"/>
    <cellStyle name="Total 9 2 2 6 11 2" xfId="25948" xr:uid="{00000000-0005-0000-0000-00005D650000}"/>
    <cellStyle name="Total 9 2 2 6 12" xfId="25949" xr:uid="{00000000-0005-0000-0000-00005E650000}"/>
    <cellStyle name="Total 9 2 2 6 12 2" xfId="25950" xr:uid="{00000000-0005-0000-0000-00005F650000}"/>
    <cellStyle name="Total 9 2 2 6 13" xfId="25951" xr:uid="{00000000-0005-0000-0000-000060650000}"/>
    <cellStyle name="Total 9 2 2 6 13 2" xfId="25952" xr:uid="{00000000-0005-0000-0000-000061650000}"/>
    <cellStyle name="Total 9 2 2 6 14" xfId="25953" xr:uid="{00000000-0005-0000-0000-000062650000}"/>
    <cellStyle name="Total 9 2 2 6 14 2" xfId="25954" xr:uid="{00000000-0005-0000-0000-000063650000}"/>
    <cellStyle name="Total 9 2 2 6 15" xfId="25955" xr:uid="{00000000-0005-0000-0000-000064650000}"/>
    <cellStyle name="Total 9 2 2 6 2" xfId="25956" xr:uid="{00000000-0005-0000-0000-000065650000}"/>
    <cellStyle name="Total 9 2 2 6 2 2" xfId="25957" xr:uid="{00000000-0005-0000-0000-000066650000}"/>
    <cellStyle name="Total 9 2 2 6 3" xfId="25958" xr:uid="{00000000-0005-0000-0000-000067650000}"/>
    <cellStyle name="Total 9 2 2 6 3 2" xfId="25959" xr:uid="{00000000-0005-0000-0000-000068650000}"/>
    <cellStyle name="Total 9 2 2 6 4" xfId="25960" xr:uid="{00000000-0005-0000-0000-000069650000}"/>
    <cellStyle name="Total 9 2 2 6 4 2" xfId="25961" xr:uid="{00000000-0005-0000-0000-00006A650000}"/>
    <cellStyle name="Total 9 2 2 6 5" xfId="25962" xr:uid="{00000000-0005-0000-0000-00006B650000}"/>
    <cellStyle name="Total 9 2 2 6 5 2" xfId="25963" xr:uid="{00000000-0005-0000-0000-00006C650000}"/>
    <cellStyle name="Total 9 2 2 6 6" xfId="25964" xr:uid="{00000000-0005-0000-0000-00006D650000}"/>
    <cellStyle name="Total 9 2 2 6 6 2" xfId="25965" xr:uid="{00000000-0005-0000-0000-00006E650000}"/>
    <cellStyle name="Total 9 2 2 6 7" xfId="25966" xr:uid="{00000000-0005-0000-0000-00006F650000}"/>
    <cellStyle name="Total 9 2 2 6 7 2" xfId="25967" xr:uid="{00000000-0005-0000-0000-000070650000}"/>
    <cellStyle name="Total 9 2 2 6 8" xfId="25968" xr:uid="{00000000-0005-0000-0000-000071650000}"/>
    <cellStyle name="Total 9 2 2 6 8 2" xfId="25969" xr:uid="{00000000-0005-0000-0000-000072650000}"/>
    <cellStyle name="Total 9 2 2 6 9" xfId="25970" xr:uid="{00000000-0005-0000-0000-000073650000}"/>
    <cellStyle name="Total 9 2 2 6 9 2" xfId="25971" xr:uid="{00000000-0005-0000-0000-000074650000}"/>
    <cellStyle name="Total 9 2 2 7" xfId="25972" xr:uid="{00000000-0005-0000-0000-000075650000}"/>
    <cellStyle name="Total 9 2 2 7 2" xfId="25973" xr:uid="{00000000-0005-0000-0000-000076650000}"/>
    <cellStyle name="Total 9 2 2 8" xfId="25974" xr:uid="{00000000-0005-0000-0000-000077650000}"/>
    <cellStyle name="Total 9 2 2 8 2" xfId="25975" xr:uid="{00000000-0005-0000-0000-000078650000}"/>
    <cellStyle name="Total 9 2 2 9" xfId="25976" xr:uid="{00000000-0005-0000-0000-000079650000}"/>
    <cellStyle name="Total 9 2 2 9 2" xfId="25977" xr:uid="{00000000-0005-0000-0000-00007A650000}"/>
    <cellStyle name="Total 9 2 20" xfId="25978" xr:uid="{00000000-0005-0000-0000-00007B650000}"/>
    <cellStyle name="Total 9 2 20 2" xfId="25979" xr:uid="{00000000-0005-0000-0000-00007C650000}"/>
    <cellStyle name="Total 9 2 21" xfId="25980" xr:uid="{00000000-0005-0000-0000-00007D650000}"/>
    <cellStyle name="Total 9 2 21 2" xfId="25981" xr:uid="{00000000-0005-0000-0000-00007E650000}"/>
    <cellStyle name="Total 9 2 22" xfId="25982" xr:uid="{00000000-0005-0000-0000-00007F650000}"/>
    <cellStyle name="Total 9 2 22 2" xfId="25983" xr:uid="{00000000-0005-0000-0000-000080650000}"/>
    <cellStyle name="Total 9 2 23" xfId="25984" xr:uid="{00000000-0005-0000-0000-000081650000}"/>
    <cellStyle name="Total 9 2 23 2" xfId="25985" xr:uid="{00000000-0005-0000-0000-000082650000}"/>
    <cellStyle name="Total 9 2 24" xfId="25986" xr:uid="{00000000-0005-0000-0000-000083650000}"/>
    <cellStyle name="Total 9 2 24 2" xfId="25987" xr:uid="{00000000-0005-0000-0000-000084650000}"/>
    <cellStyle name="Total 9 2 25" xfId="25988" xr:uid="{00000000-0005-0000-0000-000085650000}"/>
    <cellStyle name="Total 9 2 25 2" xfId="25989" xr:uid="{00000000-0005-0000-0000-000086650000}"/>
    <cellStyle name="Total 9 2 26" xfId="25990" xr:uid="{00000000-0005-0000-0000-000087650000}"/>
    <cellStyle name="Total 9 2 26 2" xfId="25991" xr:uid="{00000000-0005-0000-0000-000088650000}"/>
    <cellStyle name="Total 9 2 27" xfId="25992" xr:uid="{00000000-0005-0000-0000-000089650000}"/>
    <cellStyle name="Total 9 2 3" xfId="25993" xr:uid="{00000000-0005-0000-0000-00008A650000}"/>
    <cellStyle name="Total 9 2 3 10" xfId="25994" xr:uid="{00000000-0005-0000-0000-00008B650000}"/>
    <cellStyle name="Total 9 2 3 10 2" xfId="25995" xr:uid="{00000000-0005-0000-0000-00008C650000}"/>
    <cellStyle name="Total 9 2 3 11" xfId="25996" xr:uid="{00000000-0005-0000-0000-00008D650000}"/>
    <cellStyle name="Total 9 2 3 11 2" xfId="25997" xr:uid="{00000000-0005-0000-0000-00008E650000}"/>
    <cellStyle name="Total 9 2 3 12" xfId="25998" xr:uid="{00000000-0005-0000-0000-00008F650000}"/>
    <cellStyle name="Total 9 2 3 12 2" xfId="25999" xr:uid="{00000000-0005-0000-0000-000090650000}"/>
    <cellStyle name="Total 9 2 3 13" xfId="26000" xr:uid="{00000000-0005-0000-0000-000091650000}"/>
    <cellStyle name="Total 9 2 3 13 2" xfId="26001" xr:uid="{00000000-0005-0000-0000-000092650000}"/>
    <cellStyle name="Total 9 2 3 14" xfId="26002" xr:uid="{00000000-0005-0000-0000-000093650000}"/>
    <cellStyle name="Total 9 2 3 14 2" xfId="26003" xr:uid="{00000000-0005-0000-0000-000094650000}"/>
    <cellStyle name="Total 9 2 3 15" xfId="26004" xr:uid="{00000000-0005-0000-0000-000095650000}"/>
    <cellStyle name="Total 9 2 3 15 2" xfId="26005" xr:uid="{00000000-0005-0000-0000-000096650000}"/>
    <cellStyle name="Total 9 2 3 16" xfId="26006" xr:uid="{00000000-0005-0000-0000-000097650000}"/>
    <cellStyle name="Total 9 2 3 16 2" xfId="26007" xr:uid="{00000000-0005-0000-0000-000098650000}"/>
    <cellStyle name="Total 9 2 3 17" xfId="26008" xr:uid="{00000000-0005-0000-0000-000099650000}"/>
    <cellStyle name="Total 9 2 3 17 2" xfId="26009" xr:uid="{00000000-0005-0000-0000-00009A650000}"/>
    <cellStyle name="Total 9 2 3 18" xfId="26010" xr:uid="{00000000-0005-0000-0000-00009B650000}"/>
    <cellStyle name="Total 9 2 3 18 2" xfId="26011" xr:uid="{00000000-0005-0000-0000-00009C650000}"/>
    <cellStyle name="Total 9 2 3 19" xfId="26012" xr:uid="{00000000-0005-0000-0000-00009D650000}"/>
    <cellStyle name="Total 9 2 3 19 2" xfId="26013" xr:uid="{00000000-0005-0000-0000-00009E650000}"/>
    <cellStyle name="Total 9 2 3 2" xfId="26014" xr:uid="{00000000-0005-0000-0000-00009F650000}"/>
    <cellStyle name="Total 9 2 3 2 10" xfId="26015" xr:uid="{00000000-0005-0000-0000-0000A0650000}"/>
    <cellStyle name="Total 9 2 3 2 10 2" xfId="26016" xr:uid="{00000000-0005-0000-0000-0000A1650000}"/>
    <cellStyle name="Total 9 2 3 2 11" xfId="26017" xr:uid="{00000000-0005-0000-0000-0000A2650000}"/>
    <cellStyle name="Total 9 2 3 2 11 2" xfId="26018" xr:uid="{00000000-0005-0000-0000-0000A3650000}"/>
    <cellStyle name="Total 9 2 3 2 12" xfId="26019" xr:uid="{00000000-0005-0000-0000-0000A4650000}"/>
    <cellStyle name="Total 9 2 3 2 12 2" xfId="26020" xr:uid="{00000000-0005-0000-0000-0000A5650000}"/>
    <cellStyle name="Total 9 2 3 2 13" xfId="26021" xr:uid="{00000000-0005-0000-0000-0000A6650000}"/>
    <cellStyle name="Total 9 2 3 2 13 2" xfId="26022" xr:uid="{00000000-0005-0000-0000-0000A7650000}"/>
    <cellStyle name="Total 9 2 3 2 14" xfId="26023" xr:uid="{00000000-0005-0000-0000-0000A8650000}"/>
    <cellStyle name="Total 9 2 3 2 14 2" xfId="26024" xr:uid="{00000000-0005-0000-0000-0000A9650000}"/>
    <cellStyle name="Total 9 2 3 2 15" xfId="26025" xr:uid="{00000000-0005-0000-0000-0000AA650000}"/>
    <cellStyle name="Total 9 2 3 2 15 2" xfId="26026" xr:uid="{00000000-0005-0000-0000-0000AB650000}"/>
    <cellStyle name="Total 9 2 3 2 16" xfId="26027" xr:uid="{00000000-0005-0000-0000-0000AC650000}"/>
    <cellStyle name="Total 9 2 3 2 16 2" xfId="26028" xr:uid="{00000000-0005-0000-0000-0000AD650000}"/>
    <cellStyle name="Total 9 2 3 2 17" xfId="26029" xr:uid="{00000000-0005-0000-0000-0000AE650000}"/>
    <cellStyle name="Total 9 2 3 2 17 2" xfId="26030" xr:uid="{00000000-0005-0000-0000-0000AF650000}"/>
    <cellStyle name="Total 9 2 3 2 18" xfId="26031" xr:uid="{00000000-0005-0000-0000-0000B0650000}"/>
    <cellStyle name="Total 9 2 3 2 18 2" xfId="26032" xr:uid="{00000000-0005-0000-0000-0000B1650000}"/>
    <cellStyle name="Total 9 2 3 2 19" xfId="26033" xr:uid="{00000000-0005-0000-0000-0000B2650000}"/>
    <cellStyle name="Total 9 2 3 2 2" xfId="26034" xr:uid="{00000000-0005-0000-0000-0000B3650000}"/>
    <cellStyle name="Total 9 2 3 2 2 2" xfId="26035" xr:uid="{00000000-0005-0000-0000-0000B4650000}"/>
    <cellStyle name="Total 9 2 3 2 3" xfId="26036" xr:uid="{00000000-0005-0000-0000-0000B5650000}"/>
    <cellStyle name="Total 9 2 3 2 3 2" xfId="26037" xr:uid="{00000000-0005-0000-0000-0000B6650000}"/>
    <cellStyle name="Total 9 2 3 2 4" xfId="26038" xr:uid="{00000000-0005-0000-0000-0000B7650000}"/>
    <cellStyle name="Total 9 2 3 2 4 2" xfId="26039" xr:uid="{00000000-0005-0000-0000-0000B8650000}"/>
    <cellStyle name="Total 9 2 3 2 5" xfId="26040" xr:uid="{00000000-0005-0000-0000-0000B9650000}"/>
    <cellStyle name="Total 9 2 3 2 5 2" xfId="26041" xr:uid="{00000000-0005-0000-0000-0000BA650000}"/>
    <cellStyle name="Total 9 2 3 2 6" xfId="26042" xr:uid="{00000000-0005-0000-0000-0000BB650000}"/>
    <cellStyle name="Total 9 2 3 2 6 2" xfId="26043" xr:uid="{00000000-0005-0000-0000-0000BC650000}"/>
    <cellStyle name="Total 9 2 3 2 7" xfId="26044" xr:uid="{00000000-0005-0000-0000-0000BD650000}"/>
    <cellStyle name="Total 9 2 3 2 7 2" xfId="26045" xr:uid="{00000000-0005-0000-0000-0000BE650000}"/>
    <cellStyle name="Total 9 2 3 2 8" xfId="26046" xr:uid="{00000000-0005-0000-0000-0000BF650000}"/>
    <cellStyle name="Total 9 2 3 2 8 2" xfId="26047" xr:uid="{00000000-0005-0000-0000-0000C0650000}"/>
    <cellStyle name="Total 9 2 3 2 9" xfId="26048" xr:uid="{00000000-0005-0000-0000-0000C1650000}"/>
    <cellStyle name="Total 9 2 3 2 9 2" xfId="26049" xr:uid="{00000000-0005-0000-0000-0000C2650000}"/>
    <cellStyle name="Total 9 2 3 20" xfId="26050" xr:uid="{00000000-0005-0000-0000-0000C3650000}"/>
    <cellStyle name="Total 9 2 3 3" xfId="26051" xr:uid="{00000000-0005-0000-0000-0000C4650000}"/>
    <cellStyle name="Total 9 2 3 3 10" xfId="26052" xr:uid="{00000000-0005-0000-0000-0000C5650000}"/>
    <cellStyle name="Total 9 2 3 3 10 2" xfId="26053" xr:uid="{00000000-0005-0000-0000-0000C6650000}"/>
    <cellStyle name="Total 9 2 3 3 11" xfId="26054" xr:uid="{00000000-0005-0000-0000-0000C7650000}"/>
    <cellStyle name="Total 9 2 3 3 11 2" xfId="26055" xr:uid="{00000000-0005-0000-0000-0000C8650000}"/>
    <cellStyle name="Total 9 2 3 3 12" xfId="26056" xr:uid="{00000000-0005-0000-0000-0000C9650000}"/>
    <cellStyle name="Total 9 2 3 3 12 2" xfId="26057" xr:uid="{00000000-0005-0000-0000-0000CA650000}"/>
    <cellStyle name="Total 9 2 3 3 13" xfId="26058" xr:uid="{00000000-0005-0000-0000-0000CB650000}"/>
    <cellStyle name="Total 9 2 3 3 13 2" xfId="26059" xr:uid="{00000000-0005-0000-0000-0000CC650000}"/>
    <cellStyle name="Total 9 2 3 3 14" xfId="26060" xr:uid="{00000000-0005-0000-0000-0000CD650000}"/>
    <cellStyle name="Total 9 2 3 3 14 2" xfId="26061" xr:uid="{00000000-0005-0000-0000-0000CE650000}"/>
    <cellStyle name="Total 9 2 3 3 15" xfId="26062" xr:uid="{00000000-0005-0000-0000-0000CF650000}"/>
    <cellStyle name="Total 9 2 3 3 15 2" xfId="26063" xr:uid="{00000000-0005-0000-0000-0000D0650000}"/>
    <cellStyle name="Total 9 2 3 3 16" xfId="26064" xr:uid="{00000000-0005-0000-0000-0000D1650000}"/>
    <cellStyle name="Total 9 2 3 3 16 2" xfId="26065" xr:uid="{00000000-0005-0000-0000-0000D2650000}"/>
    <cellStyle name="Total 9 2 3 3 17" xfId="26066" xr:uid="{00000000-0005-0000-0000-0000D3650000}"/>
    <cellStyle name="Total 9 2 3 3 17 2" xfId="26067" xr:uid="{00000000-0005-0000-0000-0000D4650000}"/>
    <cellStyle name="Total 9 2 3 3 18" xfId="26068" xr:uid="{00000000-0005-0000-0000-0000D5650000}"/>
    <cellStyle name="Total 9 2 3 3 18 2" xfId="26069" xr:uid="{00000000-0005-0000-0000-0000D6650000}"/>
    <cellStyle name="Total 9 2 3 3 19" xfId="26070" xr:uid="{00000000-0005-0000-0000-0000D7650000}"/>
    <cellStyle name="Total 9 2 3 3 2" xfId="26071" xr:uid="{00000000-0005-0000-0000-0000D8650000}"/>
    <cellStyle name="Total 9 2 3 3 2 2" xfId="26072" xr:uid="{00000000-0005-0000-0000-0000D9650000}"/>
    <cellStyle name="Total 9 2 3 3 3" xfId="26073" xr:uid="{00000000-0005-0000-0000-0000DA650000}"/>
    <cellStyle name="Total 9 2 3 3 3 2" xfId="26074" xr:uid="{00000000-0005-0000-0000-0000DB650000}"/>
    <cellStyle name="Total 9 2 3 3 4" xfId="26075" xr:uid="{00000000-0005-0000-0000-0000DC650000}"/>
    <cellStyle name="Total 9 2 3 3 4 2" xfId="26076" xr:uid="{00000000-0005-0000-0000-0000DD650000}"/>
    <cellStyle name="Total 9 2 3 3 5" xfId="26077" xr:uid="{00000000-0005-0000-0000-0000DE650000}"/>
    <cellStyle name="Total 9 2 3 3 5 2" xfId="26078" xr:uid="{00000000-0005-0000-0000-0000DF650000}"/>
    <cellStyle name="Total 9 2 3 3 6" xfId="26079" xr:uid="{00000000-0005-0000-0000-0000E0650000}"/>
    <cellStyle name="Total 9 2 3 3 6 2" xfId="26080" xr:uid="{00000000-0005-0000-0000-0000E1650000}"/>
    <cellStyle name="Total 9 2 3 3 7" xfId="26081" xr:uid="{00000000-0005-0000-0000-0000E2650000}"/>
    <cellStyle name="Total 9 2 3 3 7 2" xfId="26082" xr:uid="{00000000-0005-0000-0000-0000E3650000}"/>
    <cellStyle name="Total 9 2 3 3 8" xfId="26083" xr:uid="{00000000-0005-0000-0000-0000E4650000}"/>
    <cellStyle name="Total 9 2 3 3 8 2" xfId="26084" xr:uid="{00000000-0005-0000-0000-0000E5650000}"/>
    <cellStyle name="Total 9 2 3 3 9" xfId="26085" xr:uid="{00000000-0005-0000-0000-0000E6650000}"/>
    <cellStyle name="Total 9 2 3 3 9 2" xfId="26086" xr:uid="{00000000-0005-0000-0000-0000E7650000}"/>
    <cellStyle name="Total 9 2 3 4" xfId="26087" xr:uid="{00000000-0005-0000-0000-0000E8650000}"/>
    <cellStyle name="Total 9 2 3 4 10" xfId="26088" xr:uid="{00000000-0005-0000-0000-0000E9650000}"/>
    <cellStyle name="Total 9 2 3 4 10 2" xfId="26089" xr:uid="{00000000-0005-0000-0000-0000EA650000}"/>
    <cellStyle name="Total 9 2 3 4 11" xfId="26090" xr:uid="{00000000-0005-0000-0000-0000EB650000}"/>
    <cellStyle name="Total 9 2 3 4 11 2" xfId="26091" xr:uid="{00000000-0005-0000-0000-0000EC650000}"/>
    <cellStyle name="Total 9 2 3 4 12" xfId="26092" xr:uid="{00000000-0005-0000-0000-0000ED650000}"/>
    <cellStyle name="Total 9 2 3 4 12 2" xfId="26093" xr:uid="{00000000-0005-0000-0000-0000EE650000}"/>
    <cellStyle name="Total 9 2 3 4 13" xfId="26094" xr:uid="{00000000-0005-0000-0000-0000EF650000}"/>
    <cellStyle name="Total 9 2 3 4 13 2" xfId="26095" xr:uid="{00000000-0005-0000-0000-0000F0650000}"/>
    <cellStyle name="Total 9 2 3 4 14" xfId="26096" xr:uid="{00000000-0005-0000-0000-0000F1650000}"/>
    <cellStyle name="Total 9 2 3 4 14 2" xfId="26097" xr:uid="{00000000-0005-0000-0000-0000F2650000}"/>
    <cellStyle name="Total 9 2 3 4 15" xfId="26098" xr:uid="{00000000-0005-0000-0000-0000F3650000}"/>
    <cellStyle name="Total 9 2 3 4 15 2" xfId="26099" xr:uid="{00000000-0005-0000-0000-0000F4650000}"/>
    <cellStyle name="Total 9 2 3 4 16" xfId="26100" xr:uid="{00000000-0005-0000-0000-0000F5650000}"/>
    <cellStyle name="Total 9 2 3 4 2" xfId="26101" xr:uid="{00000000-0005-0000-0000-0000F6650000}"/>
    <cellStyle name="Total 9 2 3 4 2 2" xfId="26102" xr:uid="{00000000-0005-0000-0000-0000F7650000}"/>
    <cellStyle name="Total 9 2 3 4 3" xfId="26103" xr:uid="{00000000-0005-0000-0000-0000F8650000}"/>
    <cellStyle name="Total 9 2 3 4 3 2" xfId="26104" xr:uid="{00000000-0005-0000-0000-0000F9650000}"/>
    <cellStyle name="Total 9 2 3 4 4" xfId="26105" xr:uid="{00000000-0005-0000-0000-0000FA650000}"/>
    <cellStyle name="Total 9 2 3 4 4 2" xfId="26106" xr:uid="{00000000-0005-0000-0000-0000FB650000}"/>
    <cellStyle name="Total 9 2 3 4 5" xfId="26107" xr:uid="{00000000-0005-0000-0000-0000FC650000}"/>
    <cellStyle name="Total 9 2 3 4 5 2" xfId="26108" xr:uid="{00000000-0005-0000-0000-0000FD650000}"/>
    <cellStyle name="Total 9 2 3 4 6" xfId="26109" xr:uid="{00000000-0005-0000-0000-0000FE650000}"/>
    <cellStyle name="Total 9 2 3 4 6 2" xfId="26110" xr:uid="{00000000-0005-0000-0000-0000FF650000}"/>
    <cellStyle name="Total 9 2 3 4 7" xfId="26111" xr:uid="{00000000-0005-0000-0000-000000660000}"/>
    <cellStyle name="Total 9 2 3 4 7 2" xfId="26112" xr:uid="{00000000-0005-0000-0000-000001660000}"/>
    <cellStyle name="Total 9 2 3 4 8" xfId="26113" xr:uid="{00000000-0005-0000-0000-000002660000}"/>
    <cellStyle name="Total 9 2 3 4 8 2" xfId="26114" xr:uid="{00000000-0005-0000-0000-000003660000}"/>
    <cellStyle name="Total 9 2 3 4 9" xfId="26115" xr:uid="{00000000-0005-0000-0000-000004660000}"/>
    <cellStyle name="Total 9 2 3 4 9 2" xfId="26116" xr:uid="{00000000-0005-0000-0000-000005660000}"/>
    <cellStyle name="Total 9 2 3 5" xfId="26117" xr:uid="{00000000-0005-0000-0000-000006660000}"/>
    <cellStyle name="Total 9 2 3 5 10" xfId="26118" xr:uid="{00000000-0005-0000-0000-000007660000}"/>
    <cellStyle name="Total 9 2 3 5 10 2" xfId="26119" xr:uid="{00000000-0005-0000-0000-000008660000}"/>
    <cellStyle name="Total 9 2 3 5 11" xfId="26120" xr:uid="{00000000-0005-0000-0000-000009660000}"/>
    <cellStyle name="Total 9 2 3 5 11 2" xfId="26121" xr:uid="{00000000-0005-0000-0000-00000A660000}"/>
    <cellStyle name="Total 9 2 3 5 12" xfId="26122" xr:uid="{00000000-0005-0000-0000-00000B660000}"/>
    <cellStyle name="Total 9 2 3 5 12 2" xfId="26123" xr:uid="{00000000-0005-0000-0000-00000C660000}"/>
    <cellStyle name="Total 9 2 3 5 13" xfId="26124" xr:uid="{00000000-0005-0000-0000-00000D660000}"/>
    <cellStyle name="Total 9 2 3 5 13 2" xfId="26125" xr:uid="{00000000-0005-0000-0000-00000E660000}"/>
    <cellStyle name="Total 9 2 3 5 14" xfId="26126" xr:uid="{00000000-0005-0000-0000-00000F660000}"/>
    <cellStyle name="Total 9 2 3 5 14 2" xfId="26127" xr:uid="{00000000-0005-0000-0000-000010660000}"/>
    <cellStyle name="Total 9 2 3 5 15" xfId="26128" xr:uid="{00000000-0005-0000-0000-000011660000}"/>
    <cellStyle name="Total 9 2 3 5 15 2" xfId="26129" xr:uid="{00000000-0005-0000-0000-000012660000}"/>
    <cellStyle name="Total 9 2 3 5 16" xfId="26130" xr:uid="{00000000-0005-0000-0000-000013660000}"/>
    <cellStyle name="Total 9 2 3 5 2" xfId="26131" xr:uid="{00000000-0005-0000-0000-000014660000}"/>
    <cellStyle name="Total 9 2 3 5 2 2" xfId="26132" xr:uid="{00000000-0005-0000-0000-000015660000}"/>
    <cellStyle name="Total 9 2 3 5 3" xfId="26133" xr:uid="{00000000-0005-0000-0000-000016660000}"/>
    <cellStyle name="Total 9 2 3 5 3 2" xfId="26134" xr:uid="{00000000-0005-0000-0000-000017660000}"/>
    <cellStyle name="Total 9 2 3 5 4" xfId="26135" xr:uid="{00000000-0005-0000-0000-000018660000}"/>
    <cellStyle name="Total 9 2 3 5 4 2" xfId="26136" xr:uid="{00000000-0005-0000-0000-000019660000}"/>
    <cellStyle name="Total 9 2 3 5 5" xfId="26137" xr:uid="{00000000-0005-0000-0000-00001A660000}"/>
    <cellStyle name="Total 9 2 3 5 5 2" xfId="26138" xr:uid="{00000000-0005-0000-0000-00001B660000}"/>
    <cellStyle name="Total 9 2 3 5 6" xfId="26139" xr:uid="{00000000-0005-0000-0000-00001C660000}"/>
    <cellStyle name="Total 9 2 3 5 6 2" xfId="26140" xr:uid="{00000000-0005-0000-0000-00001D660000}"/>
    <cellStyle name="Total 9 2 3 5 7" xfId="26141" xr:uid="{00000000-0005-0000-0000-00001E660000}"/>
    <cellStyle name="Total 9 2 3 5 7 2" xfId="26142" xr:uid="{00000000-0005-0000-0000-00001F660000}"/>
    <cellStyle name="Total 9 2 3 5 8" xfId="26143" xr:uid="{00000000-0005-0000-0000-000020660000}"/>
    <cellStyle name="Total 9 2 3 5 8 2" xfId="26144" xr:uid="{00000000-0005-0000-0000-000021660000}"/>
    <cellStyle name="Total 9 2 3 5 9" xfId="26145" xr:uid="{00000000-0005-0000-0000-000022660000}"/>
    <cellStyle name="Total 9 2 3 5 9 2" xfId="26146" xr:uid="{00000000-0005-0000-0000-000023660000}"/>
    <cellStyle name="Total 9 2 3 6" xfId="26147" xr:uid="{00000000-0005-0000-0000-000024660000}"/>
    <cellStyle name="Total 9 2 3 6 10" xfId="26148" xr:uid="{00000000-0005-0000-0000-000025660000}"/>
    <cellStyle name="Total 9 2 3 6 10 2" xfId="26149" xr:uid="{00000000-0005-0000-0000-000026660000}"/>
    <cellStyle name="Total 9 2 3 6 11" xfId="26150" xr:uid="{00000000-0005-0000-0000-000027660000}"/>
    <cellStyle name="Total 9 2 3 6 11 2" xfId="26151" xr:uid="{00000000-0005-0000-0000-000028660000}"/>
    <cellStyle name="Total 9 2 3 6 12" xfId="26152" xr:uid="{00000000-0005-0000-0000-000029660000}"/>
    <cellStyle name="Total 9 2 3 6 12 2" xfId="26153" xr:uid="{00000000-0005-0000-0000-00002A660000}"/>
    <cellStyle name="Total 9 2 3 6 13" xfId="26154" xr:uid="{00000000-0005-0000-0000-00002B660000}"/>
    <cellStyle name="Total 9 2 3 6 13 2" xfId="26155" xr:uid="{00000000-0005-0000-0000-00002C660000}"/>
    <cellStyle name="Total 9 2 3 6 14" xfId="26156" xr:uid="{00000000-0005-0000-0000-00002D660000}"/>
    <cellStyle name="Total 9 2 3 6 14 2" xfId="26157" xr:uid="{00000000-0005-0000-0000-00002E660000}"/>
    <cellStyle name="Total 9 2 3 6 15" xfId="26158" xr:uid="{00000000-0005-0000-0000-00002F660000}"/>
    <cellStyle name="Total 9 2 3 6 2" xfId="26159" xr:uid="{00000000-0005-0000-0000-000030660000}"/>
    <cellStyle name="Total 9 2 3 6 2 2" xfId="26160" xr:uid="{00000000-0005-0000-0000-000031660000}"/>
    <cellStyle name="Total 9 2 3 6 3" xfId="26161" xr:uid="{00000000-0005-0000-0000-000032660000}"/>
    <cellStyle name="Total 9 2 3 6 3 2" xfId="26162" xr:uid="{00000000-0005-0000-0000-000033660000}"/>
    <cellStyle name="Total 9 2 3 6 4" xfId="26163" xr:uid="{00000000-0005-0000-0000-000034660000}"/>
    <cellStyle name="Total 9 2 3 6 4 2" xfId="26164" xr:uid="{00000000-0005-0000-0000-000035660000}"/>
    <cellStyle name="Total 9 2 3 6 5" xfId="26165" xr:uid="{00000000-0005-0000-0000-000036660000}"/>
    <cellStyle name="Total 9 2 3 6 5 2" xfId="26166" xr:uid="{00000000-0005-0000-0000-000037660000}"/>
    <cellStyle name="Total 9 2 3 6 6" xfId="26167" xr:uid="{00000000-0005-0000-0000-000038660000}"/>
    <cellStyle name="Total 9 2 3 6 6 2" xfId="26168" xr:uid="{00000000-0005-0000-0000-000039660000}"/>
    <cellStyle name="Total 9 2 3 6 7" xfId="26169" xr:uid="{00000000-0005-0000-0000-00003A660000}"/>
    <cellStyle name="Total 9 2 3 6 7 2" xfId="26170" xr:uid="{00000000-0005-0000-0000-00003B660000}"/>
    <cellStyle name="Total 9 2 3 6 8" xfId="26171" xr:uid="{00000000-0005-0000-0000-00003C660000}"/>
    <cellStyle name="Total 9 2 3 6 8 2" xfId="26172" xr:uid="{00000000-0005-0000-0000-00003D660000}"/>
    <cellStyle name="Total 9 2 3 6 9" xfId="26173" xr:uid="{00000000-0005-0000-0000-00003E660000}"/>
    <cellStyle name="Total 9 2 3 6 9 2" xfId="26174" xr:uid="{00000000-0005-0000-0000-00003F660000}"/>
    <cellStyle name="Total 9 2 3 7" xfId="26175" xr:uid="{00000000-0005-0000-0000-000040660000}"/>
    <cellStyle name="Total 9 2 3 7 2" xfId="26176" xr:uid="{00000000-0005-0000-0000-000041660000}"/>
    <cellStyle name="Total 9 2 3 8" xfId="26177" xr:uid="{00000000-0005-0000-0000-000042660000}"/>
    <cellStyle name="Total 9 2 3 8 2" xfId="26178" xr:uid="{00000000-0005-0000-0000-000043660000}"/>
    <cellStyle name="Total 9 2 3 9" xfId="26179" xr:uid="{00000000-0005-0000-0000-000044660000}"/>
    <cellStyle name="Total 9 2 3 9 2" xfId="26180" xr:uid="{00000000-0005-0000-0000-000045660000}"/>
    <cellStyle name="Total 9 2 4" xfId="26181" xr:uid="{00000000-0005-0000-0000-000046660000}"/>
    <cellStyle name="Total 9 2 4 10" xfId="26182" xr:uid="{00000000-0005-0000-0000-000047660000}"/>
    <cellStyle name="Total 9 2 4 10 2" xfId="26183" xr:uid="{00000000-0005-0000-0000-000048660000}"/>
    <cellStyle name="Total 9 2 4 11" xfId="26184" xr:uid="{00000000-0005-0000-0000-000049660000}"/>
    <cellStyle name="Total 9 2 4 11 2" xfId="26185" xr:uid="{00000000-0005-0000-0000-00004A660000}"/>
    <cellStyle name="Total 9 2 4 12" xfId="26186" xr:uid="{00000000-0005-0000-0000-00004B660000}"/>
    <cellStyle name="Total 9 2 4 12 2" xfId="26187" xr:uid="{00000000-0005-0000-0000-00004C660000}"/>
    <cellStyle name="Total 9 2 4 13" xfId="26188" xr:uid="{00000000-0005-0000-0000-00004D660000}"/>
    <cellStyle name="Total 9 2 4 13 2" xfId="26189" xr:uid="{00000000-0005-0000-0000-00004E660000}"/>
    <cellStyle name="Total 9 2 4 14" xfId="26190" xr:uid="{00000000-0005-0000-0000-00004F660000}"/>
    <cellStyle name="Total 9 2 4 14 2" xfId="26191" xr:uid="{00000000-0005-0000-0000-000050660000}"/>
    <cellStyle name="Total 9 2 4 15" xfId="26192" xr:uid="{00000000-0005-0000-0000-000051660000}"/>
    <cellStyle name="Total 9 2 4 15 2" xfId="26193" xr:uid="{00000000-0005-0000-0000-000052660000}"/>
    <cellStyle name="Total 9 2 4 16" xfId="26194" xr:uid="{00000000-0005-0000-0000-000053660000}"/>
    <cellStyle name="Total 9 2 4 16 2" xfId="26195" xr:uid="{00000000-0005-0000-0000-000054660000}"/>
    <cellStyle name="Total 9 2 4 17" xfId="26196" xr:uid="{00000000-0005-0000-0000-000055660000}"/>
    <cellStyle name="Total 9 2 4 17 2" xfId="26197" xr:uid="{00000000-0005-0000-0000-000056660000}"/>
    <cellStyle name="Total 9 2 4 18" xfId="26198" xr:uid="{00000000-0005-0000-0000-000057660000}"/>
    <cellStyle name="Total 9 2 4 18 2" xfId="26199" xr:uid="{00000000-0005-0000-0000-000058660000}"/>
    <cellStyle name="Total 9 2 4 19" xfId="26200" xr:uid="{00000000-0005-0000-0000-000059660000}"/>
    <cellStyle name="Total 9 2 4 19 2" xfId="26201" xr:uid="{00000000-0005-0000-0000-00005A660000}"/>
    <cellStyle name="Total 9 2 4 2" xfId="26202" xr:uid="{00000000-0005-0000-0000-00005B660000}"/>
    <cellStyle name="Total 9 2 4 2 10" xfId="26203" xr:uid="{00000000-0005-0000-0000-00005C660000}"/>
    <cellStyle name="Total 9 2 4 2 10 2" xfId="26204" xr:uid="{00000000-0005-0000-0000-00005D660000}"/>
    <cellStyle name="Total 9 2 4 2 11" xfId="26205" xr:uid="{00000000-0005-0000-0000-00005E660000}"/>
    <cellStyle name="Total 9 2 4 2 11 2" xfId="26206" xr:uid="{00000000-0005-0000-0000-00005F660000}"/>
    <cellStyle name="Total 9 2 4 2 12" xfId="26207" xr:uid="{00000000-0005-0000-0000-000060660000}"/>
    <cellStyle name="Total 9 2 4 2 12 2" xfId="26208" xr:uid="{00000000-0005-0000-0000-000061660000}"/>
    <cellStyle name="Total 9 2 4 2 13" xfId="26209" xr:uid="{00000000-0005-0000-0000-000062660000}"/>
    <cellStyle name="Total 9 2 4 2 13 2" xfId="26210" xr:uid="{00000000-0005-0000-0000-000063660000}"/>
    <cellStyle name="Total 9 2 4 2 14" xfId="26211" xr:uid="{00000000-0005-0000-0000-000064660000}"/>
    <cellStyle name="Total 9 2 4 2 14 2" xfId="26212" xr:uid="{00000000-0005-0000-0000-000065660000}"/>
    <cellStyle name="Total 9 2 4 2 15" xfId="26213" xr:uid="{00000000-0005-0000-0000-000066660000}"/>
    <cellStyle name="Total 9 2 4 2 15 2" xfId="26214" xr:uid="{00000000-0005-0000-0000-000067660000}"/>
    <cellStyle name="Total 9 2 4 2 16" xfId="26215" xr:uid="{00000000-0005-0000-0000-000068660000}"/>
    <cellStyle name="Total 9 2 4 2 16 2" xfId="26216" xr:uid="{00000000-0005-0000-0000-000069660000}"/>
    <cellStyle name="Total 9 2 4 2 17" xfId="26217" xr:uid="{00000000-0005-0000-0000-00006A660000}"/>
    <cellStyle name="Total 9 2 4 2 17 2" xfId="26218" xr:uid="{00000000-0005-0000-0000-00006B660000}"/>
    <cellStyle name="Total 9 2 4 2 18" xfId="26219" xr:uid="{00000000-0005-0000-0000-00006C660000}"/>
    <cellStyle name="Total 9 2 4 2 18 2" xfId="26220" xr:uid="{00000000-0005-0000-0000-00006D660000}"/>
    <cellStyle name="Total 9 2 4 2 19" xfId="26221" xr:uid="{00000000-0005-0000-0000-00006E660000}"/>
    <cellStyle name="Total 9 2 4 2 2" xfId="26222" xr:uid="{00000000-0005-0000-0000-00006F660000}"/>
    <cellStyle name="Total 9 2 4 2 2 2" xfId="26223" xr:uid="{00000000-0005-0000-0000-000070660000}"/>
    <cellStyle name="Total 9 2 4 2 3" xfId="26224" xr:uid="{00000000-0005-0000-0000-000071660000}"/>
    <cellStyle name="Total 9 2 4 2 3 2" xfId="26225" xr:uid="{00000000-0005-0000-0000-000072660000}"/>
    <cellStyle name="Total 9 2 4 2 4" xfId="26226" xr:uid="{00000000-0005-0000-0000-000073660000}"/>
    <cellStyle name="Total 9 2 4 2 4 2" xfId="26227" xr:uid="{00000000-0005-0000-0000-000074660000}"/>
    <cellStyle name="Total 9 2 4 2 5" xfId="26228" xr:uid="{00000000-0005-0000-0000-000075660000}"/>
    <cellStyle name="Total 9 2 4 2 5 2" xfId="26229" xr:uid="{00000000-0005-0000-0000-000076660000}"/>
    <cellStyle name="Total 9 2 4 2 6" xfId="26230" xr:uid="{00000000-0005-0000-0000-000077660000}"/>
    <cellStyle name="Total 9 2 4 2 6 2" xfId="26231" xr:uid="{00000000-0005-0000-0000-000078660000}"/>
    <cellStyle name="Total 9 2 4 2 7" xfId="26232" xr:uid="{00000000-0005-0000-0000-000079660000}"/>
    <cellStyle name="Total 9 2 4 2 7 2" xfId="26233" xr:uid="{00000000-0005-0000-0000-00007A660000}"/>
    <cellStyle name="Total 9 2 4 2 8" xfId="26234" xr:uid="{00000000-0005-0000-0000-00007B660000}"/>
    <cellStyle name="Total 9 2 4 2 8 2" xfId="26235" xr:uid="{00000000-0005-0000-0000-00007C660000}"/>
    <cellStyle name="Total 9 2 4 2 9" xfId="26236" xr:uid="{00000000-0005-0000-0000-00007D660000}"/>
    <cellStyle name="Total 9 2 4 2 9 2" xfId="26237" xr:uid="{00000000-0005-0000-0000-00007E660000}"/>
    <cellStyle name="Total 9 2 4 20" xfId="26238" xr:uid="{00000000-0005-0000-0000-00007F660000}"/>
    <cellStyle name="Total 9 2 4 3" xfId="26239" xr:uid="{00000000-0005-0000-0000-000080660000}"/>
    <cellStyle name="Total 9 2 4 3 10" xfId="26240" xr:uid="{00000000-0005-0000-0000-000081660000}"/>
    <cellStyle name="Total 9 2 4 3 10 2" xfId="26241" xr:uid="{00000000-0005-0000-0000-000082660000}"/>
    <cellStyle name="Total 9 2 4 3 11" xfId="26242" xr:uid="{00000000-0005-0000-0000-000083660000}"/>
    <cellStyle name="Total 9 2 4 3 11 2" xfId="26243" xr:uid="{00000000-0005-0000-0000-000084660000}"/>
    <cellStyle name="Total 9 2 4 3 12" xfId="26244" xr:uid="{00000000-0005-0000-0000-000085660000}"/>
    <cellStyle name="Total 9 2 4 3 12 2" xfId="26245" xr:uid="{00000000-0005-0000-0000-000086660000}"/>
    <cellStyle name="Total 9 2 4 3 13" xfId="26246" xr:uid="{00000000-0005-0000-0000-000087660000}"/>
    <cellStyle name="Total 9 2 4 3 13 2" xfId="26247" xr:uid="{00000000-0005-0000-0000-000088660000}"/>
    <cellStyle name="Total 9 2 4 3 14" xfId="26248" xr:uid="{00000000-0005-0000-0000-000089660000}"/>
    <cellStyle name="Total 9 2 4 3 14 2" xfId="26249" xr:uid="{00000000-0005-0000-0000-00008A660000}"/>
    <cellStyle name="Total 9 2 4 3 15" xfId="26250" xr:uid="{00000000-0005-0000-0000-00008B660000}"/>
    <cellStyle name="Total 9 2 4 3 15 2" xfId="26251" xr:uid="{00000000-0005-0000-0000-00008C660000}"/>
    <cellStyle name="Total 9 2 4 3 16" xfId="26252" xr:uid="{00000000-0005-0000-0000-00008D660000}"/>
    <cellStyle name="Total 9 2 4 3 16 2" xfId="26253" xr:uid="{00000000-0005-0000-0000-00008E660000}"/>
    <cellStyle name="Total 9 2 4 3 17" xfId="26254" xr:uid="{00000000-0005-0000-0000-00008F660000}"/>
    <cellStyle name="Total 9 2 4 3 17 2" xfId="26255" xr:uid="{00000000-0005-0000-0000-000090660000}"/>
    <cellStyle name="Total 9 2 4 3 18" xfId="26256" xr:uid="{00000000-0005-0000-0000-000091660000}"/>
    <cellStyle name="Total 9 2 4 3 2" xfId="26257" xr:uid="{00000000-0005-0000-0000-000092660000}"/>
    <cellStyle name="Total 9 2 4 3 2 2" xfId="26258" xr:uid="{00000000-0005-0000-0000-000093660000}"/>
    <cellStyle name="Total 9 2 4 3 3" xfId="26259" xr:uid="{00000000-0005-0000-0000-000094660000}"/>
    <cellStyle name="Total 9 2 4 3 3 2" xfId="26260" xr:uid="{00000000-0005-0000-0000-000095660000}"/>
    <cellStyle name="Total 9 2 4 3 4" xfId="26261" xr:uid="{00000000-0005-0000-0000-000096660000}"/>
    <cellStyle name="Total 9 2 4 3 4 2" xfId="26262" xr:uid="{00000000-0005-0000-0000-000097660000}"/>
    <cellStyle name="Total 9 2 4 3 5" xfId="26263" xr:uid="{00000000-0005-0000-0000-000098660000}"/>
    <cellStyle name="Total 9 2 4 3 5 2" xfId="26264" xr:uid="{00000000-0005-0000-0000-000099660000}"/>
    <cellStyle name="Total 9 2 4 3 6" xfId="26265" xr:uid="{00000000-0005-0000-0000-00009A660000}"/>
    <cellStyle name="Total 9 2 4 3 6 2" xfId="26266" xr:uid="{00000000-0005-0000-0000-00009B660000}"/>
    <cellStyle name="Total 9 2 4 3 7" xfId="26267" xr:uid="{00000000-0005-0000-0000-00009C660000}"/>
    <cellStyle name="Total 9 2 4 3 7 2" xfId="26268" xr:uid="{00000000-0005-0000-0000-00009D660000}"/>
    <cellStyle name="Total 9 2 4 3 8" xfId="26269" xr:uid="{00000000-0005-0000-0000-00009E660000}"/>
    <cellStyle name="Total 9 2 4 3 8 2" xfId="26270" xr:uid="{00000000-0005-0000-0000-00009F660000}"/>
    <cellStyle name="Total 9 2 4 3 9" xfId="26271" xr:uid="{00000000-0005-0000-0000-0000A0660000}"/>
    <cellStyle name="Total 9 2 4 3 9 2" xfId="26272" xr:uid="{00000000-0005-0000-0000-0000A1660000}"/>
    <cellStyle name="Total 9 2 4 4" xfId="26273" xr:uid="{00000000-0005-0000-0000-0000A2660000}"/>
    <cellStyle name="Total 9 2 4 4 10" xfId="26274" xr:uid="{00000000-0005-0000-0000-0000A3660000}"/>
    <cellStyle name="Total 9 2 4 4 10 2" xfId="26275" xr:uid="{00000000-0005-0000-0000-0000A4660000}"/>
    <cellStyle name="Total 9 2 4 4 11" xfId="26276" xr:uid="{00000000-0005-0000-0000-0000A5660000}"/>
    <cellStyle name="Total 9 2 4 4 11 2" xfId="26277" xr:uid="{00000000-0005-0000-0000-0000A6660000}"/>
    <cellStyle name="Total 9 2 4 4 12" xfId="26278" xr:uid="{00000000-0005-0000-0000-0000A7660000}"/>
    <cellStyle name="Total 9 2 4 4 12 2" xfId="26279" xr:uid="{00000000-0005-0000-0000-0000A8660000}"/>
    <cellStyle name="Total 9 2 4 4 13" xfId="26280" xr:uid="{00000000-0005-0000-0000-0000A9660000}"/>
    <cellStyle name="Total 9 2 4 4 13 2" xfId="26281" xr:uid="{00000000-0005-0000-0000-0000AA660000}"/>
    <cellStyle name="Total 9 2 4 4 14" xfId="26282" xr:uid="{00000000-0005-0000-0000-0000AB660000}"/>
    <cellStyle name="Total 9 2 4 4 14 2" xfId="26283" xr:uid="{00000000-0005-0000-0000-0000AC660000}"/>
    <cellStyle name="Total 9 2 4 4 15" xfId="26284" xr:uid="{00000000-0005-0000-0000-0000AD660000}"/>
    <cellStyle name="Total 9 2 4 4 15 2" xfId="26285" xr:uid="{00000000-0005-0000-0000-0000AE660000}"/>
    <cellStyle name="Total 9 2 4 4 16" xfId="26286" xr:uid="{00000000-0005-0000-0000-0000AF660000}"/>
    <cellStyle name="Total 9 2 4 4 2" xfId="26287" xr:uid="{00000000-0005-0000-0000-0000B0660000}"/>
    <cellStyle name="Total 9 2 4 4 2 2" xfId="26288" xr:uid="{00000000-0005-0000-0000-0000B1660000}"/>
    <cellStyle name="Total 9 2 4 4 3" xfId="26289" xr:uid="{00000000-0005-0000-0000-0000B2660000}"/>
    <cellStyle name="Total 9 2 4 4 3 2" xfId="26290" xr:uid="{00000000-0005-0000-0000-0000B3660000}"/>
    <cellStyle name="Total 9 2 4 4 4" xfId="26291" xr:uid="{00000000-0005-0000-0000-0000B4660000}"/>
    <cellStyle name="Total 9 2 4 4 4 2" xfId="26292" xr:uid="{00000000-0005-0000-0000-0000B5660000}"/>
    <cellStyle name="Total 9 2 4 4 5" xfId="26293" xr:uid="{00000000-0005-0000-0000-0000B6660000}"/>
    <cellStyle name="Total 9 2 4 4 5 2" xfId="26294" xr:uid="{00000000-0005-0000-0000-0000B7660000}"/>
    <cellStyle name="Total 9 2 4 4 6" xfId="26295" xr:uid="{00000000-0005-0000-0000-0000B8660000}"/>
    <cellStyle name="Total 9 2 4 4 6 2" xfId="26296" xr:uid="{00000000-0005-0000-0000-0000B9660000}"/>
    <cellStyle name="Total 9 2 4 4 7" xfId="26297" xr:uid="{00000000-0005-0000-0000-0000BA660000}"/>
    <cellStyle name="Total 9 2 4 4 7 2" xfId="26298" xr:uid="{00000000-0005-0000-0000-0000BB660000}"/>
    <cellStyle name="Total 9 2 4 4 8" xfId="26299" xr:uid="{00000000-0005-0000-0000-0000BC660000}"/>
    <cellStyle name="Total 9 2 4 4 8 2" xfId="26300" xr:uid="{00000000-0005-0000-0000-0000BD660000}"/>
    <cellStyle name="Total 9 2 4 4 9" xfId="26301" xr:uid="{00000000-0005-0000-0000-0000BE660000}"/>
    <cellStyle name="Total 9 2 4 4 9 2" xfId="26302" xr:uid="{00000000-0005-0000-0000-0000BF660000}"/>
    <cellStyle name="Total 9 2 4 5" xfId="26303" xr:uid="{00000000-0005-0000-0000-0000C0660000}"/>
    <cellStyle name="Total 9 2 4 5 10" xfId="26304" xr:uid="{00000000-0005-0000-0000-0000C1660000}"/>
    <cellStyle name="Total 9 2 4 5 10 2" xfId="26305" xr:uid="{00000000-0005-0000-0000-0000C2660000}"/>
    <cellStyle name="Total 9 2 4 5 11" xfId="26306" xr:uid="{00000000-0005-0000-0000-0000C3660000}"/>
    <cellStyle name="Total 9 2 4 5 11 2" xfId="26307" xr:uid="{00000000-0005-0000-0000-0000C4660000}"/>
    <cellStyle name="Total 9 2 4 5 12" xfId="26308" xr:uid="{00000000-0005-0000-0000-0000C5660000}"/>
    <cellStyle name="Total 9 2 4 5 12 2" xfId="26309" xr:uid="{00000000-0005-0000-0000-0000C6660000}"/>
    <cellStyle name="Total 9 2 4 5 13" xfId="26310" xr:uid="{00000000-0005-0000-0000-0000C7660000}"/>
    <cellStyle name="Total 9 2 4 5 13 2" xfId="26311" xr:uid="{00000000-0005-0000-0000-0000C8660000}"/>
    <cellStyle name="Total 9 2 4 5 14" xfId="26312" xr:uid="{00000000-0005-0000-0000-0000C9660000}"/>
    <cellStyle name="Total 9 2 4 5 14 2" xfId="26313" xr:uid="{00000000-0005-0000-0000-0000CA660000}"/>
    <cellStyle name="Total 9 2 4 5 15" xfId="26314" xr:uid="{00000000-0005-0000-0000-0000CB660000}"/>
    <cellStyle name="Total 9 2 4 5 15 2" xfId="26315" xr:uid="{00000000-0005-0000-0000-0000CC660000}"/>
    <cellStyle name="Total 9 2 4 5 16" xfId="26316" xr:uid="{00000000-0005-0000-0000-0000CD660000}"/>
    <cellStyle name="Total 9 2 4 5 2" xfId="26317" xr:uid="{00000000-0005-0000-0000-0000CE660000}"/>
    <cellStyle name="Total 9 2 4 5 2 2" xfId="26318" xr:uid="{00000000-0005-0000-0000-0000CF660000}"/>
    <cellStyle name="Total 9 2 4 5 3" xfId="26319" xr:uid="{00000000-0005-0000-0000-0000D0660000}"/>
    <cellStyle name="Total 9 2 4 5 3 2" xfId="26320" xr:uid="{00000000-0005-0000-0000-0000D1660000}"/>
    <cellStyle name="Total 9 2 4 5 4" xfId="26321" xr:uid="{00000000-0005-0000-0000-0000D2660000}"/>
    <cellStyle name="Total 9 2 4 5 4 2" xfId="26322" xr:uid="{00000000-0005-0000-0000-0000D3660000}"/>
    <cellStyle name="Total 9 2 4 5 5" xfId="26323" xr:uid="{00000000-0005-0000-0000-0000D4660000}"/>
    <cellStyle name="Total 9 2 4 5 5 2" xfId="26324" xr:uid="{00000000-0005-0000-0000-0000D5660000}"/>
    <cellStyle name="Total 9 2 4 5 6" xfId="26325" xr:uid="{00000000-0005-0000-0000-0000D6660000}"/>
    <cellStyle name="Total 9 2 4 5 6 2" xfId="26326" xr:uid="{00000000-0005-0000-0000-0000D7660000}"/>
    <cellStyle name="Total 9 2 4 5 7" xfId="26327" xr:uid="{00000000-0005-0000-0000-0000D8660000}"/>
    <cellStyle name="Total 9 2 4 5 7 2" xfId="26328" xr:uid="{00000000-0005-0000-0000-0000D9660000}"/>
    <cellStyle name="Total 9 2 4 5 8" xfId="26329" xr:uid="{00000000-0005-0000-0000-0000DA660000}"/>
    <cellStyle name="Total 9 2 4 5 8 2" xfId="26330" xr:uid="{00000000-0005-0000-0000-0000DB660000}"/>
    <cellStyle name="Total 9 2 4 5 9" xfId="26331" xr:uid="{00000000-0005-0000-0000-0000DC660000}"/>
    <cellStyle name="Total 9 2 4 5 9 2" xfId="26332" xr:uid="{00000000-0005-0000-0000-0000DD660000}"/>
    <cellStyle name="Total 9 2 4 6" xfId="26333" xr:uid="{00000000-0005-0000-0000-0000DE660000}"/>
    <cellStyle name="Total 9 2 4 6 10" xfId="26334" xr:uid="{00000000-0005-0000-0000-0000DF660000}"/>
    <cellStyle name="Total 9 2 4 6 10 2" xfId="26335" xr:uid="{00000000-0005-0000-0000-0000E0660000}"/>
    <cellStyle name="Total 9 2 4 6 11" xfId="26336" xr:uid="{00000000-0005-0000-0000-0000E1660000}"/>
    <cellStyle name="Total 9 2 4 6 11 2" xfId="26337" xr:uid="{00000000-0005-0000-0000-0000E2660000}"/>
    <cellStyle name="Total 9 2 4 6 12" xfId="26338" xr:uid="{00000000-0005-0000-0000-0000E3660000}"/>
    <cellStyle name="Total 9 2 4 6 12 2" xfId="26339" xr:uid="{00000000-0005-0000-0000-0000E4660000}"/>
    <cellStyle name="Total 9 2 4 6 13" xfId="26340" xr:uid="{00000000-0005-0000-0000-0000E5660000}"/>
    <cellStyle name="Total 9 2 4 6 13 2" xfId="26341" xr:uid="{00000000-0005-0000-0000-0000E6660000}"/>
    <cellStyle name="Total 9 2 4 6 14" xfId="26342" xr:uid="{00000000-0005-0000-0000-0000E7660000}"/>
    <cellStyle name="Total 9 2 4 6 14 2" xfId="26343" xr:uid="{00000000-0005-0000-0000-0000E8660000}"/>
    <cellStyle name="Total 9 2 4 6 15" xfId="26344" xr:uid="{00000000-0005-0000-0000-0000E9660000}"/>
    <cellStyle name="Total 9 2 4 6 2" xfId="26345" xr:uid="{00000000-0005-0000-0000-0000EA660000}"/>
    <cellStyle name="Total 9 2 4 6 2 2" xfId="26346" xr:uid="{00000000-0005-0000-0000-0000EB660000}"/>
    <cellStyle name="Total 9 2 4 6 3" xfId="26347" xr:uid="{00000000-0005-0000-0000-0000EC660000}"/>
    <cellStyle name="Total 9 2 4 6 3 2" xfId="26348" xr:uid="{00000000-0005-0000-0000-0000ED660000}"/>
    <cellStyle name="Total 9 2 4 6 4" xfId="26349" xr:uid="{00000000-0005-0000-0000-0000EE660000}"/>
    <cellStyle name="Total 9 2 4 6 4 2" xfId="26350" xr:uid="{00000000-0005-0000-0000-0000EF660000}"/>
    <cellStyle name="Total 9 2 4 6 5" xfId="26351" xr:uid="{00000000-0005-0000-0000-0000F0660000}"/>
    <cellStyle name="Total 9 2 4 6 5 2" xfId="26352" xr:uid="{00000000-0005-0000-0000-0000F1660000}"/>
    <cellStyle name="Total 9 2 4 6 6" xfId="26353" xr:uid="{00000000-0005-0000-0000-0000F2660000}"/>
    <cellStyle name="Total 9 2 4 6 6 2" xfId="26354" xr:uid="{00000000-0005-0000-0000-0000F3660000}"/>
    <cellStyle name="Total 9 2 4 6 7" xfId="26355" xr:uid="{00000000-0005-0000-0000-0000F4660000}"/>
    <cellStyle name="Total 9 2 4 6 7 2" xfId="26356" xr:uid="{00000000-0005-0000-0000-0000F5660000}"/>
    <cellStyle name="Total 9 2 4 6 8" xfId="26357" xr:uid="{00000000-0005-0000-0000-0000F6660000}"/>
    <cellStyle name="Total 9 2 4 6 8 2" xfId="26358" xr:uid="{00000000-0005-0000-0000-0000F7660000}"/>
    <cellStyle name="Total 9 2 4 6 9" xfId="26359" xr:uid="{00000000-0005-0000-0000-0000F8660000}"/>
    <cellStyle name="Total 9 2 4 6 9 2" xfId="26360" xr:uid="{00000000-0005-0000-0000-0000F9660000}"/>
    <cellStyle name="Total 9 2 4 7" xfId="26361" xr:uid="{00000000-0005-0000-0000-0000FA660000}"/>
    <cellStyle name="Total 9 2 4 7 2" xfId="26362" xr:uid="{00000000-0005-0000-0000-0000FB660000}"/>
    <cellStyle name="Total 9 2 4 8" xfId="26363" xr:uid="{00000000-0005-0000-0000-0000FC660000}"/>
    <cellStyle name="Total 9 2 4 8 2" xfId="26364" xr:uid="{00000000-0005-0000-0000-0000FD660000}"/>
    <cellStyle name="Total 9 2 4 9" xfId="26365" xr:uid="{00000000-0005-0000-0000-0000FE660000}"/>
    <cellStyle name="Total 9 2 4 9 2" xfId="26366" xr:uid="{00000000-0005-0000-0000-0000FF660000}"/>
    <cellStyle name="Total 9 2 5" xfId="26367" xr:uid="{00000000-0005-0000-0000-000000670000}"/>
    <cellStyle name="Total 9 2 5 10" xfId="26368" xr:uid="{00000000-0005-0000-0000-000001670000}"/>
    <cellStyle name="Total 9 2 5 10 2" xfId="26369" xr:uid="{00000000-0005-0000-0000-000002670000}"/>
    <cellStyle name="Total 9 2 5 11" xfId="26370" xr:uid="{00000000-0005-0000-0000-000003670000}"/>
    <cellStyle name="Total 9 2 5 11 2" xfId="26371" xr:uid="{00000000-0005-0000-0000-000004670000}"/>
    <cellStyle name="Total 9 2 5 12" xfId="26372" xr:uid="{00000000-0005-0000-0000-000005670000}"/>
    <cellStyle name="Total 9 2 5 12 2" xfId="26373" xr:uid="{00000000-0005-0000-0000-000006670000}"/>
    <cellStyle name="Total 9 2 5 13" xfId="26374" xr:uid="{00000000-0005-0000-0000-000007670000}"/>
    <cellStyle name="Total 9 2 5 13 2" xfId="26375" xr:uid="{00000000-0005-0000-0000-000008670000}"/>
    <cellStyle name="Total 9 2 5 14" xfId="26376" xr:uid="{00000000-0005-0000-0000-000009670000}"/>
    <cellStyle name="Total 9 2 5 14 2" xfId="26377" xr:uid="{00000000-0005-0000-0000-00000A670000}"/>
    <cellStyle name="Total 9 2 5 15" xfId="26378" xr:uid="{00000000-0005-0000-0000-00000B670000}"/>
    <cellStyle name="Total 9 2 5 15 2" xfId="26379" xr:uid="{00000000-0005-0000-0000-00000C670000}"/>
    <cellStyle name="Total 9 2 5 16" xfId="26380" xr:uid="{00000000-0005-0000-0000-00000D670000}"/>
    <cellStyle name="Total 9 2 5 16 2" xfId="26381" xr:uid="{00000000-0005-0000-0000-00000E670000}"/>
    <cellStyle name="Total 9 2 5 17" xfId="26382" xr:uid="{00000000-0005-0000-0000-00000F670000}"/>
    <cellStyle name="Total 9 2 5 17 2" xfId="26383" xr:uid="{00000000-0005-0000-0000-000010670000}"/>
    <cellStyle name="Total 9 2 5 18" xfId="26384" xr:uid="{00000000-0005-0000-0000-000011670000}"/>
    <cellStyle name="Total 9 2 5 18 2" xfId="26385" xr:uid="{00000000-0005-0000-0000-000012670000}"/>
    <cellStyle name="Total 9 2 5 19" xfId="26386" xr:uid="{00000000-0005-0000-0000-000013670000}"/>
    <cellStyle name="Total 9 2 5 2" xfId="26387" xr:uid="{00000000-0005-0000-0000-000014670000}"/>
    <cellStyle name="Total 9 2 5 2 10" xfId="26388" xr:uid="{00000000-0005-0000-0000-000015670000}"/>
    <cellStyle name="Total 9 2 5 2 10 2" xfId="26389" xr:uid="{00000000-0005-0000-0000-000016670000}"/>
    <cellStyle name="Total 9 2 5 2 11" xfId="26390" xr:uid="{00000000-0005-0000-0000-000017670000}"/>
    <cellStyle name="Total 9 2 5 2 11 2" xfId="26391" xr:uid="{00000000-0005-0000-0000-000018670000}"/>
    <cellStyle name="Total 9 2 5 2 12" xfId="26392" xr:uid="{00000000-0005-0000-0000-000019670000}"/>
    <cellStyle name="Total 9 2 5 2 12 2" xfId="26393" xr:uid="{00000000-0005-0000-0000-00001A670000}"/>
    <cellStyle name="Total 9 2 5 2 13" xfId="26394" xr:uid="{00000000-0005-0000-0000-00001B670000}"/>
    <cellStyle name="Total 9 2 5 2 13 2" xfId="26395" xr:uid="{00000000-0005-0000-0000-00001C670000}"/>
    <cellStyle name="Total 9 2 5 2 14" xfId="26396" xr:uid="{00000000-0005-0000-0000-00001D670000}"/>
    <cellStyle name="Total 9 2 5 2 14 2" xfId="26397" xr:uid="{00000000-0005-0000-0000-00001E670000}"/>
    <cellStyle name="Total 9 2 5 2 15" xfId="26398" xr:uid="{00000000-0005-0000-0000-00001F670000}"/>
    <cellStyle name="Total 9 2 5 2 15 2" xfId="26399" xr:uid="{00000000-0005-0000-0000-000020670000}"/>
    <cellStyle name="Total 9 2 5 2 16" xfId="26400" xr:uid="{00000000-0005-0000-0000-000021670000}"/>
    <cellStyle name="Total 9 2 5 2 16 2" xfId="26401" xr:uid="{00000000-0005-0000-0000-000022670000}"/>
    <cellStyle name="Total 9 2 5 2 17" xfId="26402" xr:uid="{00000000-0005-0000-0000-000023670000}"/>
    <cellStyle name="Total 9 2 5 2 17 2" xfId="26403" xr:uid="{00000000-0005-0000-0000-000024670000}"/>
    <cellStyle name="Total 9 2 5 2 18" xfId="26404" xr:uid="{00000000-0005-0000-0000-000025670000}"/>
    <cellStyle name="Total 9 2 5 2 2" xfId="26405" xr:uid="{00000000-0005-0000-0000-000026670000}"/>
    <cellStyle name="Total 9 2 5 2 2 2" xfId="26406" xr:uid="{00000000-0005-0000-0000-000027670000}"/>
    <cellStyle name="Total 9 2 5 2 3" xfId="26407" xr:uid="{00000000-0005-0000-0000-000028670000}"/>
    <cellStyle name="Total 9 2 5 2 3 2" xfId="26408" xr:uid="{00000000-0005-0000-0000-000029670000}"/>
    <cellStyle name="Total 9 2 5 2 4" xfId="26409" xr:uid="{00000000-0005-0000-0000-00002A670000}"/>
    <cellStyle name="Total 9 2 5 2 4 2" xfId="26410" xr:uid="{00000000-0005-0000-0000-00002B670000}"/>
    <cellStyle name="Total 9 2 5 2 5" xfId="26411" xr:uid="{00000000-0005-0000-0000-00002C670000}"/>
    <cellStyle name="Total 9 2 5 2 5 2" xfId="26412" xr:uid="{00000000-0005-0000-0000-00002D670000}"/>
    <cellStyle name="Total 9 2 5 2 6" xfId="26413" xr:uid="{00000000-0005-0000-0000-00002E670000}"/>
    <cellStyle name="Total 9 2 5 2 6 2" xfId="26414" xr:uid="{00000000-0005-0000-0000-00002F670000}"/>
    <cellStyle name="Total 9 2 5 2 7" xfId="26415" xr:uid="{00000000-0005-0000-0000-000030670000}"/>
    <cellStyle name="Total 9 2 5 2 7 2" xfId="26416" xr:uid="{00000000-0005-0000-0000-000031670000}"/>
    <cellStyle name="Total 9 2 5 2 8" xfId="26417" xr:uid="{00000000-0005-0000-0000-000032670000}"/>
    <cellStyle name="Total 9 2 5 2 8 2" xfId="26418" xr:uid="{00000000-0005-0000-0000-000033670000}"/>
    <cellStyle name="Total 9 2 5 2 9" xfId="26419" xr:uid="{00000000-0005-0000-0000-000034670000}"/>
    <cellStyle name="Total 9 2 5 2 9 2" xfId="26420" xr:uid="{00000000-0005-0000-0000-000035670000}"/>
    <cellStyle name="Total 9 2 5 3" xfId="26421" xr:uid="{00000000-0005-0000-0000-000036670000}"/>
    <cellStyle name="Total 9 2 5 3 10" xfId="26422" xr:uid="{00000000-0005-0000-0000-000037670000}"/>
    <cellStyle name="Total 9 2 5 3 10 2" xfId="26423" xr:uid="{00000000-0005-0000-0000-000038670000}"/>
    <cellStyle name="Total 9 2 5 3 11" xfId="26424" xr:uid="{00000000-0005-0000-0000-000039670000}"/>
    <cellStyle name="Total 9 2 5 3 11 2" xfId="26425" xr:uid="{00000000-0005-0000-0000-00003A670000}"/>
    <cellStyle name="Total 9 2 5 3 12" xfId="26426" xr:uid="{00000000-0005-0000-0000-00003B670000}"/>
    <cellStyle name="Total 9 2 5 3 12 2" xfId="26427" xr:uid="{00000000-0005-0000-0000-00003C670000}"/>
    <cellStyle name="Total 9 2 5 3 13" xfId="26428" xr:uid="{00000000-0005-0000-0000-00003D670000}"/>
    <cellStyle name="Total 9 2 5 3 13 2" xfId="26429" xr:uid="{00000000-0005-0000-0000-00003E670000}"/>
    <cellStyle name="Total 9 2 5 3 14" xfId="26430" xr:uid="{00000000-0005-0000-0000-00003F670000}"/>
    <cellStyle name="Total 9 2 5 3 14 2" xfId="26431" xr:uid="{00000000-0005-0000-0000-000040670000}"/>
    <cellStyle name="Total 9 2 5 3 15" xfId="26432" xr:uid="{00000000-0005-0000-0000-000041670000}"/>
    <cellStyle name="Total 9 2 5 3 15 2" xfId="26433" xr:uid="{00000000-0005-0000-0000-000042670000}"/>
    <cellStyle name="Total 9 2 5 3 16" xfId="26434" xr:uid="{00000000-0005-0000-0000-000043670000}"/>
    <cellStyle name="Total 9 2 5 3 2" xfId="26435" xr:uid="{00000000-0005-0000-0000-000044670000}"/>
    <cellStyle name="Total 9 2 5 3 2 2" xfId="26436" xr:uid="{00000000-0005-0000-0000-000045670000}"/>
    <cellStyle name="Total 9 2 5 3 3" xfId="26437" xr:uid="{00000000-0005-0000-0000-000046670000}"/>
    <cellStyle name="Total 9 2 5 3 3 2" xfId="26438" xr:uid="{00000000-0005-0000-0000-000047670000}"/>
    <cellStyle name="Total 9 2 5 3 4" xfId="26439" xr:uid="{00000000-0005-0000-0000-000048670000}"/>
    <cellStyle name="Total 9 2 5 3 4 2" xfId="26440" xr:uid="{00000000-0005-0000-0000-000049670000}"/>
    <cellStyle name="Total 9 2 5 3 5" xfId="26441" xr:uid="{00000000-0005-0000-0000-00004A670000}"/>
    <cellStyle name="Total 9 2 5 3 5 2" xfId="26442" xr:uid="{00000000-0005-0000-0000-00004B670000}"/>
    <cellStyle name="Total 9 2 5 3 6" xfId="26443" xr:uid="{00000000-0005-0000-0000-00004C670000}"/>
    <cellStyle name="Total 9 2 5 3 6 2" xfId="26444" xr:uid="{00000000-0005-0000-0000-00004D670000}"/>
    <cellStyle name="Total 9 2 5 3 7" xfId="26445" xr:uid="{00000000-0005-0000-0000-00004E670000}"/>
    <cellStyle name="Total 9 2 5 3 7 2" xfId="26446" xr:uid="{00000000-0005-0000-0000-00004F670000}"/>
    <cellStyle name="Total 9 2 5 3 8" xfId="26447" xr:uid="{00000000-0005-0000-0000-000050670000}"/>
    <cellStyle name="Total 9 2 5 3 8 2" xfId="26448" xr:uid="{00000000-0005-0000-0000-000051670000}"/>
    <cellStyle name="Total 9 2 5 3 9" xfId="26449" xr:uid="{00000000-0005-0000-0000-000052670000}"/>
    <cellStyle name="Total 9 2 5 3 9 2" xfId="26450" xr:uid="{00000000-0005-0000-0000-000053670000}"/>
    <cellStyle name="Total 9 2 5 4" xfId="26451" xr:uid="{00000000-0005-0000-0000-000054670000}"/>
    <cellStyle name="Total 9 2 5 4 10" xfId="26452" xr:uid="{00000000-0005-0000-0000-000055670000}"/>
    <cellStyle name="Total 9 2 5 4 10 2" xfId="26453" xr:uid="{00000000-0005-0000-0000-000056670000}"/>
    <cellStyle name="Total 9 2 5 4 11" xfId="26454" xr:uid="{00000000-0005-0000-0000-000057670000}"/>
    <cellStyle name="Total 9 2 5 4 11 2" xfId="26455" xr:uid="{00000000-0005-0000-0000-000058670000}"/>
    <cellStyle name="Total 9 2 5 4 12" xfId="26456" xr:uid="{00000000-0005-0000-0000-000059670000}"/>
    <cellStyle name="Total 9 2 5 4 12 2" xfId="26457" xr:uid="{00000000-0005-0000-0000-00005A670000}"/>
    <cellStyle name="Total 9 2 5 4 13" xfId="26458" xr:uid="{00000000-0005-0000-0000-00005B670000}"/>
    <cellStyle name="Total 9 2 5 4 13 2" xfId="26459" xr:uid="{00000000-0005-0000-0000-00005C670000}"/>
    <cellStyle name="Total 9 2 5 4 14" xfId="26460" xr:uid="{00000000-0005-0000-0000-00005D670000}"/>
    <cellStyle name="Total 9 2 5 4 14 2" xfId="26461" xr:uid="{00000000-0005-0000-0000-00005E670000}"/>
    <cellStyle name="Total 9 2 5 4 15" xfId="26462" xr:uid="{00000000-0005-0000-0000-00005F670000}"/>
    <cellStyle name="Total 9 2 5 4 15 2" xfId="26463" xr:uid="{00000000-0005-0000-0000-000060670000}"/>
    <cellStyle name="Total 9 2 5 4 16" xfId="26464" xr:uid="{00000000-0005-0000-0000-000061670000}"/>
    <cellStyle name="Total 9 2 5 4 2" xfId="26465" xr:uid="{00000000-0005-0000-0000-000062670000}"/>
    <cellStyle name="Total 9 2 5 4 2 2" xfId="26466" xr:uid="{00000000-0005-0000-0000-000063670000}"/>
    <cellStyle name="Total 9 2 5 4 3" xfId="26467" xr:uid="{00000000-0005-0000-0000-000064670000}"/>
    <cellStyle name="Total 9 2 5 4 3 2" xfId="26468" xr:uid="{00000000-0005-0000-0000-000065670000}"/>
    <cellStyle name="Total 9 2 5 4 4" xfId="26469" xr:uid="{00000000-0005-0000-0000-000066670000}"/>
    <cellStyle name="Total 9 2 5 4 4 2" xfId="26470" xr:uid="{00000000-0005-0000-0000-000067670000}"/>
    <cellStyle name="Total 9 2 5 4 5" xfId="26471" xr:uid="{00000000-0005-0000-0000-000068670000}"/>
    <cellStyle name="Total 9 2 5 4 5 2" xfId="26472" xr:uid="{00000000-0005-0000-0000-000069670000}"/>
    <cellStyle name="Total 9 2 5 4 6" xfId="26473" xr:uid="{00000000-0005-0000-0000-00006A670000}"/>
    <cellStyle name="Total 9 2 5 4 6 2" xfId="26474" xr:uid="{00000000-0005-0000-0000-00006B670000}"/>
    <cellStyle name="Total 9 2 5 4 7" xfId="26475" xr:uid="{00000000-0005-0000-0000-00006C670000}"/>
    <cellStyle name="Total 9 2 5 4 7 2" xfId="26476" xr:uid="{00000000-0005-0000-0000-00006D670000}"/>
    <cellStyle name="Total 9 2 5 4 8" xfId="26477" xr:uid="{00000000-0005-0000-0000-00006E670000}"/>
    <cellStyle name="Total 9 2 5 4 8 2" xfId="26478" xr:uid="{00000000-0005-0000-0000-00006F670000}"/>
    <cellStyle name="Total 9 2 5 4 9" xfId="26479" xr:uid="{00000000-0005-0000-0000-000070670000}"/>
    <cellStyle name="Total 9 2 5 4 9 2" xfId="26480" xr:uid="{00000000-0005-0000-0000-000071670000}"/>
    <cellStyle name="Total 9 2 5 5" xfId="26481" xr:uid="{00000000-0005-0000-0000-000072670000}"/>
    <cellStyle name="Total 9 2 5 5 10" xfId="26482" xr:uid="{00000000-0005-0000-0000-000073670000}"/>
    <cellStyle name="Total 9 2 5 5 10 2" xfId="26483" xr:uid="{00000000-0005-0000-0000-000074670000}"/>
    <cellStyle name="Total 9 2 5 5 11" xfId="26484" xr:uid="{00000000-0005-0000-0000-000075670000}"/>
    <cellStyle name="Total 9 2 5 5 11 2" xfId="26485" xr:uid="{00000000-0005-0000-0000-000076670000}"/>
    <cellStyle name="Total 9 2 5 5 12" xfId="26486" xr:uid="{00000000-0005-0000-0000-000077670000}"/>
    <cellStyle name="Total 9 2 5 5 12 2" xfId="26487" xr:uid="{00000000-0005-0000-0000-000078670000}"/>
    <cellStyle name="Total 9 2 5 5 13" xfId="26488" xr:uid="{00000000-0005-0000-0000-000079670000}"/>
    <cellStyle name="Total 9 2 5 5 13 2" xfId="26489" xr:uid="{00000000-0005-0000-0000-00007A670000}"/>
    <cellStyle name="Total 9 2 5 5 14" xfId="26490" xr:uid="{00000000-0005-0000-0000-00007B670000}"/>
    <cellStyle name="Total 9 2 5 5 14 2" xfId="26491" xr:uid="{00000000-0005-0000-0000-00007C670000}"/>
    <cellStyle name="Total 9 2 5 5 15" xfId="26492" xr:uid="{00000000-0005-0000-0000-00007D670000}"/>
    <cellStyle name="Total 9 2 5 5 2" xfId="26493" xr:uid="{00000000-0005-0000-0000-00007E670000}"/>
    <cellStyle name="Total 9 2 5 5 2 2" xfId="26494" xr:uid="{00000000-0005-0000-0000-00007F670000}"/>
    <cellStyle name="Total 9 2 5 5 3" xfId="26495" xr:uid="{00000000-0005-0000-0000-000080670000}"/>
    <cellStyle name="Total 9 2 5 5 3 2" xfId="26496" xr:uid="{00000000-0005-0000-0000-000081670000}"/>
    <cellStyle name="Total 9 2 5 5 4" xfId="26497" xr:uid="{00000000-0005-0000-0000-000082670000}"/>
    <cellStyle name="Total 9 2 5 5 4 2" xfId="26498" xr:uid="{00000000-0005-0000-0000-000083670000}"/>
    <cellStyle name="Total 9 2 5 5 5" xfId="26499" xr:uid="{00000000-0005-0000-0000-000084670000}"/>
    <cellStyle name="Total 9 2 5 5 5 2" xfId="26500" xr:uid="{00000000-0005-0000-0000-000085670000}"/>
    <cellStyle name="Total 9 2 5 5 6" xfId="26501" xr:uid="{00000000-0005-0000-0000-000086670000}"/>
    <cellStyle name="Total 9 2 5 5 6 2" xfId="26502" xr:uid="{00000000-0005-0000-0000-000087670000}"/>
    <cellStyle name="Total 9 2 5 5 7" xfId="26503" xr:uid="{00000000-0005-0000-0000-000088670000}"/>
    <cellStyle name="Total 9 2 5 5 7 2" xfId="26504" xr:uid="{00000000-0005-0000-0000-000089670000}"/>
    <cellStyle name="Total 9 2 5 5 8" xfId="26505" xr:uid="{00000000-0005-0000-0000-00008A670000}"/>
    <cellStyle name="Total 9 2 5 5 8 2" xfId="26506" xr:uid="{00000000-0005-0000-0000-00008B670000}"/>
    <cellStyle name="Total 9 2 5 5 9" xfId="26507" xr:uid="{00000000-0005-0000-0000-00008C670000}"/>
    <cellStyle name="Total 9 2 5 5 9 2" xfId="26508" xr:uid="{00000000-0005-0000-0000-00008D670000}"/>
    <cellStyle name="Total 9 2 5 6" xfId="26509" xr:uid="{00000000-0005-0000-0000-00008E670000}"/>
    <cellStyle name="Total 9 2 5 6 2" xfId="26510" xr:uid="{00000000-0005-0000-0000-00008F670000}"/>
    <cellStyle name="Total 9 2 5 7" xfId="26511" xr:uid="{00000000-0005-0000-0000-000090670000}"/>
    <cellStyle name="Total 9 2 5 7 2" xfId="26512" xr:uid="{00000000-0005-0000-0000-000091670000}"/>
    <cellStyle name="Total 9 2 5 8" xfId="26513" xr:uid="{00000000-0005-0000-0000-000092670000}"/>
    <cellStyle name="Total 9 2 5 8 2" xfId="26514" xr:uid="{00000000-0005-0000-0000-000093670000}"/>
    <cellStyle name="Total 9 2 5 9" xfId="26515" xr:uid="{00000000-0005-0000-0000-000094670000}"/>
    <cellStyle name="Total 9 2 5 9 2" xfId="26516" xr:uid="{00000000-0005-0000-0000-000095670000}"/>
    <cellStyle name="Total 9 2 6" xfId="26517" xr:uid="{00000000-0005-0000-0000-000096670000}"/>
    <cellStyle name="Total 9 2 6 10" xfId="26518" xr:uid="{00000000-0005-0000-0000-000097670000}"/>
    <cellStyle name="Total 9 2 6 10 2" xfId="26519" xr:uid="{00000000-0005-0000-0000-000098670000}"/>
    <cellStyle name="Total 9 2 6 11" xfId="26520" xr:uid="{00000000-0005-0000-0000-000099670000}"/>
    <cellStyle name="Total 9 2 6 11 2" xfId="26521" xr:uid="{00000000-0005-0000-0000-00009A670000}"/>
    <cellStyle name="Total 9 2 6 12" xfId="26522" xr:uid="{00000000-0005-0000-0000-00009B670000}"/>
    <cellStyle name="Total 9 2 6 12 2" xfId="26523" xr:uid="{00000000-0005-0000-0000-00009C670000}"/>
    <cellStyle name="Total 9 2 6 13" xfId="26524" xr:uid="{00000000-0005-0000-0000-00009D670000}"/>
    <cellStyle name="Total 9 2 6 13 2" xfId="26525" xr:uid="{00000000-0005-0000-0000-00009E670000}"/>
    <cellStyle name="Total 9 2 6 14" xfId="26526" xr:uid="{00000000-0005-0000-0000-00009F670000}"/>
    <cellStyle name="Total 9 2 6 14 2" xfId="26527" xr:uid="{00000000-0005-0000-0000-0000A0670000}"/>
    <cellStyle name="Total 9 2 6 15" xfId="26528" xr:uid="{00000000-0005-0000-0000-0000A1670000}"/>
    <cellStyle name="Total 9 2 6 15 2" xfId="26529" xr:uid="{00000000-0005-0000-0000-0000A2670000}"/>
    <cellStyle name="Total 9 2 6 16" xfId="26530" xr:uid="{00000000-0005-0000-0000-0000A3670000}"/>
    <cellStyle name="Total 9 2 6 16 2" xfId="26531" xr:uid="{00000000-0005-0000-0000-0000A4670000}"/>
    <cellStyle name="Total 9 2 6 17" xfId="26532" xr:uid="{00000000-0005-0000-0000-0000A5670000}"/>
    <cellStyle name="Total 9 2 6 17 2" xfId="26533" xr:uid="{00000000-0005-0000-0000-0000A6670000}"/>
    <cellStyle name="Total 9 2 6 18" xfId="26534" xr:uid="{00000000-0005-0000-0000-0000A7670000}"/>
    <cellStyle name="Total 9 2 6 18 2" xfId="26535" xr:uid="{00000000-0005-0000-0000-0000A8670000}"/>
    <cellStyle name="Total 9 2 6 19" xfId="26536" xr:uid="{00000000-0005-0000-0000-0000A9670000}"/>
    <cellStyle name="Total 9 2 6 2" xfId="26537" xr:uid="{00000000-0005-0000-0000-0000AA670000}"/>
    <cellStyle name="Total 9 2 6 2 10" xfId="26538" xr:uid="{00000000-0005-0000-0000-0000AB670000}"/>
    <cellStyle name="Total 9 2 6 2 10 2" xfId="26539" xr:uid="{00000000-0005-0000-0000-0000AC670000}"/>
    <cellStyle name="Total 9 2 6 2 11" xfId="26540" xr:uid="{00000000-0005-0000-0000-0000AD670000}"/>
    <cellStyle name="Total 9 2 6 2 11 2" xfId="26541" xr:uid="{00000000-0005-0000-0000-0000AE670000}"/>
    <cellStyle name="Total 9 2 6 2 12" xfId="26542" xr:uid="{00000000-0005-0000-0000-0000AF670000}"/>
    <cellStyle name="Total 9 2 6 2 12 2" xfId="26543" xr:uid="{00000000-0005-0000-0000-0000B0670000}"/>
    <cellStyle name="Total 9 2 6 2 13" xfId="26544" xr:uid="{00000000-0005-0000-0000-0000B1670000}"/>
    <cellStyle name="Total 9 2 6 2 13 2" xfId="26545" xr:uid="{00000000-0005-0000-0000-0000B2670000}"/>
    <cellStyle name="Total 9 2 6 2 14" xfId="26546" xr:uid="{00000000-0005-0000-0000-0000B3670000}"/>
    <cellStyle name="Total 9 2 6 2 14 2" xfId="26547" xr:uid="{00000000-0005-0000-0000-0000B4670000}"/>
    <cellStyle name="Total 9 2 6 2 15" xfId="26548" xr:uid="{00000000-0005-0000-0000-0000B5670000}"/>
    <cellStyle name="Total 9 2 6 2 15 2" xfId="26549" xr:uid="{00000000-0005-0000-0000-0000B6670000}"/>
    <cellStyle name="Total 9 2 6 2 16" xfId="26550" xr:uid="{00000000-0005-0000-0000-0000B7670000}"/>
    <cellStyle name="Total 9 2 6 2 16 2" xfId="26551" xr:uid="{00000000-0005-0000-0000-0000B8670000}"/>
    <cellStyle name="Total 9 2 6 2 17" xfId="26552" xr:uid="{00000000-0005-0000-0000-0000B9670000}"/>
    <cellStyle name="Total 9 2 6 2 17 2" xfId="26553" xr:uid="{00000000-0005-0000-0000-0000BA670000}"/>
    <cellStyle name="Total 9 2 6 2 18" xfId="26554" xr:uid="{00000000-0005-0000-0000-0000BB670000}"/>
    <cellStyle name="Total 9 2 6 2 2" xfId="26555" xr:uid="{00000000-0005-0000-0000-0000BC670000}"/>
    <cellStyle name="Total 9 2 6 2 2 2" xfId="26556" xr:uid="{00000000-0005-0000-0000-0000BD670000}"/>
    <cellStyle name="Total 9 2 6 2 3" xfId="26557" xr:uid="{00000000-0005-0000-0000-0000BE670000}"/>
    <cellStyle name="Total 9 2 6 2 3 2" xfId="26558" xr:uid="{00000000-0005-0000-0000-0000BF670000}"/>
    <cellStyle name="Total 9 2 6 2 4" xfId="26559" xr:uid="{00000000-0005-0000-0000-0000C0670000}"/>
    <cellStyle name="Total 9 2 6 2 4 2" xfId="26560" xr:uid="{00000000-0005-0000-0000-0000C1670000}"/>
    <cellStyle name="Total 9 2 6 2 5" xfId="26561" xr:uid="{00000000-0005-0000-0000-0000C2670000}"/>
    <cellStyle name="Total 9 2 6 2 5 2" xfId="26562" xr:uid="{00000000-0005-0000-0000-0000C3670000}"/>
    <cellStyle name="Total 9 2 6 2 6" xfId="26563" xr:uid="{00000000-0005-0000-0000-0000C4670000}"/>
    <cellStyle name="Total 9 2 6 2 6 2" xfId="26564" xr:uid="{00000000-0005-0000-0000-0000C5670000}"/>
    <cellStyle name="Total 9 2 6 2 7" xfId="26565" xr:uid="{00000000-0005-0000-0000-0000C6670000}"/>
    <cellStyle name="Total 9 2 6 2 7 2" xfId="26566" xr:uid="{00000000-0005-0000-0000-0000C7670000}"/>
    <cellStyle name="Total 9 2 6 2 8" xfId="26567" xr:uid="{00000000-0005-0000-0000-0000C8670000}"/>
    <cellStyle name="Total 9 2 6 2 8 2" xfId="26568" xr:uid="{00000000-0005-0000-0000-0000C9670000}"/>
    <cellStyle name="Total 9 2 6 2 9" xfId="26569" xr:uid="{00000000-0005-0000-0000-0000CA670000}"/>
    <cellStyle name="Total 9 2 6 2 9 2" xfId="26570" xr:uid="{00000000-0005-0000-0000-0000CB670000}"/>
    <cellStyle name="Total 9 2 6 3" xfId="26571" xr:uid="{00000000-0005-0000-0000-0000CC670000}"/>
    <cellStyle name="Total 9 2 6 3 10" xfId="26572" xr:uid="{00000000-0005-0000-0000-0000CD670000}"/>
    <cellStyle name="Total 9 2 6 3 10 2" xfId="26573" xr:uid="{00000000-0005-0000-0000-0000CE670000}"/>
    <cellStyle name="Total 9 2 6 3 11" xfId="26574" xr:uid="{00000000-0005-0000-0000-0000CF670000}"/>
    <cellStyle name="Total 9 2 6 3 11 2" xfId="26575" xr:uid="{00000000-0005-0000-0000-0000D0670000}"/>
    <cellStyle name="Total 9 2 6 3 12" xfId="26576" xr:uid="{00000000-0005-0000-0000-0000D1670000}"/>
    <cellStyle name="Total 9 2 6 3 12 2" xfId="26577" xr:uid="{00000000-0005-0000-0000-0000D2670000}"/>
    <cellStyle name="Total 9 2 6 3 13" xfId="26578" xr:uid="{00000000-0005-0000-0000-0000D3670000}"/>
    <cellStyle name="Total 9 2 6 3 13 2" xfId="26579" xr:uid="{00000000-0005-0000-0000-0000D4670000}"/>
    <cellStyle name="Total 9 2 6 3 14" xfId="26580" xr:uid="{00000000-0005-0000-0000-0000D5670000}"/>
    <cellStyle name="Total 9 2 6 3 14 2" xfId="26581" xr:uid="{00000000-0005-0000-0000-0000D6670000}"/>
    <cellStyle name="Total 9 2 6 3 15" xfId="26582" xr:uid="{00000000-0005-0000-0000-0000D7670000}"/>
    <cellStyle name="Total 9 2 6 3 15 2" xfId="26583" xr:uid="{00000000-0005-0000-0000-0000D8670000}"/>
    <cellStyle name="Total 9 2 6 3 16" xfId="26584" xr:uid="{00000000-0005-0000-0000-0000D9670000}"/>
    <cellStyle name="Total 9 2 6 3 2" xfId="26585" xr:uid="{00000000-0005-0000-0000-0000DA670000}"/>
    <cellStyle name="Total 9 2 6 3 2 2" xfId="26586" xr:uid="{00000000-0005-0000-0000-0000DB670000}"/>
    <cellStyle name="Total 9 2 6 3 3" xfId="26587" xr:uid="{00000000-0005-0000-0000-0000DC670000}"/>
    <cellStyle name="Total 9 2 6 3 3 2" xfId="26588" xr:uid="{00000000-0005-0000-0000-0000DD670000}"/>
    <cellStyle name="Total 9 2 6 3 4" xfId="26589" xr:uid="{00000000-0005-0000-0000-0000DE670000}"/>
    <cellStyle name="Total 9 2 6 3 4 2" xfId="26590" xr:uid="{00000000-0005-0000-0000-0000DF670000}"/>
    <cellStyle name="Total 9 2 6 3 5" xfId="26591" xr:uid="{00000000-0005-0000-0000-0000E0670000}"/>
    <cellStyle name="Total 9 2 6 3 5 2" xfId="26592" xr:uid="{00000000-0005-0000-0000-0000E1670000}"/>
    <cellStyle name="Total 9 2 6 3 6" xfId="26593" xr:uid="{00000000-0005-0000-0000-0000E2670000}"/>
    <cellStyle name="Total 9 2 6 3 6 2" xfId="26594" xr:uid="{00000000-0005-0000-0000-0000E3670000}"/>
    <cellStyle name="Total 9 2 6 3 7" xfId="26595" xr:uid="{00000000-0005-0000-0000-0000E4670000}"/>
    <cellStyle name="Total 9 2 6 3 7 2" xfId="26596" xr:uid="{00000000-0005-0000-0000-0000E5670000}"/>
    <cellStyle name="Total 9 2 6 3 8" xfId="26597" xr:uid="{00000000-0005-0000-0000-0000E6670000}"/>
    <cellStyle name="Total 9 2 6 3 8 2" xfId="26598" xr:uid="{00000000-0005-0000-0000-0000E7670000}"/>
    <cellStyle name="Total 9 2 6 3 9" xfId="26599" xr:uid="{00000000-0005-0000-0000-0000E8670000}"/>
    <cellStyle name="Total 9 2 6 3 9 2" xfId="26600" xr:uid="{00000000-0005-0000-0000-0000E9670000}"/>
    <cellStyle name="Total 9 2 6 4" xfId="26601" xr:uid="{00000000-0005-0000-0000-0000EA670000}"/>
    <cellStyle name="Total 9 2 6 4 10" xfId="26602" xr:uid="{00000000-0005-0000-0000-0000EB670000}"/>
    <cellStyle name="Total 9 2 6 4 10 2" xfId="26603" xr:uid="{00000000-0005-0000-0000-0000EC670000}"/>
    <cellStyle name="Total 9 2 6 4 11" xfId="26604" xr:uid="{00000000-0005-0000-0000-0000ED670000}"/>
    <cellStyle name="Total 9 2 6 4 11 2" xfId="26605" xr:uid="{00000000-0005-0000-0000-0000EE670000}"/>
    <cellStyle name="Total 9 2 6 4 12" xfId="26606" xr:uid="{00000000-0005-0000-0000-0000EF670000}"/>
    <cellStyle name="Total 9 2 6 4 12 2" xfId="26607" xr:uid="{00000000-0005-0000-0000-0000F0670000}"/>
    <cellStyle name="Total 9 2 6 4 13" xfId="26608" xr:uid="{00000000-0005-0000-0000-0000F1670000}"/>
    <cellStyle name="Total 9 2 6 4 13 2" xfId="26609" xr:uid="{00000000-0005-0000-0000-0000F2670000}"/>
    <cellStyle name="Total 9 2 6 4 14" xfId="26610" xr:uid="{00000000-0005-0000-0000-0000F3670000}"/>
    <cellStyle name="Total 9 2 6 4 14 2" xfId="26611" xr:uid="{00000000-0005-0000-0000-0000F4670000}"/>
    <cellStyle name="Total 9 2 6 4 15" xfId="26612" xr:uid="{00000000-0005-0000-0000-0000F5670000}"/>
    <cellStyle name="Total 9 2 6 4 15 2" xfId="26613" xr:uid="{00000000-0005-0000-0000-0000F6670000}"/>
    <cellStyle name="Total 9 2 6 4 16" xfId="26614" xr:uid="{00000000-0005-0000-0000-0000F7670000}"/>
    <cellStyle name="Total 9 2 6 4 2" xfId="26615" xr:uid="{00000000-0005-0000-0000-0000F8670000}"/>
    <cellStyle name="Total 9 2 6 4 2 2" xfId="26616" xr:uid="{00000000-0005-0000-0000-0000F9670000}"/>
    <cellStyle name="Total 9 2 6 4 3" xfId="26617" xr:uid="{00000000-0005-0000-0000-0000FA670000}"/>
    <cellStyle name="Total 9 2 6 4 3 2" xfId="26618" xr:uid="{00000000-0005-0000-0000-0000FB670000}"/>
    <cellStyle name="Total 9 2 6 4 4" xfId="26619" xr:uid="{00000000-0005-0000-0000-0000FC670000}"/>
    <cellStyle name="Total 9 2 6 4 4 2" xfId="26620" xr:uid="{00000000-0005-0000-0000-0000FD670000}"/>
    <cellStyle name="Total 9 2 6 4 5" xfId="26621" xr:uid="{00000000-0005-0000-0000-0000FE670000}"/>
    <cellStyle name="Total 9 2 6 4 5 2" xfId="26622" xr:uid="{00000000-0005-0000-0000-0000FF670000}"/>
    <cellStyle name="Total 9 2 6 4 6" xfId="26623" xr:uid="{00000000-0005-0000-0000-000000680000}"/>
    <cellStyle name="Total 9 2 6 4 6 2" xfId="26624" xr:uid="{00000000-0005-0000-0000-000001680000}"/>
    <cellStyle name="Total 9 2 6 4 7" xfId="26625" xr:uid="{00000000-0005-0000-0000-000002680000}"/>
    <cellStyle name="Total 9 2 6 4 7 2" xfId="26626" xr:uid="{00000000-0005-0000-0000-000003680000}"/>
    <cellStyle name="Total 9 2 6 4 8" xfId="26627" xr:uid="{00000000-0005-0000-0000-000004680000}"/>
    <cellStyle name="Total 9 2 6 4 8 2" xfId="26628" xr:uid="{00000000-0005-0000-0000-000005680000}"/>
    <cellStyle name="Total 9 2 6 4 9" xfId="26629" xr:uid="{00000000-0005-0000-0000-000006680000}"/>
    <cellStyle name="Total 9 2 6 4 9 2" xfId="26630" xr:uid="{00000000-0005-0000-0000-000007680000}"/>
    <cellStyle name="Total 9 2 6 5" xfId="26631" xr:uid="{00000000-0005-0000-0000-000008680000}"/>
    <cellStyle name="Total 9 2 6 5 10" xfId="26632" xr:uid="{00000000-0005-0000-0000-000009680000}"/>
    <cellStyle name="Total 9 2 6 5 10 2" xfId="26633" xr:uid="{00000000-0005-0000-0000-00000A680000}"/>
    <cellStyle name="Total 9 2 6 5 11" xfId="26634" xr:uid="{00000000-0005-0000-0000-00000B680000}"/>
    <cellStyle name="Total 9 2 6 5 11 2" xfId="26635" xr:uid="{00000000-0005-0000-0000-00000C680000}"/>
    <cellStyle name="Total 9 2 6 5 12" xfId="26636" xr:uid="{00000000-0005-0000-0000-00000D680000}"/>
    <cellStyle name="Total 9 2 6 5 12 2" xfId="26637" xr:uid="{00000000-0005-0000-0000-00000E680000}"/>
    <cellStyle name="Total 9 2 6 5 13" xfId="26638" xr:uid="{00000000-0005-0000-0000-00000F680000}"/>
    <cellStyle name="Total 9 2 6 5 13 2" xfId="26639" xr:uid="{00000000-0005-0000-0000-000010680000}"/>
    <cellStyle name="Total 9 2 6 5 14" xfId="26640" xr:uid="{00000000-0005-0000-0000-000011680000}"/>
    <cellStyle name="Total 9 2 6 5 14 2" xfId="26641" xr:uid="{00000000-0005-0000-0000-000012680000}"/>
    <cellStyle name="Total 9 2 6 5 15" xfId="26642" xr:uid="{00000000-0005-0000-0000-000013680000}"/>
    <cellStyle name="Total 9 2 6 5 2" xfId="26643" xr:uid="{00000000-0005-0000-0000-000014680000}"/>
    <cellStyle name="Total 9 2 6 5 2 2" xfId="26644" xr:uid="{00000000-0005-0000-0000-000015680000}"/>
    <cellStyle name="Total 9 2 6 5 3" xfId="26645" xr:uid="{00000000-0005-0000-0000-000016680000}"/>
    <cellStyle name="Total 9 2 6 5 3 2" xfId="26646" xr:uid="{00000000-0005-0000-0000-000017680000}"/>
    <cellStyle name="Total 9 2 6 5 4" xfId="26647" xr:uid="{00000000-0005-0000-0000-000018680000}"/>
    <cellStyle name="Total 9 2 6 5 4 2" xfId="26648" xr:uid="{00000000-0005-0000-0000-000019680000}"/>
    <cellStyle name="Total 9 2 6 5 5" xfId="26649" xr:uid="{00000000-0005-0000-0000-00001A680000}"/>
    <cellStyle name="Total 9 2 6 5 5 2" xfId="26650" xr:uid="{00000000-0005-0000-0000-00001B680000}"/>
    <cellStyle name="Total 9 2 6 5 6" xfId="26651" xr:uid="{00000000-0005-0000-0000-00001C680000}"/>
    <cellStyle name="Total 9 2 6 5 6 2" xfId="26652" xr:uid="{00000000-0005-0000-0000-00001D680000}"/>
    <cellStyle name="Total 9 2 6 5 7" xfId="26653" xr:uid="{00000000-0005-0000-0000-00001E680000}"/>
    <cellStyle name="Total 9 2 6 5 7 2" xfId="26654" xr:uid="{00000000-0005-0000-0000-00001F680000}"/>
    <cellStyle name="Total 9 2 6 5 8" xfId="26655" xr:uid="{00000000-0005-0000-0000-000020680000}"/>
    <cellStyle name="Total 9 2 6 5 8 2" xfId="26656" xr:uid="{00000000-0005-0000-0000-000021680000}"/>
    <cellStyle name="Total 9 2 6 5 9" xfId="26657" xr:uid="{00000000-0005-0000-0000-000022680000}"/>
    <cellStyle name="Total 9 2 6 5 9 2" xfId="26658" xr:uid="{00000000-0005-0000-0000-000023680000}"/>
    <cellStyle name="Total 9 2 6 6" xfId="26659" xr:uid="{00000000-0005-0000-0000-000024680000}"/>
    <cellStyle name="Total 9 2 6 6 2" xfId="26660" xr:uid="{00000000-0005-0000-0000-000025680000}"/>
    <cellStyle name="Total 9 2 6 7" xfId="26661" xr:uid="{00000000-0005-0000-0000-000026680000}"/>
    <cellStyle name="Total 9 2 6 7 2" xfId="26662" xr:uid="{00000000-0005-0000-0000-000027680000}"/>
    <cellStyle name="Total 9 2 6 8" xfId="26663" xr:uid="{00000000-0005-0000-0000-000028680000}"/>
    <cellStyle name="Total 9 2 6 8 2" xfId="26664" xr:uid="{00000000-0005-0000-0000-000029680000}"/>
    <cellStyle name="Total 9 2 6 9" xfId="26665" xr:uid="{00000000-0005-0000-0000-00002A680000}"/>
    <cellStyle name="Total 9 2 6 9 2" xfId="26666" xr:uid="{00000000-0005-0000-0000-00002B680000}"/>
    <cellStyle name="Total 9 2 7" xfId="26667" xr:uid="{00000000-0005-0000-0000-00002C680000}"/>
    <cellStyle name="Total 9 2 7 10" xfId="26668" xr:uid="{00000000-0005-0000-0000-00002D680000}"/>
    <cellStyle name="Total 9 2 7 10 2" xfId="26669" xr:uid="{00000000-0005-0000-0000-00002E680000}"/>
    <cellStyle name="Total 9 2 7 11" xfId="26670" xr:uid="{00000000-0005-0000-0000-00002F680000}"/>
    <cellStyle name="Total 9 2 7 11 2" xfId="26671" xr:uid="{00000000-0005-0000-0000-000030680000}"/>
    <cellStyle name="Total 9 2 7 12" xfId="26672" xr:uid="{00000000-0005-0000-0000-000031680000}"/>
    <cellStyle name="Total 9 2 7 12 2" xfId="26673" xr:uid="{00000000-0005-0000-0000-000032680000}"/>
    <cellStyle name="Total 9 2 7 13" xfId="26674" xr:uid="{00000000-0005-0000-0000-000033680000}"/>
    <cellStyle name="Total 9 2 7 13 2" xfId="26675" xr:uid="{00000000-0005-0000-0000-000034680000}"/>
    <cellStyle name="Total 9 2 7 14" xfId="26676" xr:uid="{00000000-0005-0000-0000-000035680000}"/>
    <cellStyle name="Total 9 2 7 14 2" xfId="26677" xr:uid="{00000000-0005-0000-0000-000036680000}"/>
    <cellStyle name="Total 9 2 7 15" xfId="26678" xr:uid="{00000000-0005-0000-0000-000037680000}"/>
    <cellStyle name="Total 9 2 7 15 2" xfId="26679" xr:uid="{00000000-0005-0000-0000-000038680000}"/>
    <cellStyle name="Total 9 2 7 16" xfId="26680" xr:uid="{00000000-0005-0000-0000-000039680000}"/>
    <cellStyle name="Total 9 2 7 16 2" xfId="26681" xr:uid="{00000000-0005-0000-0000-00003A680000}"/>
    <cellStyle name="Total 9 2 7 17" xfId="26682" xr:uid="{00000000-0005-0000-0000-00003B680000}"/>
    <cellStyle name="Total 9 2 7 17 2" xfId="26683" xr:uid="{00000000-0005-0000-0000-00003C680000}"/>
    <cellStyle name="Total 9 2 7 18" xfId="26684" xr:uid="{00000000-0005-0000-0000-00003D680000}"/>
    <cellStyle name="Total 9 2 7 2" xfId="26685" xr:uid="{00000000-0005-0000-0000-00003E680000}"/>
    <cellStyle name="Total 9 2 7 2 10" xfId="26686" xr:uid="{00000000-0005-0000-0000-00003F680000}"/>
    <cellStyle name="Total 9 2 7 2 10 2" xfId="26687" xr:uid="{00000000-0005-0000-0000-000040680000}"/>
    <cellStyle name="Total 9 2 7 2 11" xfId="26688" xr:uid="{00000000-0005-0000-0000-000041680000}"/>
    <cellStyle name="Total 9 2 7 2 11 2" xfId="26689" xr:uid="{00000000-0005-0000-0000-000042680000}"/>
    <cellStyle name="Total 9 2 7 2 12" xfId="26690" xr:uid="{00000000-0005-0000-0000-000043680000}"/>
    <cellStyle name="Total 9 2 7 2 12 2" xfId="26691" xr:uid="{00000000-0005-0000-0000-000044680000}"/>
    <cellStyle name="Total 9 2 7 2 13" xfId="26692" xr:uid="{00000000-0005-0000-0000-000045680000}"/>
    <cellStyle name="Total 9 2 7 2 13 2" xfId="26693" xr:uid="{00000000-0005-0000-0000-000046680000}"/>
    <cellStyle name="Total 9 2 7 2 14" xfId="26694" xr:uid="{00000000-0005-0000-0000-000047680000}"/>
    <cellStyle name="Total 9 2 7 2 14 2" xfId="26695" xr:uid="{00000000-0005-0000-0000-000048680000}"/>
    <cellStyle name="Total 9 2 7 2 15" xfId="26696" xr:uid="{00000000-0005-0000-0000-000049680000}"/>
    <cellStyle name="Total 9 2 7 2 15 2" xfId="26697" xr:uid="{00000000-0005-0000-0000-00004A680000}"/>
    <cellStyle name="Total 9 2 7 2 16" xfId="26698" xr:uid="{00000000-0005-0000-0000-00004B680000}"/>
    <cellStyle name="Total 9 2 7 2 16 2" xfId="26699" xr:uid="{00000000-0005-0000-0000-00004C680000}"/>
    <cellStyle name="Total 9 2 7 2 17" xfId="26700" xr:uid="{00000000-0005-0000-0000-00004D680000}"/>
    <cellStyle name="Total 9 2 7 2 17 2" xfId="26701" xr:uid="{00000000-0005-0000-0000-00004E680000}"/>
    <cellStyle name="Total 9 2 7 2 18" xfId="26702" xr:uid="{00000000-0005-0000-0000-00004F680000}"/>
    <cellStyle name="Total 9 2 7 2 2" xfId="26703" xr:uid="{00000000-0005-0000-0000-000050680000}"/>
    <cellStyle name="Total 9 2 7 2 2 2" xfId="26704" xr:uid="{00000000-0005-0000-0000-000051680000}"/>
    <cellStyle name="Total 9 2 7 2 3" xfId="26705" xr:uid="{00000000-0005-0000-0000-000052680000}"/>
    <cellStyle name="Total 9 2 7 2 3 2" xfId="26706" xr:uid="{00000000-0005-0000-0000-000053680000}"/>
    <cellStyle name="Total 9 2 7 2 4" xfId="26707" xr:uid="{00000000-0005-0000-0000-000054680000}"/>
    <cellStyle name="Total 9 2 7 2 4 2" xfId="26708" xr:uid="{00000000-0005-0000-0000-000055680000}"/>
    <cellStyle name="Total 9 2 7 2 5" xfId="26709" xr:uid="{00000000-0005-0000-0000-000056680000}"/>
    <cellStyle name="Total 9 2 7 2 5 2" xfId="26710" xr:uid="{00000000-0005-0000-0000-000057680000}"/>
    <cellStyle name="Total 9 2 7 2 6" xfId="26711" xr:uid="{00000000-0005-0000-0000-000058680000}"/>
    <cellStyle name="Total 9 2 7 2 6 2" xfId="26712" xr:uid="{00000000-0005-0000-0000-000059680000}"/>
    <cellStyle name="Total 9 2 7 2 7" xfId="26713" xr:uid="{00000000-0005-0000-0000-00005A680000}"/>
    <cellStyle name="Total 9 2 7 2 7 2" xfId="26714" xr:uid="{00000000-0005-0000-0000-00005B680000}"/>
    <cellStyle name="Total 9 2 7 2 8" xfId="26715" xr:uid="{00000000-0005-0000-0000-00005C680000}"/>
    <cellStyle name="Total 9 2 7 2 8 2" xfId="26716" xr:uid="{00000000-0005-0000-0000-00005D680000}"/>
    <cellStyle name="Total 9 2 7 2 9" xfId="26717" xr:uid="{00000000-0005-0000-0000-00005E680000}"/>
    <cellStyle name="Total 9 2 7 2 9 2" xfId="26718" xr:uid="{00000000-0005-0000-0000-00005F680000}"/>
    <cellStyle name="Total 9 2 7 3" xfId="26719" xr:uid="{00000000-0005-0000-0000-000060680000}"/>
    <cellStyle name="Total 9 2 7 3 10" xfId="26720" xr:uid="{00000000-0005-0000-0000-000061680000}"/>
    <cellStyle name="Total 9 2 7 3 10 2" xfId="26721" xr:uid="{00000000-0005-0000-0000-000062680000}"/>
    <cellStyle name="Total 9 2 7 3 11" xfId="26722" xr:uid="{00000000-0005-0000-0000-000063680000}"/>
    <cellStyle name="Total 9 2 7 3 11 2" xfId="26723" xr:uid="{00000000-0005-0000-0000-000064680000}"/>
    <cellStyle name="Total 9 2 7 3 12" xfId="26724" xr:uid="{00000000-0005-0000-0000-000065680000}"/>
    <cellStyle name="Total 9 2 7 3 12 2" xfId="26725" xr:uid="{00000000-0005-0000-0000-000066680000}"/>
    <cellStyle name="Total 9 2 7 3 13" xfId="26726" xr:uid="{00000000-0005-0000-0000-000067680000}"/>
    <cellStyle name="Total 9 2 7 3 13 2" xfId="26727" xr:uid="{00000000-0005-0000-0000-000068680000}"/>
    <cellStyle name="Total 9 2 7 3 14" xfId="26728" xr:uid="{00000000-0005-0000-0000-000069680000}"/>
    <cellStyle name="Total 9 2 7 3 14 2" xfId="26729" xr:uid="{00000000-0005-0000-0000-00006A680000}"/>
    <cellStyle name="Total 9 2 7 3 15" xfId="26730" xr:uid="{00000000-0005-0000-0000-00006B680000}"/>
    <cellStyle name="Total 9 2 7 3 15 2" xfId="26731" xr:uid="{00000000-0005-0000-0000-00006C680000}"/>
    <cellStyle name="Total 9 2 7 3 16" xfId="26732" xr:uid="{00000000-0005-0000-0000-00006D680000}"/>
    <cellStyle name="Total 9 2 7 3 2" xfId="26733" xr:uid="{00000000-0005-0000-0000-00006E680000}"/>
    <cellStyle name="Total 9 2 7 3 2 2" xfId="26734" xr:uid="{00000000-0005-0000-0000-00006F680000}"/>
    <cellStyle name="Total 9 2 7 3 3" xfId="26735" xr:uid="{00000000-0005-0000-0000-000070680000}"/>
    <cellStyle name="Total 9 2 7 3 3 2" xfId="26736" xr:uid="{00000000-0005-0000-0000-000071680000}"/>
    <cellStyle name="Total 9 2 7 3 4" xfId="26737" xr:uid="{00000000-0005-0000-0000-000072680000}"/>
    <cellStyle name="Total 9 2 7 3 4 2" xfId="26738" xr:uid="{00000000-0005-0000-0000-000073680000}"/>
    <cellStyle name="Total 9 2 7 3 5" xfId="26739" xr:uid="{00000000-0005-0000-0000-000074680000}"/>
    <cellStyle name="Total 9 2 7 3 5 2" xfId="26740" xr:uid="{00000000-0005-0000-0000-000075680000}"/>
    <cellStyle name="Total 9 2 7 3 6" xfId="26741" xr:uid="{00000000-0005-0000-0000-000076680000}"/>
    <cellStyle name="Total 9 2 7 3 6 2" xfId="26742" xr:uid="{00000000-0005-0000-0000-000077680000}"/>
    <cellStyle name="Total 9 2 7 3 7" xfId="26743" xr:uid="{00000000-0005-0000-0000-000078680000}"/>
    <cellStyle name="Total 9 2 7 3 7 2" xfId="26744" xr:uid="{00000000-0005-0000-0000-000079680000}"/>
    <cellStyle name="Total 9 2 7 3 8" xfId="26745" xr:uid="{00000000-0005-0000-0000-00007A680000}"/>
    <cellStyle name="Total 9 2 7 3 8 2" xfId="26746" xr:uid="{00000000-0005-0000-0000-00007B680000}"/>
    <cellStyle name="Total 9 2 7 3 9" xfId="26747" xr:uid="{00000000-0005-0000-0000-00007C680000}"/>
    <cellStyle name="Total 9 2 7 3 9 2" xfId="26748" xr:uid="{00000000-0005-0000-0000-00007D680000}"/>
    <cellStyle name="Total 9 2 7 4" xfId="26749" xr:uid="{00000000-0005-0000-0000-00007E680000}"/>
    <cellStyle name="Total 9 2 7 4 10" xfId="26750" xr:uid="{00000000-0005-0000-0000-00007F680000}"/>
    <cellStyle name="Total 9 2 7 4 10 2" xfId="26751" xr:uid="{00000000-0005-0000-0000-000080680000}"/>
    <cellStyle name="Total 9 2 7 4 11" xfId="26752" xr:uid="{00000000-0005-0000-0000-000081680000}"/>
    <cellStyle name="Total 9 2 7 4 11 2" xfId="26753" xr:uid="{00000000-0005-0000-0000-000082680000}"/>
    <cellStyle name="Total 9 2 7 4 12" xfId="26754" xr:uid="{00000000-0005-0000-0000-000083680000}"/>
    <cellStyle name="Total 9 2 7 4 12 2" xfId="26755" xr:uid="{00000000-0005-0000-0000-000084680000}"/>
    <cellStyle name="Total 9 2 7 4 13" xfId="26756" xr:uid="{00000000-0005-0000-0000-000085680000}"/>
    <cellStyle name="Total 9 2 7 4 13 2" xfId="26757" xr:uid="{00000000-0005-0000-0000-000086680000}"/>
    <cellStyle name="Total 9 2 7 4 14" xfId="26758" xr:uid="{00000000-0005-0000-0000-000087680000}"/>
    <cellStyle name="Total 9 2 7 4 14 2" xfId="26759" xr:uid="{00000000-0005-0000-0000-000088680000}"/>
    <cellStyle name="Total 9 2 7 4 15" xfId="26760" xr:uid="{00000000-0005-0000-0000-000089680000}"/>
    <cellStyle name="Total 9 2 7 4 15 2" xfId="26761" xr:uid="{00000000-0005-0000-0000-00008A680000}"/>
    <cellStyle name="Total 9 2 7 4 16" xfId="26762" xr:uid="{00000000-0005-0000-0000-00008B680000}"/>
    <cellStyle name="Total 9 2 7 4 2" xfId="26763" xr:uid="{00000000-0005-0000-0000-00008C680000}"/>
    <cellStyle name="Total 9 2 7 4 2 2" xfId="26764" xr:uid="{00000000-0005-0000-0000-00008D680000}"/>
    <cellStyle name="Total 9 2 7 4 3" xfId="26765" xr:uid="{00000000-0005-0000-0000-00008E680000}"/>
    <cellStyle name="Total 9 2 7 4 3 2" xfId="26766" xr:uid="{00000000-0005-0000-0000-00008F680000}"/>
    <cellStyle name="Total 9 2 7 4 4" xfId="26767" xr:uid="{00000000-0005-0000-0000-000090680000}"/>
    <cellStyle name="Total 9 2 7 4 4 2" xfId="26768" xr:uid="{00000000-0005-0000-0000-000091680000}"/>
    <cellStyle name="Total 9 2 7 4 5" xfId="26769" xr:uid="{00000000-0005-0000-0000-000092680000}"/>
    <cellStyle name="Total 9 2 7 4 5 2" xfId="26770" xr:uid="{00000000-0005-0000-0000-000093680000}"/>
    <cellStyle name="Total 9 2 7 4 6" xfId="26771" xr:uid="{00000000-0005-0000-0000-000094680000}"/>
    <cellStyle name="Total 9 2 7 4 6 2" xfId="26772" xr:uid="{00000000-0005-0000-0000-000095680000}"/>
    <cellStyle name="Total 9 2 7 4 7" xfId="26773" xr:uid="{00000000-0005-0000-0000-000096680000}"/>
    <cellStyle name="Total 9 2 7 4 7 2" xfId="26774" xr:uid="{00000000-0005-0000-0000-000097680000}"/>
    <cellStyle name="Total 9 2 7 4 8" xfId="26775" xr:uid="{00000000-0005-0000-0000-000098680000}"/>
    <cellStyle name="Total 9 2 7 4 8 2" xfId="26776" xr:uid="{00000000-0005-0000-0000-000099680000}"/>
    <cellStyle name="Total 9 2 7 4 9" xfId="26777" xr:uid="{00000000-0005-0000-0000-00009A680000}"/>
    <cellStyle name="Total 9 2 7 4 9 2" xfId="26778" xr:uid="{00000000-0005-0000-0000-00009B680000}"/>
    <cellStyle name="Total 9 2 7 5" xfId="26779" xr:uid="{00000000-0005-0000-0000-00009C680000}"/>
    <cellStyle name="Total 9 2 7 5 10" xfId="26780" xr:uid="{00000000-0005-0000-0000-00009D680000}"/>
    <cellStyle name="Total 9 2 7 5 10 2" xfId="26781" xr:uid="{00000000-0005-0000-0000-00009E680000}"/>
    <cellStyle name="Total 9 2 7 5 11" xfId="26782" xr:uid="{00000000-0005-0000-0000-00009F680000}"/>
    <cellStyle name="Total 9 2 7 5 11 2" xfId="26783" xr:uid="{00000000-0005-0000-0000-0000A0680000}"/>
    <cellStyle name="Total 9 2 7 5 12" xfId="26784" xr:uid="{00000000-0005-0000-0000-0000A1680000}"/>
    <cellStyle name="Total 9 2 7 5 12 2" xfId="26785" xr:uid="{00000000-0005-0000-0000-0000A2680000}"/>
    <cellStyle name="Total 9 2 7 5 13" xfId="26786" xr:uid="{00000000-0005-0000-0000-0000A3680000}"/>
    <cellStyle name="Total 9 2 7 5 13 2" xfId="26787" xr:uid="{00000000-0005-0000-0000-0000A4680000}"/>
    <cellStyle name="Total 9 2 7 5 14" xfId="26788" xr:uid="{00000000-0005-0000-0000-0000A5680000}"/>
    <cellStyle name="Total 9 2 7 5 2" xfId="26789" xr:uid="{00000000-0005-0000-0000-0000A6680000}"/>
    <cellStyle name="Total 9 2 7 5 2 2" xfId="26790" xr:uid="{00000000-0005-0000-0000-0000A7680000}"/>
    <cellStyle name="Total 9 2 7 5 3" xfId="26791" xr:uid="{00000000-0005-0000-0000-0000A8680000}"/>
    <cellStyle name="Total 9 2 7 5 3 2" xfId="26792" xr:uid="{00000000-0005-0000-0000-0000A9680000}"/>
    <cellStyle name="Total 9 2 7 5 4" xfId="26793" xr:uid="{00000000-0005-0000-0000-0000AA680000}"/>
    <cellStyle name="Total 9 2 7 5 4 2" xfId="26794" xr:uid="{00000000-0005-0000-0000-0000AB680000}"/>
    <cellStyle name="Total 9 2 7 5 5" xfId="26795" xr:uid="{00000000-0005-0000-0000-0000AC680000}"/>
    <cellStyle name="Total 9 2 7 5 5 2" xfId="26796" xr:uid="{00000000-0005-0000-0000-0000AD680000}"/>
    <cellStyle name="Total 9 2 7 5 6" xfId="26797" xr:uid="{00000000-0005-0000-0000-0000AE680000}"/>
    <cellStyle name="Total 9 2 7 5 6 2" xfId="26798" xr:uid="{00000000-0005-0000-0000-0000AF680000}"/>
    <cellStyle name="Total 9 2 7 5 7" xfId="26799" xr:uid="{00000000-0005-0000-0000-0000B0680000}"/>
    <cellStyle name="Total 9 2 7 5 7 2" xfId="26800" xr:uid="{00000000-0005-0000-0000-0000B1680000}"/>
    <cellStyle name="Total 9 2 7 5 8" xfId="26801" xr:uid="{00000000-0005-0000-0000-0000B2680000}"/>
    <cellStyle name="Total 9 2 7 5 8 2" xfId="26802" xr:uid="{00000000-0005-0000-0000-0000B3680000}"/>
    <cellStyle name="Total 9 2 7 5 9" xfId="26803" xr:uid="{00000000-0005-0000-0000-0000B4680000}"/>
    <cellStyle name="Total 9 2 7 5 9 2" xfId="26804" xr:uid="{00000000-0005-0000-0000-0000B5680000}"/>
    <cellStyle name="Total 9 2 7 6" xfId="26805" xr:uid="{00000000-0005-0000-0000-0000B6680000}"/>
    <cellStyle name="Total 9 2 7 6 2" xfId="26806" xr:uid="{00000000-0005-0000-0000-0000B7680000}"/>
    <cellStyle name="Total 9 2 7 7" xfId="26807" xr:uid="{00000000-0005-0000-0000-0000B8680000}"/>
    <cellStyle name="Total 9 2 7 7 2" xfId="26808" xr:uid="{00000000-0005-0000-0000-0000B9680000}"/>
    <cellStyle name="Total 9 2 7 8" xfId="26809" xr:uid="{00000000-0005-0000-0000-0000BA680000}"/>
    <cellStyle name="Total 9 2 7 8 2" xfId="26810" xr:uid="{00000000-0005-0000-0000-0000BB680000}"/>
    <cellStyle name="Total 9 2 7 9" xfId="26811" xr:uid="{00000000-0005-0000-0000-0000BC680000}"/>
    <cellStyle name="Total 9 2 7 9 2" xfId="26812" xr:uid="{00000000-0005-0000-0000-0000BD680000}"/>
    <cellStyle name="Total 9 2 8" xfId="26813" xr:uid="{00000000-0005-0000-0000-0000BE680000}"/>
    <cellStyle name="Total 9 2 8 10" xfId="26814" xr:uid="{00000000-0005-0000-0000-0000BF680000}"/>
    <cellStyle name="Total 9 2 8 10 2" xfId="26815" xr:uid="{00000000-0005-0000-0000-0000C0680000}"/>
    <cellStyle name="Total 9 2 8 11" xfId="26816" xr:uid="{00000000-0005-0000-0000-0000C1680000}"/>
    <cellStyle name="Total 9 2 8 11 2" xfId="26817" xr:uid="{00000000-0005-0000-0000-0000C2680000}"/>
    <cellStyle name="Total 9 2 8 12" xfId="26818" xr:uid="{00000000-0005-0000-0000-0000C3680000}"/>
    <cellStyle name="Total 9 2 8 12 2" xfId="26819" xr:uid="{00000000-0005-0000-0000-0000C4680000}"/>
    <cellStyle name="Total 9 2 8 13" xfId="26820" xr:uid="{00000000-0005-0000-0000-0000C5680000}"/>
    <cellStyle name="Total 9 2 8 13 2" xfId="26821" xr:uid="{00000000-0005-0000-0000-0000C6680000}"/>
    <cellStyle name="Total 9 2 8 14" xfId="26822" xr:uid="{00000000-0005-0000-0000-0000C7680000}"/>
    <cellStyle name="Total 9 2 8 14 2" xfId="26823" xr:uid="{00000000-0005-0000-0000-0000C8680000}"/>
    <cellStyle name="Total 9 2 8 15" xfId="26824" xr:uid="{00000000-0005-0000-0000-0000C9680000}"/>
    <cellStyle name="Total 9 2 8 15 2" xfId="26825" xr:uid="{00000000-0005-0000-0000-0000CA680000}"/>
    <cellStyle name="Total 9 2 8 16" xfId="26826" xr:uid="{00000000-0005-0000-0000-0000CB680000}"/>
    <cellStyle name="Total 9 2 8 16 2" xfId="26827" xr:uid="{00000000-0005-0000-0000-0000CC680000}"/>
    <cellStyle name="Total 9 2 8 17" xfId="26828" xr:uid="{00000000-0005-0000-0000-0000CD680000}"/>
    <cellStyle name="Total 9 2 8 17 2" xfId="26829" xr:uid="{00000000-0005-0000-0000-0000CE680000}"/>
    <cellStyle name="Total 9 2 8 18" xfId="26830" xr:uid="{00000000-0005-0000-0000-0000CF680000}"/>
    <cellStyle name="Total 9 2 8 2" xfId="26831" xr:uid="{00000000-0005-0000-0000-0000D0680000}"/>
    <cellStyle name="Total 9 2 8 2 10" xfId="26832" xr:uid="{00000000-0005-0000-0000-0000D1680000}"/>
    <cellStyle name="Total 9 2 8 2 10 2" xfId="26833" xr:uid="{00000000-0005-0000-0000-0000D2680000}"/>
    <cellStyle name="Total 9 2 8 2 11" xfId="26834" xr:uid="{00000000-0005-0000-0000-0000D3680000}"/>
    <cellStyle name="Total 9 2 8 2 11 2" xfId="26835" xr:uid="{00000000-0005-0000-0000-0000D4680000}"/>
    <cellStyle name="Total 9 2 8 2 12" xfId="26836" xr:uid="{00000000-0005-0000-0000-0000D5680000}"/>
    <cellStyle name="Total 9 2 8 2 12 2" xfId="26837" xr:uid="{00000000-0005-0000-0000-0000D6680000}"/>
    <cellStyle name="Total 9 2 8 2 13" xfId="26838" xr:uid="{00000000-0005-0000-0000-0000D7680000}"/>
    <cellStyle name="Total 9 2 8 2 13 2" xfId="26839" xr:uid="{00000000-0005-0000-0000-0000D8680000}"/>
    <cellStyle name="Total 9 2 8 2 14" xfId="26840" xr:uid="{00000000-0005-0000-0000-0000D9680000}"/>
    <cellStyle name="Total 9 2 8 2 14 2" xfId="26841" xr:uid="{00000000-0005-0000-0000-0000DA680000}"/>
    <cellStyle name="Total 9 2 8 2 15" xfId="26842" xr:uid="{00000000-0005-0000-0000-0000DB680000}"/>
    <cellStyle name="Total 9 2 8 2 15 2" xfId="26843" xr:uid="{00000000-0005-0000-0000-0000DC680000}"/>
    <cellStyle name="Total 9 2 8 2 16" xfId="26844" xr:uid="{00000000-0005-0000-0000-0000DD680000}"/>
    <cellStyle name="Total 9 2 8 2 16 2" xfId="26845" xr:uid="{00000000-0005-0000-0000-0000DE680000}"/>
    <cellStyle name="Total 9 2 8 2 17" xfId="26846" xr:uid="{00000000-0005-0000-0000-0000DF680000}"/>
    <cellStyle name="Total 9 2 8 2 17 2" xfId="26847" xr:uid="{00000000-0005-0000-0000-0000E0680000}"/>
    <cellStyle name="Total 9 2 8 2 18" xfId="26848" xr:uid="{00000000-0005-0000-0000-0000E1680000}"/>
    <cellStyle name="Total 9 2 8 2 2" xfId="26849" xr:uid="{00000000-0005-0000-0000-0000E2680000}"/>
    <cellStyle name="Total 9 2 8 2 2 2" xfId="26850" xr:uid="{00000000-0005-0000-0000-0000E3680000}"/>
    <cellStyle name="Total 9 2 8 2 3" xfId="26851" xr:uid="{00000000-0005-0000-0000-0000E4680000}"/>
    <cellStyle name="Total 9 2 8 2 3 2" xfId="26852" xr:uid="{00000000-0005-0000-0000-0000E5680000}"/>
    <cellStyle name="Total 9 2 8 2 4" xfId="26853" xr:uid="{00000000-0005-0000-0000-0000E6680000}"/>
    <cellStyle name="Total 9 2 8 2 4 2" xfId="26854" xr:uid="{00000000-0005-0000-0000-0000E7680000}"/>
    <cellStyle name="Total 9 2 8 2 5" xfId="26855" xr:uid="{00000000-0005-0000-0000-0000E8680000}"/>
    <cellStyle name="Total 9 2 8 2 5 2" xfId="26856" xr:uid="{00000000-0005-0000-0000-0000E9680000}"/>
    <cellStyle name="Total 9 2 8 2 6" xfId="26857" xr:uid="{00000000-0005-0000-0000-0000EA680000}"/>
    <cellStyle name="Total 9 2 8 2 6 2" xfId="26858" xr:uid="{00000000-0005-0000-0000-0000EB680000}"/>
    <cellStyle name="Total 9 2 8 2 7" xfId="26859" xr:uid="{00000000-0005-0000-0000-0000EC680000}"/>
    <cellStyle name="Total 9 2 8 2 7 2" xfId="26860" xr:uid="{00000000-0005-0000-0000-0000ED680000}"/>
    <cellStyle name="Total 9 2 8 2 8" xfId="26861" xr:uid="{00000000-0005-0000-0000-0000EE680000}"/>
    <cellStyle name="Total 9 2 8 2 8 2" xfId="26862" xr:uid="{00000000-0005-0000-0000-0000EF680000}"/>
    <cellStyle name="Total 9 2 8 2 9" xfId="26863" xr:uid="{00000000-0005-0000-0000-0000F0680000}"/>
    <cellStyle name="Total 9 2 8 2 9 2" xfId="26864" xr:uid="{00000000-0005-0000-0000-0000F1680000}"/>
    <cellStyle name="Total 9 2 8 3" xfId="26865" xr:uid="{00000000-0005-0000-0000-0000F2680000}"/>
    <cellStyle name="Total 9 2 8 3 10" xfId="26866" xr:uid="{00000000-0005-0000-0000-0000F3680000}"/>
    <cellStyle name="Total 9 2 8 3 10 2" xfId="26867" xr:uid="{00000000-0005-0000-0000-0000F4680000}"/>
    <cellStyle name="Total 9 2 8 3 11" xfId="26868" xr:uid="{00000000-0005-0000-0000-0000F5680000}"/>
    <cellStyle name="Total 9 2 8 3 11 2" xfId="26869" xr:uid="{00000000-0005-0000-0000-0000F6680000}"/>
    <cellStyle name="Total 9 2 8 3 12" xfId="26870" xr:uid="{00000000-0005-0000-0000-0000F7680000}"/>
    <cellStyle name="Total 9 2 8 3 12 2" xfId="26871" xr:uid="{00000000-0005-0000-0000-0000F8680000}"/>
    <cellStyle name="Total 9 2 8 3 13" xfId="26872" xr:uid="{00000000-0005-0000-0000-0000F9680000}"/>
    <cellStyle name="Total 9 2 8 3 13 2" xfId="26873" xr:uid="{00000000-0005-0000-0000-0000FA680000}"/>
    <cellStyle name="Total 9 2 8 3 14" xfId="26874" xr:uid="{00000000-0005-0000-0000-0000FB680000}"/>
    <cellStyle name="Total 9 2 8 3 14 2" xfId="26875" xr:uid="{00000000-0005-0000-0000-0000FC680000}"/>
    <cellStyle name="Total 9 2 8 3 15" xfId="26876" xr:uid="{00000000-0005-0000-0000-0000FD680000}"/>
    <cellStyle name="Total 9 2 8 3 15 2" xfId="26877" xr:uid="{00000000-0005-0000-0000-0000FE680000}"/>
    <cellStyle name="Total 9 2 8 3 16" xfId="26878" xr:uid="{00000000-0005-0000-0000-0000FF680000}"/>
    <cellStyle name="Total 9 2 8 3 2" xfId="26879" xr:uid="{00000000-0005-0000-0000-000000690000}"/>
    <cellStyle name="Total 9 2 8 3 2 2" xfId="26880" xr:uid="{00000000-0005-0000-0000-000001690000}"/>
    <cellStyle name="Total 9 2 8 3 3" xfId="26881" xr:uid="{00000000-0005-0000-0000-000002690000}"/>
    <cellStyle name="Total 9 2 8 3 3 2" xfId="26882" xr:uid="{00000000-0005-0000-0000-000003690000}"/>
    <cellStyle name="Total 9 2 8 3 4" xfId="26883" xr:uid="{00000000-0005-0000-0000-000004690000}"/>
    <cellStyle name="Total 9 2 8 3 4 2" xfId="26884" xr:uid="{00000000-0005-0000-0000-000005690000}"/>
    <cellStyle name="Total 9 2 8 3 5" xfId="26885" xr:uid="{00000000-0005-0000-0000-000006690000}"/>
    <cellStyle name="Total 9 2 8 3 5 2" xfId="26886" xr:uid="{00000000-0005-0000-0000-000007690000}"/>
    <cellStyle name="Total 9 2 8 3 6" xfId="26887" xr:uid="{00000000-0005-0000-0000-000008690000}"/>
    <cellStyle name="Total 9 2 8 3 6 2" xfId="26888" xr:uid="{00000000-0005-0000-0000-000009690000}"/>
    <cellStyle name="Total 9 2 8 3 7" xfId="26889" xr:uid="{00000000-0005-0000-0000-00000A690000}"/>
    <cellStyle name="Total 9 2 8 3 7 2" xfId="26890" xr:uid="{00000000-0005-0000-0000-00000B690000}"/>
    <cellStyle name="Total 9 2 8 3 8" xfId="26891" xr:uid="{00000000-0005-0000-0000-00000C690000}"/>
    <cellStyle name="Total 9 2 8 3 8 2" xfId="26892" xr:uid="{00000000-0005-0000-0000-00000D690000}"/>
    <cellStyle name="Total 9 2 8 3 9" xfId="26893" xr:uid="{00000000-0005-0000-0000-00000E690000}"/>
    <cellStyle name="Total 9 2 8 3 9 2" xfId="26894" xr:uid="{00000000-0005-0000-0000-00000F690000}"/>
    <cellStyle name="Total 9 2 8 4" xfId="26895" xr:uid="{00000000-0005-0000-0000-000010690000}"/>
    <cellStyle name="Total 9 2 8 4 10" xfId="26896" xr:uid="{00000000-0005-0000-0000-000011690000}"/>
    <cellStyle name="Total 9 2 8 4 10 2" xfId="26897" xr:uid="{00000000-0005-0000-0000-000012690000}"/>
    <cellStyle name="Total 9 2 8 4 11" xfId="26898" xr:uid="{00000000-0005-0000-0000-000013690000}"/>
    <cellStyle name="Total 9 2 8 4 11 2" xfId="26899" xr:uid="{00000000-0005-0000-0000-000014690000}"/>
    <cellStyle name="Total 9 2 8 4 12" xfId="26900" xr:uid="{00000000-0005-0000-0000-000015690000}"/>
    <cellStyle name="Total 9 2 8 4 12 2" xfId="26901" xr:uid="{00000000-0005-0000-0000-000016690000}"/>
    <cellStyle name="Total 9 2 8 4 13" xfId="26902" xr:uid="{00000000-0005-0000-0000-000017690000}"/>
    <cellStyle name="Total 9 2 8 4 13 2" xfId="26903" xr:uid="{00000000-0005-0000-0000-000018690000}"/>
    <cellStyle name="Total 9 2 8 4 14" xfId="26904" xr:uid="{00000000-0005-0000-0000-000019690000}"/>
    <cellStyle name="Total 9 2 8 4 14 2" xfId="26905" xr:uid="{00000000-0005-0000-0000-00001A690000}"/>
    <cellStyle name="Total 9 2 8 4 15" xfId="26906" xr:uid="{00000000-0005-0000-0000-00001B690000}"/>
    <cellStyle name="Total 9 2 8 4 15 2" xfId="26907" xr:uid="{00000000-0005-0000-0000-00001C690000}"/>
    <cellStyle name="Total 9 2 8 4 16" xfId="26908" xr:uid="{00000000-0005-0000-0000-00001D690000}"/>
    <cellStyle name="Total 9 2 8 4 2" xfId="26909" xr:uid="{00000000-0005-0000-0000-00001E690000}"/>
    <cellStyle name="Total 9 2 8 4 2 2" xfId="26910" xr:uid="{00000000-0005-0000-0000-00001F690000}"/>
    <cellStyle name="Total 9 2 8 4 3" xfId="26911" xr:uid="{00000000-0005-0000-0000-000020690000}"/>
    <cellStyle name="Total 9 2 8 4 3 2" xfId="26912" xr:uid="{00000000-0005-0000-0000-000021690000}"/>
    <cellStyle name="Total 9 2 8 4 4" xfId="26913" xr:uid="{00000000-0005-0000-0000-000022690000}"/>
    <cellStyle name="Total 9 2 8 4 4 2" xfId="26914" xr:uid="{00000000-0005-0000-0000-000023690000}"/>
    <cellStyle name="Total 9 2 8 4 5" xfId="26915" xr:uid="{00000000-0005-0000-0000-000024690000}"/>
    <cellStyle name="Total 9 2 8 4 5 2" xfId="26916" xr:uid="{00000000-0005-0000-0000-000025690000}"/>
    <cellStyle name="Total 9 2 8 4 6" xfId="26917" xr:uid="{00000000-0005-0000-0000-000026690000}"/>
    <cellStyle name="Total 9 2 8 4 6 2" xfId="26918" xr:uid="{00000000-0005-0000-0000-000027690000}"/>
    <cellStyle name="Total 9 2 8 4 7" xfId="26919" xr:uid="{00000000-0005-0000-0000-000028690000}"/>
    <cellStyle name="Total 9 2 8 4 7 2" xfId="26920" xr:uid="{00000000-0005-0000-0000-000029690000}"/>
    <cellStyle name="Total 9 2 8 4 8" xfId="26921" xr:uid="{00000000-0005-0000-0000-00002A690000}"/>
    <cellStyle name="Total 9 2 8 4 8 2" xfId="26922" xr:uid="{00000000-0005-0000-0000-00002B690000}"/>
    <cellStyle name="Total 9 2 8 4 9" xfId="26923" xr:uid="{00000000-0005-0000-0000-00002C690000}"/>
    <cellStyle name="Total 9 2 8 4 9 2" xfId="26924" xr:uid="{00000000-0005-0000-0000-00002D690000}"/>
    <cellStyle name="Total 9 2 8 5" xfId="26925" xr:uid="{00000000-0005-0000-0000-00002E690000}"/>
    <cellStyle name="Total 9 2 8 5 10" xfId="26926" xr:uid="{00000000-0005-0000-0000-00002F690000}"/>
    <cellStyle name="Total 9 2 8 5 10 2" xfId="26927" xr:uid="{00000000-0005-0000-0000-000030690000}"/>
    <cellStyle name="Total 9 2 8 5 11" xfId="26928" xr:uid="{00000000-0005-0000-0000-000031690000}"/>
    <cellStyle name="Total 9 2 8 5 11 2" xfId="26929" xr:uid="{00000000-0005-0000-0000-000032690000}"/>
    <cellStyle name="Total 9 2 8 5 12" xfId="26930" xr:uid="{00000000-0005-0000-0000-000033690000}"/>
    <cellStyle name="Total 9 2 8 5 12 2" xfId="26931" xr:uid="{00000000-0005-0000-0000-000034690000}"/>
    <cellStyle name="Total 9 2 8 5 13" xfId="26932" xr:uid="{00000000-0005-0000-0000-000035690000}"/>
    <cellStyle name="Total 9 2 8 5 13 2" xfId="26933" xr:uid="{00000000-0005-0000-0000-000036690000}"/>
    <cellStyle name="Total 9 2 8 5 14" xfId="26934" xr:uid="{00000000-0005-0000-0000-000037690000}"/>
    <cellStyle name="Total 9 2 8 5 2" xfId="26935" xr:uid="{00000000-0005-0000-0000-000038690000}"/>
    <cellStyle name="Total 9 2 8 5 2 2" xfId="26936" xr:uid="{00000000-0005-0000-0000-000039690000}"/>
    <cellStyle name="Total 9 2 8 5 3" xfId="26937" xr:uid="{00000000-0005-0000-0000-00003A690000}"/>
    <cellStyle name="Total 9 2 8 5 3 2" xfId="26938" xr:uid="{00000000-0005-0000-0000-00003B690000}"/>
    <cellStyle name="Total 9 2 8 5 4" xfId="26939" xr:uid="{00000000-0005-0000-0000-00003C690000}"/>
    <cellStyle name="Total 9 2 8 5 4 2" xfId="26940" xr:uid="{00000000-0005-0000-0000-00003D690000}"/>
    <cellStyle name="Total 9 2 8 5 5" xfId="26941" xr:uid="{00000000-0005-0000-0000-00003E690000}"/>
    <cellStyle name="Total 9 2 8 5 5 2" xfId="26942" xr:uid="{00000000-0005-0000-0000-00003F690000}"/>
    <cellStyle name="Total 9 2 8 5 6" xfId="26943" xr:uid="{00000000-0005-0000-0000-000040690000}"/>
    <cellStyle name="Total 9 2 8 5 6 2" xfId="26944" xr:uid="{00000000-0005-0000-0000-000041690000}"/>
    <cellStyle name="Total 9 2 8 5 7" xfId="26945" xr:uid="{00000000-0005-0000-0000-000042690000}"/>
    <cellStyle name="Total 9 2 8 5 7 2" xfId="26946" xr:uid="{00000000-0005-0000-0000-000043690000}"/>
    <cellStyle name="Total 9 2 8 5 8" xfId="26947" xr:uid="{00000000-0005-0000-0000-000044690000}"/>
    <cellStyle name="Total 9 2 8 5 8 2" xfId="26948" xr:uid="{00000000-0005-0000-0000-000045690000}"/>
    <cellStyle name="Total 9 2 8 5 9" xfId="26949" xr:uid="{00000000-0005-0000-0000-000046690000}"/>
    <cellStyle name="Total 9 2 8 5 9 2" xfId="26950" xr:uid="{00000000-0005-0000-0000-000047690000}"/>
    <cellStyle name="Total 9 2 8 6" xfId="26951" xr:uid="{00000000-0005-0000-0000-000048690000}"/>
    <cellStyle name="Total 9 2 8 6 2" xfId="26952" xr:uid="{00000000-0005-0000-0000-000049690000}"/>
    <cellStyle name="Total 9 2 8 7" xfId="26953" xr:uid="{00000000-0005-0000-0000-00004A690000}"/>
    <cellStyle name="Total 9 2 8 7 2" xfId="26954" xr:uid="{00000000-0005-0000-0000-00004B690000}"/>
    <cellStyle name="Total 9 2 8 8" xfId="26955" xr:uid="{00000000-0005-0000-0000-00004C690000}"/>
    <cellStyle name="Total 9 2 8 8 2" xfId="26956" xr:uid="{00000000-0005-0000-0000-00004D690000}"/>
    <cellStyle name="Total 9 2 8 9" xfId="26957" xr:uid="{00000000-0005-0000-0000-00004E690000}"/>
    <cellStyle name="Total 9 2 8 9 2" xfId="26958" xr:uid="{00000000-0005-0000-0000-00004F690000}"/>
    <cellStyle name="Total 9 2 9" xfId="26959" xr:uid="{00000000-0005-0000-0000-000050690000}"/>
    <cellStyle name="Total 9 2 9 10" xfId="26960" xr:uid="{00000000-0005-0000-0000-000051690000}"/>
    <cellStyle name="Total 9 2 9 10 2" xfId="26961" xr:uid="{00000000-0005-0000-0000-000052690000}"/>
    <cellStyle name="Total 9 2 9 11" xfId="26962" xr:uid="{00000000-0005-0000-0000-000053690000}"/>
    <cellStyle name="Total 9 2 9 11 2" xfId="26963" xr:uid="{00000000-0005-0000-0000-000054690000}"/>
    <cellStyle name="Total 9 2 9 12" xfId="26964" xr:uid="{00000000-0005-0000-0000-000055690000}"/>
    <cellStyle name="Total 9 2 9 12 2" xfId="26965" xr:uid="{00000000-0005-0000-0000-000056690000}"/>
    <cellStyle name="Total 9 2 9 13" xfId="26966" xr:uid="{00000000-0005-0000-0000-000057690000}"/>
    <cellStyle name="Total 9 2 9 13 2" xfId="26967" xr:uid="{00000000-0005-0000-0000-000058690000}"/>
    <cellStyle name="Total 9 2 9 14" xfId="26968" xr:uid="{00000000-0005-0000-0000-000059690000}"/>
    <cellStyle name="Total 9 2 9 14 2" xfId="26969" xr:uid="{00000000-0005-0000-0000-00005A690000}"/>
    <cellStyle name="Total 9 2 9 15" xfId="26970" xr:uid="{00000000-0005-0000-0000-00005B690000}"/>
    <cellStyle name="Total 9 2 9 15 2" xfId="26971" xr:uid="{00000000-0005-0000-0000-00005C690000}"/>
    <cellStyle name="Total 9 2 9 16" xfId="26972" xr:uid="{00000000-0005-0000-0000-00005D690000}"/>
    <cellStyle name="Total 9 2 9 16 2" xfId="26973" xr:uid="{00000000-0005-0000-0000-00005E690000}"/>
    <cellStyle name="Total 9 2 9 17" xfId="26974" xr:uid="{00000000-0005-0000-0000-00005F690000}"/>
    <cellStyle name="Total 9 2 9 17 2" xfId="26975" xr:uid="{00000000-0005-0000-0000-000060690000}"/>
    <cellStyle name="Total 9 2 9 18" xfId="26976" xr:uid="{00000000-0005-0000-0000-000061690000}"/>
    <cellStyle name="Total 9 2 9 2" xfId="26977" xr:uid="{00000000-0005-0000-0000-000062690000}"/>
    <cellStyle name="Total 9 2 9 2 2" xfId="26978" xr:uid="{00000000-0005-0000-0000-000063690000}"/>
    <cellStyle name="Total 9 2 9 3" xfId="26979" xr:uid="{00000000-0005-0000-0000-000064690000}"/>
    <cellStyle name="Total 9 2 9 3 2" xfId="26980" xr:uid="{00000000-0005-0000-0000-000065690000}"/>
    <cellStyle name="Total 9 2 9 4" xfId="26981" xr:uid="{00000000-0005-0000-0000-000066690000}"/>
    <cellStyle name="Total 9 2 9 4 2" xfId="26982" xr:uid="{00000000-0005-0000-0000-000067690000}"/>
    <cellStyle name="Total 9 2 9 5" xfId="26983" xr:uid="{00000000-0005-0000-0000-000068690000}"/>
    <cellStyle name="Total 9 2 9 5 2" xfId="26984" xr:uid="{00000000-0005-0000-0000-000069690000}"/>
    <cellStyle name="Total 9 2 9 6" xfId="26985" xr:uid="{00000000-0005-0000-0000-00006A690000}"/>
    <cellStyle name="Total 9 2 9 6 2" xfId="26986" xr:uid="{00000000-0005-0000-0000-00006B690000}"/>
    <cellStyle name="Total 9 2 9 7" xfId="26987" xr:uid="{00000000-0005-0000-0000-00006C690000}"/>
    <cellStyle name="Total 9 2 9 7 2" xfId="26988" xr:uid="{00000000-0005-0000-0000-00006D690000}"/>
    <cellStyle name="Total 9 2 9 8" xfId="26989" xr:uid="{00000000-0005-0000-0000-00006E690000}"/>
    <cellStyle name="Total 9 2 9 8 2" xfId="26990" xr:uid="{00000000-0005-0000-0000-00006F690000}"/>
    <cellStyle name="Total 9 2 9 9" xfId="26991" xr:uid="{00000000-0005-0000-0000-000070690000}"/>
    <cellStyle name="Total 9 2 9 9 2" xfId="26992" xr:uid="{00000000-0005-0000-0000-000071690000}"/>
    <cellStyle name="Total 9 20" xfId="26993" xr:uid="{00000000-0005-0000-0000-000072690000}"/>
    <cellStyle name="Total 9 20 2" xfId="26994" xr:uid="{00000000-0005-0000-0000-000073690000}"/>
    <cellStyle name="Total 9 21" xfId="26995" xr:uid="{00000000-0005-0000-0000-000074690000}"/>
    <cellStyle name="Total 9 21 2" xfId="26996" xr:uid="{00000000-0005-0000-0000-000075690000}"/>
    <cellStyle name="Total 9 22" xfId="26997" xr:uid="{00000000-0005-0000-0000-000076690000}"/>
    <cellStyle name="Total 9 22 2" xfId="26998" xr:uid="{00000000-0005-0000-0000-000077690000}"/>
    <cellStyle name="Total 9 23" xfId="26999" xr:uid="{00000000-0005-0000-0000-000078690000}"/>
    <cellStyle name="Total 9 23 2" xfId="27000" xr:uid="{00000000-0005-0000-0000-000079690000}"/>
    <cellStyle name="Total 9 24" xfId="27001" xr:uid="{00000000-0005-0000-0000-00007A690000}"/>
    <cellStyle name="Total 9 24 2" xfId="27002" xr:uid="{00000000-0005-0000-0000-00007B690000}"/>
    <cellStyle name="Total 9 25" xfId="27003" xr:uid="{00000000-0005-0000-0000-00007C690000}"/>
    <cellStyle name="Total 9 25 2" xfId="27004" xr:uid="{00000000-0005-0000-0000-00007D690000}"/>
    <cellStyle name="Total 9 26" xfId="27005" xr:uid="{00000000-0005-0000-0000-00007E690000}"/>
    <cellStyle name="Total 9 26 2" xfId="27006" xr:uid="{00000000-0005-0000-0000-00007F690000}"/>
    <cellStyle name="Total 9 27" xfId="27007" xr:uid="{00000000-0005-0000-0000-000080690000}"/>
    <cellStyle name="Total 9 27 2" xfId="27008" xr:uid="{00000000-0005-0000-0000-000081690000}"/>
    <cellStyle name="Total 9 28" xfId="27009" xr:uid="{00000000-0005-0000-0000-000082690000}"/>
    <cellStyle name="Total 9 3" xfId="27010" xr:uid="{00000000-0005-0000-0000-000083690000}"/>
    <cellStyle name="Total 9 3 10" xfId="27011" xr:uid="{00000000-0005-0000-0000-000084690000}"/>
    <cellStyle name="Total 9 3 10 2" xfId="27012" xr:uid="{00000000-0005-0000-0000-000085690000}"/>
    <cellStyle name="Total 9 3 11" xfId="27013" xr:uid="{00000000-0005-0000-0000-000086690000}"/>
    <cellStyle name="Total 9 3 11 2" xfId="27014" xr:uid="{00000000-0005-0000-0000-000087690000}"/>
    <cellStyle name="Total 9 3 12" xfId="27015" xr:uid="{00000000-0005-0000-0000-000088690000}"/>
    <cellStyle name="Total 9 3 12 2" xfId="27016" xr:uid="{00000000-0005-0000-0000-000089690000}"/>
    <cellStyle name="Total 9 3 13" xfId="27017" xr:uid="{00000000-0005-0000-0000-00008A690000}"/>
    <cellStyle name="Total 9 3 13 2" xfId="27018" xr:uid="{00000000-0005-0000-0000-00008B690000}"/>
    <cellStyle name="Total 9 3 14" xfId="27019" xr:uid="{00000000-0005-0000-0000-00008C690000}"/>
    <cellStyle name="Total 9 3 14 2" xfId="27020" xr:uid="{00000000-0005-0000-0000-00008D690000}"/>
    <cellStyle name="Total 9 3 15" xfId="27021" xr:uid="{00000000-0005-0000-0000-00008E690000}"/>
    <cellStyle name="Total 9 3 15 2" xfId="27022" xr:uid="{00000000-0005-0000-0000-00008F690000}"/>
    <cellStyle name="Total 9 3 16" xfId="27023" xr:uid="{00000000-0005-0000-0000-000090690000}"/>
    <cellStyle name="Total 9 3 16 2" xfId="27024" xr:uid="{00000000-0005-0000-0000-000091690000}"/>
    <cellStyle name="Total 9 3 17" xfId="27025" xr:uid="{00000000-0005-0000-0000-000092690000}"/>
    <cellStyle name="Total 9 3 17 2" xfId="27026" xr:uid="{00000000-0005-0000-0000-000093690000}"/>
    <cellStyle name="Total 9 3 18" xfId="27027" xr:uid="{00000000-0005-0000-0000-000094690000}"/>
    <cellStyle name="Total 9 3 18 2" xfId="27028" xr:uid="{00000000-0005-0000-0000-000095690000}"/>
    <cellStyle name="Total 9 3 19" xfId="27029" xr:uid="{00000000-0005-0000-0000-000096690000}"/>
    <cellStyle name="Total 9 3 19 2" xfId="27030" xr:uid="{00000000-0005-0000-0000-000097690000}"/>
    <cellStyle name="Total 9 3 2" xfId="27031" xr:uid="{00000000-0005-0000-0000-000098690000}"/>
    <cellStyle name="Total 9 3 2 10" xfId="27032" xr:uid="{00000000-0005-0000-0000-000099690000}"/>
    <cellStyle name="Total 9 3 2 10 2" xfId="27033" xr:uid="{00000000-0005-0000-0000-00009A690000}"/>
    <cellStyle name="Total 9 3 2 11" xfId="27034" xr:uid="{00000000-0005-0000-0000-00009B690000}"/>
    <cellStyle name="Total 9 3 2 11 2" xfId="27035" xr:uid="{00000000-0005-0000-0000-00009C690000}"/>
    <cellStyle name="Total 9 3 2 12" xfId="27036" xr:uid="{00000000-0005-0000-0000-00009D690000}"/>
    <cellStyle name="Total 9 3 2 12 2" xfId="27037" xr:uid="{00000000-0005-0000-0000-00009E690000}"/>
    <cellStyle name="Total 9 3 2 13" xfId="27038" xr:uid="{00000000-0005-0000-0000-00009F690000}"/>
    <cellStyle name="Total 9 3 2 13 2" xfId="27039" xr:uid="{00000000-0005-0000-0000-0000A0690000}"/>
    <cellStyle name="Total 9 3 2 14" xfId="27040" xr:uid="{00000000-0005-0000-0000-0000A1690000}"/>
    <cellStyle name="Total 9 3 2 14 2" xfId="27041" xr:uid="{00000000-0005-0000-0000-0000A2690000}"/>
    <cellStyle name="Total 9 3 2 15" xfId="27042" xr:uid="{00000000-0005-0000-0000-0000A3690000}"/>
    <cellStyle name="Total 9 3 2 15 2" xfId="27043" xr:uid="{00000000-0005-0000-0000-0000A4690000}"/>
    <cellStyle name="Total 9 3 2 16" xfId="27044" xr:uid="{00000000-0005-0000-0000-0000A5690000}"/>
    <cellStyle name="Total 9 3 2 16 2" xfId="27045" xr:uid="{00000000-0005-0000-0000-0000A6690000}"/>
    <cellStyle name="Total 9 3 2 17" xfId="27046" xr:uid="{00000000-0005-0000-0000-0000A7690000}"/>
    <cellStyle name="Total 9 3 2 17 2" xfId="27047" xr:uid="{00000000-0005-0000-0000-0000A8690000}"/>
    <cellStyle name="Total 9 3 2 18" xfId="27048" xr:uid="{00000000-0005-0000-0000-0000A9690000}"/>
    <cellStyle name="Total 9 3 2 18 2" xfId="27049" xr:uid="{00000000-0005-0000-0000-0000AA690000}"/>
    <cellStyle name="Total 9 3 2 19" xfId="27050" xr:uid="{00000000-0005-0000-0000-0000AB690000}"/>
    <cellStyle name="Total 9 3 2 2" xfId="27051" xr:uid="{00000000-0005-0000-0000-0000AC690000}"/>
    <cellStyle name="Total 9 3 2 2 2" xfId="27052" xr:uid="{00000000-0005-0000-0000-0000AD690000}"/>
    <cellStyle name="Total 9 3 2 3" xfId="27053" xr:uid="{00000000-0005-0000-0000-0000AE690000}"/>
    <cellStyle name="Total 9 3 2 3 2" xfId="27054" xr:uid="{00000000-0005-0000-0000-0000AF690000}"/>
    <cellStyle name="Total 9 3 2 4" xfId="27055" xr:uid="{00000000-0005-0000-0000-0000B0690000}"/>
    <cellStyle name="Total 9 3 2 4 2" xfId="27056" xr:uid="{00000000-0005-0000-0000-0000B1690000}"/>
    <cellStyle name="Total 9 3 2 5" xfId="27057" xr:uid="{00000000-0005-0000-0000-0000B2690000}"/>
    <cellStyle name="Total 9 3 2 5 2" xfId="27058" xr:uid="{00000000-0005-0000-0000-0000B3690000}"/>
    <cellStyle name="Total 9 3 2 6" xfId="27059" xr:uid="{00000000-0005-0000-0000-0000B4690000}"/>
    <cellStyle name="Total 9 3 2 6 2" xfId="27060" xr:uid="{00000000-0005-0000-0000-0000B5690000}"/>
    <cellStyle name="Total 9 3 2 7" xfId="27061" xr:uid="{00000000-0005-0000-0000-0000B6690000}"/>
    <cellStyle name="Total 9 3 2 7 2" xfId="27062" xr:uid="{00000000-0005-0000-0000-0000B7690000}"/>
    <cellStyle name="Total 9 3 2 8" xfId="27063" xr:uid="{00000000-0005-0000-0000-0000B8690000}"/>
    <cellStyle name="Total 9 3 2 8 2" xfId="27064" xr:uid="{00000000-0005-0000-0000-0000B9690000}"/>
    <cellStyle name="Total 9 3 2 9" xfId="27065" xr:uid="{00000000-0005-0000-0000-0000BA690000}"/>
    <cellStyle name="Total 9 3 2 9 2" xfId="27066" xr:uid="{00000000-0005-0000-0000-0000BB690000}"/>
    <cellStyle name="Total 9 3 20" xfId="27067" xr:uid="{00000000-0005-0000-0000-0000BC690000}"/>
    <cellStyle name="Total 9 3 3" xfId="27068" xr:uid="{00000000-0005-0000-0000-0000BD690000}"/>
    <cellStyle name="Total 9 3 3 10" xfId="27069" xr:uid="{00000000-0005-0000-0000-0000BE690000}"/>
    <cellStyle name="Total 9 3 3 10 2" xfId="27070" xr:uid="{00000000-0005-0000-0000-0000BF690000}"/>
    <cellStyle name="Total 9 3 3 11" xfId="27071" xr:uid="{00000000-0005-0000-0000-0000C0690000}"/>
    <cellStyle name="Total 9 3 3 11 2" xfId="27072" xr:uid="{00000000-0005-0000-0000-0000C1690000}"/>
    <cellStyle name="Total 9 3 3 12" xfId="27073" xr:uid="{00000000-0005-0000-0000-0000C2690000}"/>
    <cellStyle name="Total 9 3 3 12 2" xfId="27074" xr:uid="{00000000-0005-0000-0000-0000C3690000}"/>
    <cellStyle name="Total 9 3 3 13" xfId="27075" xr:uid="{00000000-0005-0000-0000-0000C4690000}"/>
    <cellStyle name="Total 9 3 3 13 2" xfId="27076" xr:uid="{00000000-0005-0000-0000-0000C5690000}"/>
    <cellStyle name="Total 9 3 3 14" xfId="27077" xr:uid="{00000000-0005-0000-0000-0000C6690000}"/>
    <cellStyle name="Total 9 3 3 14 2" xfId="27078" xr:uid="{00000000-0005-0000-0000-0000C7690000}"/>
    <cellStyle name="Total 9 3 3 15" xfId="27079" xr:uid="{00000000-0005-0000-0000-0000C8690000}"/>
    <cellStyle name="Total 9 3 3 15 2" xfId="27080" xr:uid="{00000000-0005-0000-0000-0000C9690000}"/>
    <cellStyle name="Total 9 3 3 16" xfId="27081" xr:uid="{00000000-0005-0000-0000-0000CA690000}"/>
    <cellStyle name="Total 9 3 3 16 2" xfId="27082" xr:uid="{00000000-0005-0000-0000-0000CB690000}"/>
    <cellStyle name="Total 9 3 3 17" xfId="27083" xr:uid="{00000000-0005-0000-0000-0000CC690000}"/>
    <cellStyle name="Total 9 3 3 17 2" xfId="27084" xr:uid="{00000000-0005-0000-0000-0000CD690000}"/>
    <cellStyle name="Total 9 3 3 18" xfId="27085" xr:uid="{00000000-0005-0000-0000-0000CE690000}"/>
    <cellStyle name="Total 9 3 3 18 2" xfId="27086" xr:uid="{00000000-0005-0000-0000-0000CF690000}"/>
    <cellStyle name="Total 9 3 3 19" xfId="27087" xr:uid="{00000000-0005-0000-0000-0000D0690000}"/>
    <cellStyle name="Total 9 3 3 2" xfId="27088" xr:uid="{00000000-0005-0000-0000-0000D1690000}"/>
    <cellStyle name="Total 9 3 3 2 2" xfId="27089" xr:uid="{00000000-0005-0000-0000-0000D2690000}"/>
    <cellStyle name="Total 9 3 3 3" xfId="27090" xr:uid="{00000000-0005-0000-0000-0000D3690000}"/>
    <cellStyle name="Total 9 3 3 3 2" xfId="27091" xr:uid="{00000000-0005-0000-0000-0000D4690000}"/>
    <cellStyle name="Total 9 3 3 4" xfId="27092" xr:uid="{00000000-0005-0000-0000-0000D5690000}"/>
    <cellStyle name="Total 9 3 3 4 2" xfId="27093" xr:uid="{00000000-0005-0000-0000-0000D6690000}"/>
    <cellStyle name="Total 9 3 3 5" xfId="27094" xr:uid="{00000000-0005-0000-0000-0000D7690000}"/>
    <cellStyle name="Total 9 3 3 5 2" xfId="27095" xr:uid="{00000000-0005-0000-0000-0000D8690000}"/>
    <cellStyle name="Total 9 3 3 6" xfId="27096" xr:uid="{00000000-0005-0000-0000-0000D9690000}"/>
    <cellStyle name="Total 9 3 3 6 2" xfId="27097" xr:uid="{00000000-0005-0000-0000-0000DA690000}"/>
    <cellStyle name="Total 9 3 3 7" xfId="27098" xr:uid="{00000000-0005-0000-0000-0000DB690000}"/>
    <cellStyle name="Total 9 3 3 7 2" xfId="27099" xr:uid="{00000000-0005-0000-0000-0000DC690000}"/>
    <cellStyle name="Total 9 3 3 8" xfId="27100" xr:uid="{00000000-0005-0000-0000-0000DD690000}"/>
    <cellStyle name="Total 9 3 3 8 2" xfId="27101" xr:uid="{00000000-0005-0000-0000-0000DE690000}"/>
    <cellStyle name="Total 9 3 3 9" xfId="27102" xr:uid="{00000000-0005-0000-0000-0000DF690000}"/>
    <cellStyle name="Total 9 3 3 9 2" xfId="27103" xr:uid="{00000000-0005-0000-0000-0000E0690000}"/>
    <cellStyle name="Total 9 3 4" xfId="27104" xr:uid="{00000000-0005-0000-0000-0000E1690000}"/>
    <cellStyle name="Total 9 3 4 10" xfId="27105" xr:uid="{00000000-0005-0000-0000-0000E2690000}"/>
    <cellStyle name="Total 9 3 4 10 2" xfId="27106" xr:uid="{00000000-0005-0000-0000-0000E3690000}"/>
    <cellStyle name="Total 9 3 4 11" xfId="27107" xr:uid="{00000000-0005-0000-0000-0000E4690000}"/>
    <cellStyle name="Total 9 3 4 11 2" xfId="27108" xr:uid="{00000000-0005-0000-0000-0000E5690000}"/>
    <cellStyle name="Total 9 3 4 12" xfId="27109" xr:uid="{00000000-0005-0000-0000-0000E6690000}"/>
    <cellStyle name="Total 9 3 4 12 2" xfId="27110" xr:uid="{00000000-0005-0000-0000-0000E7690000}"/>
    <cellStyle name="Total 9 3 4 13" xfId="27111" xr:uid="{00000000-0005-0000-0000-0000E8690000}"/>
    <cellStyle name="Total 9 3 4 13 2" xfId="27112" xr:uid="{00000000-0005-0000-0000-0000E9690000}"/>
    <cellStyle name="Total 9 3 4 14" xfId="27113" xr:uid="{00000000-0005-0000-0000-0000EA690000}"/>
    <cellStyle name="Total 9 3 4 14 2" xfId="27114" xr:uid="{00000000-0005-0000-0000-0000EB690000}"/>
    <cellStyle name="Total 9 3 4 15" xfId="27115" xr:uid="{00000000-0005-0000-0000-0000EC690000}"/>
    <cellStyle name="Total 9 3 4 15 2" xfId="27116" xr:uid="{00000000-0005-0000-0000-0000ED690000}"/>
    <cellStyle name="Total 9 3 4 16" xfId="27117" xr:uid="{00000000-0005-0000-0000-0000EE690000}"/>
    <cellStyle name="Total 9 3 4 2" xfId="27118" xr:uid="{00000000-0005-0000-0000-0000EF690000}"/>
    <cellStyle name="Total 9 3 4 2 2" xfId="27119" xr:uid="{00000000-0005-0000-0000-0000F0690000}"/>
    <cellStyle name="Total 9 3 4 3" xfId="27120" xr:uid="{00000000-0005-0000-0000-0000F1690000}"/>
    <cellStyle name="Total 9 3 4 3 2" xfId="27121" xr:uid="{00000000-0005-0000-0000-0000F2690000}"/>
    <cellStyle name="Total 9 3 4 4" xfId="27122" xr:uid="{00000000-0005-0000-0000-0000F3690000}"/>
    <cellStyle name="Total 9 3 4 4 2" xfId="27123" xr:uid="{00000000-0005-0000-0000-0000F4690000}"/>
    <cellStyle name="Total 9 3 4 5" xfId="27124" xr:uid="{00000000-0005-0000-0000-0000F5690000}"/>
    <cellStyle name="Total 9 3 4 5 2" xfId="27125" xr:uid="{00000000-0005-0000-0000-0000F6690000}"/>
    <cellStyle name="Total 9 3 4 6" xfId="27126" xr:uid="{00000000-0005-0000-0000-0000F7690000}"/>
    <cellStyle name="Total 9 3 4 6 2" xfId="27127" xr:uid="{00000000-0005-0000-0000-0000F8690000}"/>
    <cellStyle name="Total 9 3 4 7" xfId="27128" xr:uid="{00000000-0005-0000-0000-0000F9690000}"/>
    <cellStyle name="Total 9 3 4 7 2" xfId="27129" xr:uid="{00000000-0005-0000-0000-0000FA690000}"/>
    <cellStyle name="Total 9 3 4 8" xfId="27130" xr:uid="{00000000-0005-0000-0000-0000FB690000}"/>
    <cellStyle name="Total 9 3 4 8 2" xfId="27131" xr:uid="{00000000-0005-0000-0000-0000FC690000}"/>
    <cellStyle name="Total 9 3 4 9" xfId="27132" xr:uid="{00000000-0005-0000-0000-0000FD690000}"/>
    <cellStyle name="Total 9 3 4 9 2" xfId="27133" xr:uid="{00000000-0005-0000-0000-0000FE690000}"/>
    <cellStyle name="Total 9 3 5" xfId="27134" xr:uid="{00000000-0005-0000-0000-0000FF690000}"/>
    <cellStyle name="Total 9 3 5 10" xfId="27135" xr:uid="{00000000-0005-0000-0000-0000006A0000}"/>
    <cellStyle name="Total 9 3 5 10 2" xfId="27136" xr:uid="{00000000-0005-0000-0000-0000016A0000}"/>
    <cellStyle name="Total 9 3 5 11" xfId="27137" xr:uid="{00000000-0005-0000-0000-0000026A0000}"/>
    <cellStyle name="Total 9 3 5 11 2" xfId="27138" xr:uid="{00000000-0005-0000-0000-0000036A0000}"/>
    <cellStyle name="Total 9 3 5 12" xfId="27139" xr:uid="{00000000-0005-0000-0000-0000046A0000}"/>
    <cellStyle name="Total 9 3 5 12 2" xfId="27140" xr:uid="{00000000-0005-0000-0000-0000056A0000}"/>
    <cellStyle name="Total 9 3 5 13" xfId="27141" xr:uid="{00000000-0005-0000-0000-0000066A0000}"/>
    <cellStyle name="Total 9 3 5 13 2" xfId="27142" xr:uid="{00000000-0005-0000-0000-0000076A0000}"/>
    <cellStyle name="Total 9 3 5 14" xfId="27143" xr:uid="{00000000-0005-0000-0000-0000086A0000}"/>
    <cellStyle name="Total 9 3 5 14 2" xfId="27144" xr:uid="{00000000-0005-0000-0000-0000096A0000}"/>
    <cellStyle name="Total 9 3 5 15" xfId="27145" xr:uid="{00000000-0005-0000-0000-00000A6A0000}"/>
    <cellStyle name="Total 9 3 5 15 2" xfId="27146" xr:uid="{00000000-0005-0000-0000-00000B6A0000}"/>
    <cellStyle name="Total 9 3 5 16" xfId="27147" xr:uid="{00000000-0005-0000-0000-00000C6A0000}"/>
    <cellStyle name="Total 9 3 5 2" xfId="27148" xr:uid="{00000000-0005-0000-0000-00000D6A0000}"/>
    <cellStyle name="Total 9 3 5 2 2" xfId="27149" xr:uid="{00000000-0005-0000-0000-00000E6A0000}"/>
    <cellStyle name="Total 9 3 5 3" xfId="27150" xr:uid="{00000000-0005-0000-0000-00000F6A0000}"/>
    <cellStyle name="Total 9 3 5 3 2" xfId="27151" xr:uid="{00000000-0005-0000-0000-0000106A0000}"/>
    <cellStyle name="Total 9 3 5 4" xfId="27152" xr:uid="{00000000-0005-0000-0000-0000116A0000}"/>
    <cellStyle name="Total 9 3 5 4 2" xfId="27153" xr:uid="{00000000-0005-0000-0000-0000126A0000}"/>
    <cellStyle name="Total 9 3 5 5" xfId="27154" xr:uid="{00000000-0005-0000-0000-0000136A0000}"/>
    <cellStyle name="Total 9 3 5 5 2" xfId="27155" xr:uid="{00000000-0005-0000-0000-0000146A0000}"/>
    <cellStyle name="Total 9 3 5 6" xfId="27156" xr:uid="{00000000-0005-0000-0000-0000156A0000}"/>
    <cellStyle name="Total 9 3 5 6 2" xfId="27157" xr:uid="{00000000-0005-0000-0000-0000166A0000}"/>
    <cellStyle name="Total 9 3 5 7" xfId="27158" xr:uid="{00000000-0005-0000-0000-0000176A0000}"/>
    <cellStyle name="Total 9 3 5 7 2" xfId="27159" xr:uid="{00000000-0005-0000-0000-0000186A0000}"/>
    <cellStyle name="Total 9 3 5 8" xfId="27160" xr:uid="{00000000-0005-0000-0000-0000196A0000}"/>
    <cellStyle name="Total 9 3 5 8 2" xfId="27161" xr:uid="{00000000-0005-0000-0000-00001A6A0000}"/>
    <cellStyle name="Total 9 3 5 9" xfId="27162" xr:uid="{00000000-0005-0000-0000-00001B6A0000}"/>
    <cellStyle name="Total 9 3 5 9 2" xfId="27163" xr:uid="{00000000-0005-0000-0000-00001C6A0000}"/>
    <cellStyle name="Total 9 3 6" xfId="27164" xr:uid="{00000000-0005-0000-0000-00001D6A0000}"/>
    <cellStyle name="Total 9 3 6 10" xfId="27165" xr:uid="{00000000-0005-0000-0000-00001E6A0000}"/>
    <cellStyle name="Total 9 3 6 10 2" xfId="27166" xr:uid="{00000000-0005-0000-0000-00001F6A0000}"/>
    <cellStyle name="Total 9 3 6 11" xfId="27167" xr:uid="{00000000-0005-0000-0000-0000206A0000}"/>
    <cellStyle name="Total 9 3 6 11 2" xfId="27168" xr:uid="{00000000-0005-0000-0000-0000216A0000}"/>
    <cellStyle name="Total 9 3 6 12" xfId="27169" xr:uid="{00000000-0005-0000-0000-0000226A0000}"/>
    <cellStyle name="Total 9 3 6 12 2" xfId="27170" xr:uid="{00000000-0005-0000-0000-0000236A0000}"/>
    <cellStyle name="Total 9 3 6 13" xfId="27171" xr:uid="{00000000-0005-0000-0000-0000246A0000}"/>
    <cellStyle name="Total 9 3 6 13 2" xfId="27172" xr:uid="{00000000-0005-0000-0000-0000256A0000}"/>
    <cellStyle name="Total 9 3 6 14" xfId="27173" xr:uid="{00000000-0005-0000-0000-0000266A0000}"/>
    <cellStyle name="Total 9 3 6 14 2" xfId="27174" xr:uid="{00000000-0005-0000-0000-0000276A0000}"/>
    <cellStyle name="Total 9 3 6 15" xfId="27175" xr:uid="{00000000-0005-0000-0000-0000286A0000}"/>
    <cellStyle name="Total 9 3 6 2" xfId="27176" xr:uid="{00000000-0005-0000-0000-0000296A0000}"/>
    <cellStyle name="Total 9 3 6 2 2" xfId="27177" xr:uid="{00000000-0005-0000-0000-00002A6A0000}"/>
    <cellStyle name="Total 9 3 6 3" xfId="27178" xr:uid="{00000000-0005-0000-0000-00002B6A0000}"/>
    <cellStyle name="Total 9 3 6 3 2" xfId="27179" xr:uid="{00000000-0005-0000-0000-00002C6A0000}"/>
    <cellStyle name="Total 9 3 6 4" xfId="27180" xr:uid="{00000000-0005-0000-0000-00002D6A0000}"/>
    <cellStyle name="Total 9 3 6 4 2" xfId="27181" xr:uid="{00000000-0005-0000-0000-00002E6A0000}"/>
    <cellStyle name="Total 9 3 6 5" xfId="27182" xr:uid="{00000000-0005-0000-0000-00002F6A0000}"/>
    <cellStyle name="Total 9 3 6 5 2" xfId="27183" xr:uid="{00000000-0005-0000-0000-0000306A0000}"/>
    <cellStyle name="Total 9 3 6 6" xfId="27184" xr:uid="{00000000-0005-0000-0000-0000316A0000}"/>
    <cellStyle name="Total 9 3 6 6 2" xfId="27185" xr:uid="{00000000-0005-0000-0000-0000326A0000}"/>
    <cellStyle name="Total 9 3 6 7" xfId="27186" xr:uid="{00000000-0005-0000-0000-0000336A0000}"/>
    <cellStyle name="Total 9 3 6 7 2" xfId="27187" xr:uid="{00000000-0005-0000-0000-0000346A0000}"/>
    <cellStyle name="Total 9 3 6 8" xfId="27188" xr:uid="{00000000-0005-0000-0000-0000356A0000}"/>
    <cellStyle name="Total 9 3 6 8 2" xfId="27189" xr:uid="{00000000-0005-0000-0000-0000366A0000}"/>
    <cellStyle name="Total 9 3 6 9" xfId="27190" xr:uid="{00000000-0005-0000-0000-0000376A0000}"/>
    <cellStyle name="Total 9 3 6 9 2" xfId="27191" xr:uid="{00000000-0005-0000-0000-0000386A0000}"/>
    <cellStyle name="Total 9 3 7" xfId="27192" xr:uid="{00000000-0005-0000-0000-0000396A0000}"/>
    <cellStyle name="Total 9 3 7 2" xfId="27193" xr:uid="{00000000-0005-0000-0000-00003A6A0000}"/>
    <cellStyle name="Total 9 3 8" xfId="27194" xr:uid="{00000000-0005-0000-0000-00003B6A0000}"/>
    <cellStyle name="Total 9 3 8 2" xfId="27195" xr:uid="{00000000-0005-0000-0000-00003C6A0000}"/>
    <cellStyle name="Total 9 3 9" xfId="27196" xr:uid="{00000000-0005-0000-0000-00003D6A0000}"/>
    <cellStyle name="Total 9 3 9 2" xfId="27197" xr:uid="{00000000-0005-0000-0000-00003E6A0000}"/>
    <cellStyle name="Total 9 4" xfId="27198" xr:uid="{00000000-0005-0000-0000-00003F6A0000}"/>
    <cellStyle name="Total 9 4 10" xfId="27199" xr:uid="{00000000-0005-0000-0000-0000406A0000}"/>
    <cellStyle name="Total 9 4 10 2" xfId="27200" xr:uid="{00000000-0005-0000-0000-0000416A0000}"/>
    <cellStyle name="Total 9 4 11" xfId="27201" xr:uid="{00000000-0005-0000-0000-0000426A0000}"/>
    <cellStyle name="Total 9 4 11 2" xfId="27202" xr:uid="{00000000-0005-0000-0000-0000436A0000}"/>
    <cellStyle name="Total 9 4 12" xfId="27203" xr:uid="{00000000-0005-0000-0000-0000446A0000}"/>
    <cellStyle name="Total 9 4 12 2" xfId="27204" xr:uid="{00000000-0005-0000-0000-0000456A0000}"/>
    <cellStyle name="Total 9 4 13" xfId="27205" xr:uid="{00000000-0005-0000-0000-0000466A0000}"/>
    <cellStyle name="Total 9 4 13 2" xfId="27206" xr:uid="{00000000-0005-0000-0000-0000476A0000}"/>
    <cellStyle name="Total 9 4 14" xfId="27207" xr:uid="{00000000-0005-0000-0000-0000486A0000}"/>
    <cellStyle name="Total 9 4 14 2" xfId="27208" xr:uid="{00000000-0005-0000-0000-0000496A0000}"/>
    <cellStyle name="Total 9 4 15" xfId="27209" xr:uid="{00000000-0005-0000-0000-00004A6A0000}"/>
    <cellStyle name="Total 9 4 15 2" xfId="27210" xr:uid="{00000000-0005-0000-0000-00004B6A0000}"/>
    <cellStyle name="Total 9 4 16" xfId="27211" xr:uid="{00000000-0005-0000-0000-00004C6A0000}"/>
    <cellStyle name="Total 9 4 16 2" xfId="27212" xr:uid="{00000000-0005-0000-0000-00004D6A0000}"/>
    <cellStyle name="Total 9 4 17" xfId="27213" xr:uid="{00000000-0005-0000-0000-00004E6A0000}"/>
    <cellStyle name="Total 9 4 17 2" xfId="27214" xr:uid="{00000000-0005-0000-0000-00004F6A0000}"/>
    <cellStyle name="Total 9 4 18" xfId="27215" xr:uid="{00000000-0005-0000-0000-0000506A0000}"/>
    <cellStyle name="Total 9 4 18 2" xfId="27216" xr:uid="{00000000-0005-0000-0000-0000516A0000}"/>
    <cellStyle name="Total 9 4 19" xfId="27217" xr:uid="{00000000-0005-0000-0000-0000526A0000}"/>
    <cellStyle name="Total 9 4 19 2" xfId="27218" xr:uid="{00000000-0005-0000-0000-0000536A0000}"/>
    <cellStyle name="Total 9 4 2" xfId="27219" xr:uid="{00000000-0005-0000-0000-0000546A0000}"/>
    <cellStyle name="Total 9 4 2 10" xfId="27220" xr:uid="{00000000-0005-0000-0000-0000556A0000}"/>
    <cellStyle name="Total 9 4 2 10 2" xfId="27221" xr:uid="{00000000-0005-0000-0000-0000566A0000}"/>
    <cellStyle name="Total 9 4 2 11" xfId="27222" xr:uid="{00000000-0005-0000-0000-0000576A0000}"/>
    <cellStyle name="Total 9 4 2 11 2" xfId="27223" xr:uid="{00000000-0005-0000-0000-0000586A0000}"/>
    <cellStyle name="Total 9 4 2 12" xfId="27224" xr:uid="{00000000-0005-0000-0000-0000596A0000}"/>
    <cellStyle name="Total 9 4 2 12 2" xfId="27225" xr:uid="{00000000-0005-0000-0000-00005A6A0000}"/>
    <cellStyle name="Total 9 4 2 13" xfId="27226" xr:uid="{00000000-0005-0000-0000-00005B6A0000}"/>
    <cellStyle name="Total 9 4 2 13 2" xfId="27227" xr:uid="{00000000-0005-0000-0000-00005C6A0000}"/>
    <cellStyle name="Total 9 4 2 14" xfId="27228" xr:uid="{00000000-0005-0000-0000-00005D6A0000}"/>
    <cellStyle name="Total 9 4 2 14 2" xfId="27229" xr:uid="{00000000-0005-0000-0000-00005E6A0000}"/>
    <cellStyle name="Total 9 4 2 15" xfId="27230" xr:uid="{00000000-0005-0000-0000-00005F6A0000}"/>
    <cellStyle name="Total 9 4 2 15 2" xfId="27231" xr:uid="{00000000-0005-0000-0000-0000606A0000}"/>
    <cellStyle name="Total 9 4 2 16" xfId="27232" xr:uid="{00000000-0005-0000-0000-0000616A0000}"/>
    <cellStyle name="Total 9 4 2 16 2" xfId="27233" xr:uid="{00000000-0005-0000-0000-0000626A0000}"/>
    <cellStyle name="Total 9 4 2 17" xfId="27234" xr:uid="{00000000-0005-0000-0000-0000636A0000}"/>
    <cellStyle name="Total 9 4 2 17 2" xfId="27235" xr:uid="{00000000-0005-0000-0000-0000646A0000}"/>
    <cellStyle name="Total 9 4 2 18" xfId="27236" xr:uid="{00000000-0005-0000-0000-0000656A0000}"/>
    <cellStyle name="Total 9 4 2 18 2" xfId="27237" xr:uid="{00000000-0005-0000-0000-0000666A0000}"/>
    <cellStyle name="Total 9 4 2 19" xfId="27238" xr:uid="{00000000-0005-0000-0000-0000676A0000}"/>
    <cellStyle name="Total 9 4 2 2" xfId="27239" xr:uid="{00000000-0005-0000-0000-0000686A0000}"/>
    <cellStyle name="Total 9 4 2 2 2" xfId="27240" xr:uid="{00000000-0005-0000-0000-0000696A0000}"/>
    <cellStyle name="Total 9 4 2 3" xfId="27241" xr:uid="{00000000-0005-0000-0000-00006A6A0000}"/>
    <cellStyle name="Total 9 4 2 3 2" xfId="27242" xr:uid="{00000000-0005-0000-0000-00006B6A0000}"/>
    <cellStyle name="Total 9 4 2 4" xfId="27243" xr:uid="{00000000-0005-0000-0000-00006C6A0000}"/>
    <cellStyle name="Total 9 4 2 4 2" xfId="27244" xr:uid="{00000000-0005-0000-0000-00006D6A0000}"/>
    <cellStyle name="Total 9 4 2 5" xfId="27245" xr:uid="{00000000-0005-0000-0000-00006E6A0000}"/>
    <cellStyle name="Total 9 4 2 5 2" xfId="27246" xr:uid="{00000000-0005-0000-0000-00006F6A0000}"/>
    <cellStyle name="Total 9 4 2 6" xfId="27247" xr:uid="{00000000-0005-0000-0000-0000706A0000}"/>
    <cellStyle name="Total 9 4 2 6 2" xfId="27248" xr:uid="{00000000-0005-0000-0000-0000716A0000}"/>
    <cellStyle name="Total 9 4 2 7" xfId="27249" xr:uid="{00000000-0005-0000-0000-0000726A0000}"/>
    <cellStyle name="Total 9 4 2 7 2" xfId="27250" xr:uid="{00000000-0005-0000-0000-0000736A0000}"/>
    <cellStyle name="Total 9 4 2 8" xfId="27251" xr:uid="{00000000-0005-0000-0000-0000746A0000}"/>
    <cellStyle name="Total 9 4 2 8 2" xfId="27252" xr:uid="{00000000-0005-0000-0000-0000756A0000}"/>
    <cellStyle name="Total 9 4 2 9" xfId="27253" xr:uid="{00000000-0005-0000-0000-0000766A0000}"/>
    <cellStyle name="Total 9 4 2 9 2" xfId="27254" xr:uid="{00000000-0005-0000-0000-0000776A0000}"/>
    <cellStyle name="Total 9 4 20" xfId="27255" xr:uid="{00000000-0005-0000-0000-0000786A0000}"/>
    <cellStyle name="Total 9 4 3" xfId="27256" xr:uid="{00000000-0005-0000-0000-0000796A0000}"/>
    <cellStyle name="Total 9 4 3 10" xfId="27257" xr:uid="{00000000-0005-0000-0000-00007A6A0000}"/>
    <cellStyle name="Total 9 4 3 10 2" xfId="27258" xr:uid="{00000000-0005-0000-0000-00007B6A0000}"/>
    <cellStyle name="Total 9 4 3 11" xfId="27259" xr:uid="{00000000-0005-0000-0000-00007C6A0000}"/>
    <cellStyle name="Total 9 4 3 11 2" xfId="27260" xr:uid="{00000000-0005-0000-0000-00007D6A0000}"/>
    <cellStyle name="Total 9 4 3 12" xfId="27261" xr:uid="{00000000-0005-0000-0000-00007E6A0000}"/>
    <cellStyle name="Total 9 4 3 12 2" xfId="27262" xr:uid="{00000000-0005-0000-0000-00007F6A0000}"/>
    <cellStyle name="Total 9 4 3 13" xfId="27263" xr:uid="{00000000-0005-0000-0000-0000806A0000}"/>
    <cellStyle name="Total 9 4 3 13 2" xfId="27264" xr:uid="{00000000-0005-0000-0000-0000816A0000}"/>
    <cellStyle name="Total 9 4 3 14" xfId="27265" xr:uid="{00000000-0005-0000-0000-0000826A0000}"/>
    <cellStyle name="Total 9 4 3 14 2" xfId="27266" xr:uid="{00000000-0005-0000-0000-0000836A0000}"/>
    <cellStyle name="Total 9 4 3 15" xfId="27267" xr:uid="{00000000-0005-0000-0000-0000846A0000}"/>
    <cellStyle name="Total 9 4 3 15 2" xfId="27268" xr:uid="{00000000-0005-0000-0000-0000856A0000}"/>
    <cellStyle name="Total 9 4 3 16" xfId="27269" xr:uid="{00000000-0005-0000-0000-0000866A0000}"/>
    <cellStyle name="Total 9 4 3 16 2" xfId="27270" xr:uid="{00000000-0005-0000-0000-0000876A0000}"/>
    <cellStyle name="Total 9 4 3 17" xfId="27271" xr:uid="{00000000-0005-0000-0000-0000886A0000}"/>
    <cellStyle name="Total 9 4 3 17 2" xfId="27272" xr:uid="{00000000-0005-0000-0000-0000896A0000}"/>
    <cellStyle name="Total 9 4 3 18" xfId="27273" xr:uid="{00000000-0005-0000-0000-00008A6A0000}"/>
    <cellStyle name="Total 9 4 3 18 2" xfId="27274" xr:uid="{00000000-0005-0000-0000-00008B6A0000}"/>
    <cellStyle name="Total 9 4 3 19" xfId="27275" xr:uid="{00000000-0005-0000-0000-00008C6A0000}"/>
    <cellStyle name="Total 9 4 3 2" xfId="27276" xr:uid="{00000000-0005-0000-0000-00008D6A0000}"/>
    <cellStyle name="Total 9 4 3 2 2" xfId="27277" xr:uid="{00000000-0005-0000-0000-00008E6A0000}"/>
    <cellStyle name="Total 9 4 3 3" xfId="27278" xr:uid="{00000000-0005-0000-0000-00008F6A0000}"/>
    <cellStyle name="Total 9 4 3 3 2" xfId="27279" xr:uid="{00000000-0005-0000-0000-0000906A0000}"/>
    <cellStyle name="Total 9 4 3 4" xfId="27280" xr:uid="{00000000-0005-0000-0000-0000916A0000}"/>
    <cellStyle name="Total 9 4 3 4 2" xfId="27281" xr:uid="{00000000-0005-0000-0000-0000926A0000}"/>
    <cellStyle name="Total 9 4 3 5" xfId="27282" xr:uid="{00000000-0005-0000-0000-0000936A0000}"/>
    <cellStyle name="Total 9 4 3 5 2" xfId="27283" xr:uid="{00000000-0005-0000-0000-0000946A0000}"/>
    <cellStyle name="Total 9 4 3 6" xfId="27284" xr:uid="{00000000-0005-0000-0000-0000956A0000}"/>
    <cellStyle name="Total 9 4 3 6 2" xfId="27285" xr:uid="{00000000-0005-0000-0000-0000966A0000}"/>
    <cellStyle name="Total 9 4 3 7" xfId="27286" xr:uid="{00000000-0005-0000-0000-0000976A0000}"/>
    <cellStyle name="Total 9 4 3 7 2" xfId="27287" xr:uid="{00000000-0005-0000-0000-0000986A0000}"/>
    <cellStyle name="Total 9 4 3 8" xfId="27288" xr:uid="{00000000-0005-0000-0000-0000996A0000}"/>
    <cellStyle name="Total 9 4 3 8 2" xfId="27289" xr:uid="{00000000-0005-0000-0000-00009A6A0000}"/>
    <cellStyle name="Total 9 4 3 9" xfId="27290" xr:uid="{00000000-0005-0000-0000-00009B6A0000}"/>
    <cellStyle name="Total 9 4 3 9 2" xfId="27291" xr:uid="{00000000-0005-0000-0000-00009C6A0000}"/>
    <cellStyle name="Total 9 4 4" xfId="27292" xr:uid="{00000000-0005-0000-0000-00009D6A0000}"/>
    <cellStyle name="Total 9 4 4 10" xfId="27293" xr:uid="{00000000-0005-0000-0000-00009E6A0000}"/>
    <cellStyle name="Total 9 4 4 10 2" xfId="27294" xr:uid="{00000000-0005-0000-0000-00009F6A0000}"/>
    <cellStyle name="Total 9 4 4 11" xfId="27295" xr:uid="{00000000-0005-0000-0000-0000A06A0000}"/>
    <cellStyle name="Total 9 4 4 11 2" xfId="27296" xr:uid="{00000000-0005-0000-0000-0000A16A0000}"/>
    <cellStyle name="Total 9 4 4 12" xfId="27297" xr:uid="{00000000-0005-0000-0000-0000A26A0000}"/>
    <cellStyle name="Total 9 4 4 12 2" xfId="27298" xr:uid="{00000000-0005-0000-0000-0000A36A0000}"/>
    <cellStyle name="Total 9 4 4 13" xfId="27299" xr:uid="{00000000-0005-0000-0000-0000A46A0000}"/>
    <cellStyle name="Total 9 4 4 13 2" xfId="27300" xr:uid="{00000000-0005-0000-0000-0000A56A0000}"/>
    <cellStyle name="Total 9 4 4 14" xfId="27301" xr:uid="{00000000-0005-0000-0000-0000A66A0000}"/>
    <cellStyle name="Total 9 4 4 14 2" xfId="27302" xr:uid="{00000000-0005-0000-0000-0000A76A0000}"/>
    <cellStyle name="Total 9 4 4 15" xfId="27303" xr:uid="{00000000-0005-0000-0000-0000A86A0000}"/>
    <cellStyle name="Total 9 4 4 15 2" xfId="27304" xr:uid="{00000000-0005-0000-0000-0000A96A0000}"/>
    <cellStyle name="Total 9 4 4 16" xfId="27305" xr:uid="{00000000-0005-0000-0000-0000AA6A0000}"/>
    <cellStyle name="Total 9 4 4 2" xfId="27306" xr:uid="{00000000-0005-0000-0000-0000AB6A0000}"/>
    <cellStyle name="Total 9 4 4 2 2" xfId="27307" xr:uid="{00000000-0005-0000-0000-0000AC6A0000}"/>
    <cellStyle name="Total 9 4 4 3" xfId="27308" xr:uid="{00000000-0005-0000-0000-0000AD6A0000}"/>
    <cellStyle name="Total 9 4 4 3 2" xfId="27309" xr:uid="{00000000-0005-0000-0000-0000AE6A0000}"/>
    <cellStyle name="Total 9 4 4 4" xfId="27310" xr:uid="{00000000-0005-0000-0000-0000AF6A0000}"/>
    <cellStyle name="Total 9 4 4 4 2" xfId="27311" xr:uid="{00000000-0005-0000-0000-0000B06A0000}"/>
    <cellStyle name="Total 9 4 4 5" xfId="27312" xr:uid="{00000000-0005-0000-0000-0000B16A0000}"/>
    <cellStyle name="Total 9 4 4 5 2" xfId="27313" xr:uid="{00000000-0005-0000-0000-0000B26A0000}"/>
    <cellStyle name="Total 9 4 4 6" xfId="27314" xr:uid="{00000000-0005-0000-0000-0000B36A0000}"/>
    <cellStyle name="Total 9 4 4 6 2" xfId="27315" xr:uid="{00000000-0005-0000-0000-0000B46A0000}"/>
    <cellStyle name="Total 9 4 4 7" xfId="27316" xr:uid="{00000000-0005-0000-0000-0000B56A0000}"/>
    <cellStyle name="Total 9 4 4 7 2" xfId="27317" xr:uid="{00000000-0005-0000-0000-0000B66A0000}"/>
    <cellStyle name="Total 9 4 4 8" xfId="27318" xr:uid="{00000000-0005-0000-0000-0000B76A0000}"/>
    <cellStyle name="Total 9 4 4 8 2" xfId="27319" xr:uid="{00000000-0005-0000-0000-0000B86A0000}"/>
    <cellStyle name="Total 9 4 4 9" xfId="27320" xr:uid="{00000000-0005-0000-0000-0000B96A0000}"/>
    <cellStyle name="Total 9 4 4 9 2" xfId="27321" xr:uid="{00000000-0005-0000-0000-0000BA6A0000}"/>
    <cellStyle name="Total 9 4 5" xfId="27322" xr:uid="{00000000-0005-0000-0000-0000BB6A0000}"/>
    <cellStyle name="Total 9 4 5 10" xfId="27323" xr:uid="{00000000-0005-0000-0000-0000BC6A0000}"/>
    <cellStyle name="Total 9 4 5 10 2" xfId="27324" xr:uid="{00000000-0005-0000-0000-0000BD6A0000}"/>
    <cellStyle name="Total 9 4 5 11" xfId="27325" xr:uid="{00000000-0005-0000-0000-0000BE6A0000}"/>
    <cellStyle name="Total 9 4 5 11 2" xfId="27326" xr:uid="{00000000-0005-0000-0000-0000BF6A0000}"/>
    <cellStyle name="Total 9 4 5 12" xfId="27327" xr:uid="{00000000-0005-0000-0000-0000C06A0000}"/>
    <cellStyle name="Total 9 4 5 12 2" xfId="27328" xr:uid="{00000000-0005-0000-0000-0000C16A0000}"/>
    <cellStyle name="Total 9 4 5 13" xfId="27329" xr:uid="{00000000-0005-0000-0000-0000C26A0000}"/>
    <cellStyle name="Total 9 4 5 13 2" xfId="27330" xr:uid="{00000000-0005-0000-0000-0000C36A0000}"/>
    <cellStyle name="Total 9 4 5 14" xfId="27331" xr:uid="{00000000-0005-0000-0000-0000C46A0000}"/>
    <cellStyle name="Total 9 4 5 14 2" xfId="27332" xr:uid="{00000000-0005-0000-0000-0000C56A0000}"/>
    <cellStyle name="Total 9 4 5 15" xfId="27333" xr:uid="{00000000-0005-0000-0000-0000C66A0000}"/>
    <cellStyle name="Total 9 4 5 15 2" xfId="27334" xr:uid="{00000000-0005-0000-0000-0000C76A0000}"/>
    <cellStyle name="Total 9 4 5 16" xfId="27335" xr:uid="{00000000-0005-0000-0000-0000C86A0000}"/>
    <cellStyle name="Total 9 4 5 2" xfId="27336" xr:uid="{00000000-0005-0000-0000-0000C96A0000}"/>
    <cellStyle name="Total 9 4 5 2 2" xfId="27337" xr:uid="{00000000-0005-0000-0000-0000CA6A0000}"/>
    <cellStyle name="Total 9 4 5 3" xfId="27338" xr:uid="{00000000-0005-0000-0000-0000CB6A0000}"/>
    <cellStyle name="Total 9 4 5 3 2" xfId="27339" xr:uid="{00000000-0005-0000-0000-0000CC6A0000}"/>
    <cellStyle name="Total 9 4 5 4" xfId="27340" xr:uid="{00000000-0005-0000-0000-0000CD6A0000}"/>
    <cellStyle name="Total 9 4 5 4 2" xfId="27341" xr:uid="{00000000-0005-0000-0000-0000CE6A0000}"/>
    <cellStyle name="Total 9 4 5 5" xfId="27342" xr:uid="{00000000-0005-0000-0000-0000CF6A0000}"/>
    <cellStyle name="Total 9 4 5 5 2" xfId="27343" xr:uid="{00000000-0005-0000-0000-0000D06A0000}"/>
    <cellStyle name="Total 9 4 5 6" xfId="27344" xr:uid="{00000000-0005-0000-0000-0000D16A0000}"/>
    <cellStyle name="Total 9 4 5 6 2" xfId="27345" xr:uid="{00000000-0005-0000-0000-0000D26A0000}"/>
    <cellStyle name="Total 9 4 5 7" xfId="27346" xr:uid="{00000000-0005-0000-0000-0000D36A0000}"/>
    <cellStyle name="Total 9 4 5 7 2" xfId="27347" xr:uid="{00000000-0005-0000-0000-0000D46A0000}"/>
    <cellStyle name="Total 9 4 5 8" xfId="27348" xr:uid="{00000000-0005-0000-0000-0000D56A0000}"/>
    <cellStyle name="Total 9 4 5 8 2" xfId="27349" xr:uid="{00000000-0005-0000-0000-0000D66A0000}"/>
    <cellStyle name="Total 9 4 5 9" xfId="27350" xr:uid="{00000000-0005-0000-0000-0000D76A0000}"/>
    <cellStyle name="Total 9 4 5 9 2" xfId="27351" xr:uid="{00000000-0005-0000-0000-0000D86A0000}"/>
    <cellStyle name="Total 9 4 6" xfId="27352" xr:uid="{00000000-0005-0000-0000-0000D96A0000}"/>
    <cellStyle name="Total 9 4 6 10" xfId="27353" xr:uid="{00000000-0005-0000-0000-0000DA6A0000}"/>
    <cellStyle name="Total 9 4 6 10 2" xfId="27354" xr:uid="{00000000-0005-0000-0000-0000DB6A0000}"/>
    <cellStyle name="Total 9 4 6 11" xfId="27355" xr:uid="{00000000-0005-0000-0000-0000DC6A0000}"/>
    <cellStyle name="Total 9 4 6 11 2" xfId="27356" xr:uid="{00000000-0005-0000-0000-0000DD6A0000}"/>
    <cellStyle name="Total 9 4 6 12" xfId="27357" xr:uid="{00000000-0005-0000-0000-0000DE6A0000}"/>
    <cellStyle name="Total 9 4 6 12 2" xfId="27358" xr:uid="{00000000-0005-0000-0000-0000DF6A0000}"/>
    <cellStyle name="Total 9 4 6 13" xfId="27359" xr:uid="{00000000-0005-0000-0000-0000E06A0000}"/>
    <cellStyle name="Total 9 4 6 13 2" xfId="27360" xr:uid="{00000000-0005-0000-0000-0000E16A0000}"/>
    <cellStyle name="Total 9 4 6 14" xfId="27361" xr:uid="{00000000-0005-0000-0000-0000E26A0000}"/>
    <cellStyle name="Total 9 4 6 14 2" xfId="27362" xr:uid="{00000000-0005-0000-0000-0000E36A0000}"/>
    <cellStyle name="Total 9 4 6 15" xfId="27363" xr:uid="{00000000-0005-0000-0000-0000E46A0000}"/>
    <cellStyle name="Total 9 4 6 2" xfId="27364" xr:uid="{00000000-0005-0000-0000-0000E56A0000}"/>
    <cellStyle name="Total 9 4 6 2 2" xfId="27365" xr:uid="{00000000-0005-0000-0000-0000E66A0000}"/>
    <cellStyle name="Total 9 4 6 3" xfId="27366" xr:uid="{00000000-0005-0000-0000-0000E76A0000}"/>
    <cellStyle name="Total 9 4 6 3 2" xfId="27367" xr:uid="{00000000-0005-0000-0000-0000E86A0000}"/>
    <cellStyle name="Total 9 4 6 4" xfId="27368" xr:uid="{00000000-0005-0000-0000-0000E96A0000}"/>
    <cellStyle name="Total 9 4 6 4 2" xfId="27369" xr:uid="{00000000-0005-0000-0000-0000EA6A0000}"/>
    <cellStyle name="Total 9 4 6 5" xfId="27370" xr:uid="{00000000-0005-0000-0000-0000EB6A0000}"/>
    <cellStyle name="Total 9 4 6 5 2" xfId="27371" xr:uid="{00000000-0005-0000-0000-0000EC6A0000}"/>
    <cellStyle name="Total 9 4 6 6" xfId="27372" xr:uid="{00000000-0005-0000-0000-0000ED6A0000}"/>
    <cellStyle name="Total 9 4 6 6 2" xfId="27373" xr:uid="{00000000-0005-0000-0000-0000EE6A0000}"/>
    <cellStyle name="Total 9 4 6 7" xfId="27374" xr:uid="{00000000-0005-0000-0000-0000EF6A0000}"/>
    <cellStyle name="Total 9 4 6 7 2" xfId="27375" xr:uid="{00000000-0005-0000-0000-0000F06A0000}"/>
    <cellStyle name="Total 9 4 6 8" xfId="27376" xr:uid="{00000000-0005-0000-0000-0000F16A0000}"/>
    <cellStyle name="Total 9 4 6 8 2" xfId="27377" xr:uid="{00000000-0005-0000-0000-0000F26A0000}"/>
    <cellStyle name="Total 9 4 6 9" xfId="27378" xr:uid="{00000000-0005-0000-0000-0000F36A0000}"/>
    <cellStyle name="Total 9 4 6 9 2" xfId="27379" xr:uid="{00000000-0005-0000-0000-0000F46A0000}"/>
    <cellStyle name="Total 9 4 7" xfId="27380" xr:uid="{00000000-0005-0000-0000-0000F56A0000}"/>
    <cellStyle name="Total 9 4 7 2" xfId="27381" xr:uid="{00000000-0005-0000-0000-0000F66A0000}"/>
    <cellStyle name="Total 9 4 8" xfId="27382" xr:uid="{00000000-0005-0000-0000-0000F76A0000}"/>
    <cellStyle name="Total 9 4 8 2" xfId="27383" xr:uid="{00000000-0005-0000-0000-0000F86A0000}"/>
    <cellStyle name="Total 9 4 9" xfId="27384" xr:uid="{00000000-0005-0000-0000-0000F96A0000}"/>
    <cellStyle name="Total 9 4 9 2" xfId="27385" xr:uid="{00000000-0005-0000-0000-0000FA6A0000}"/>
    <cellStyle name="Total 9 5" xfId="27386" xr:uid="{00000000-0005-0000-0000-0000FB6A0000}"/>
    <cellStyle name="Total 9 5 10" xfId="27387" xr:uid="{00000000-0005-0000-0000-0000FC6A0000}"/>
    <cellStyle name="Total 9 5 10 2" xfId="27388" xr:uid="{00000000-0005-0000-0000-0000FD6A0000}"/>
    <cellStyle name="Total 9 5 11" xfId="27389" xr:uid="{00000000-0005-0000-0000-0000FE6A0000}"/>
    <cellStyle name="Total 9 5 11 2" xfId="27390" xr:uid="{00000000-0005-0000-0000-0000FF6A0000}"/>
    <cellStyle name="Total 9 5 12" xfId="27391" xr:uid="{00000000-0005-0000-0000-0000006B0000}"/>
    <cellStyle name="Total 9 5 12 2" xfId="27392" xr:uid="{00000000-0005-0000-0000-0000016B0000}"/>
    <cellStyle name="Total 9 5 13" xfId="27393" xr:uid="{00000000-0005-0000-0000-0000026B0000}"/>
    <cellStyle name="Total 9 5 13 2" xfId="27394" xr:uid="{00000000-0005-0000-0000-0000036B0000}"/>
    <cellStyle name="Total 9 5 14" xfId="27395" xr:uid="{00000000-0005-0000-0000-0000046B0000}"/>
    <cellStyle name="Total 9 5 14 2" xfId="27396" xr:uid="{00000000-0005-0000-0000-0000056B0000}"/>
    <cellStyle name="Total 9 5 15" xfId="27397" xr:uid="{00000000-0005-0000-0000-0000066B0000}"/>
    <cellStyle name="Total 9 5 15 2" xfId="27398" xr:uid="{00000000-0005-0000-0000-0000076B0000}"/>
    <cellStyle name="Total 9 5 16" xfId="27399" xr:uid="{00000000-0005-0000-0000-0000086B0000}"/>
    <cellStyle name="Total 9 5 16 2" xfId="27400" xr:uid="{00000000-0005-0000-0000-0000096B0000}"/>
    <cellStyle name="Total 9 5 17" xfId="27401" xr:uid="{00000000-0005-0000-0000-00000A6B0000}"/>
    <cellStyle name="Total 9 5 17 2" xfId="27402" xr:uid="{00000000-0005-0000-0000-00000B6B0000}"/>
    <cellStyle name="Total 9 5 18" xfId="27403" xr:uid="{00000000-0005-0000-0000-00000C6B0000}"/>
    <cellStyle name="Total 9 5 18 2" xfId="27404" xr:uid="{00000000-0005-0000-0000-00000D6B0000}"/>
    <cellStyle name="Total 9 5 19" xfId="27405" xr:uid="{00000000-0005-0000-0000-00000E6B0000}"/>
    <cellStyle name="Total 9 5 19 2" xfId="27406" xr:uid="{00000000-0005-0000-0000-00000F6B0000}"/>
    <cellStyle name="Total 9 5 2" xfId="27407" xr:uid="{00000000-0005-0000-0000-0000106B0000}"/>
    <cellStyle name="Total 9 5 2 10" xfId="27408" xr:uid="{00000000-0005-0000-0000-0000116B0000}"/>
    <cellStyle name="Total 9 5 2 10 2" xfId="27409" xr:uid="{00000000-0005-0000-0000-0000126B0000}"/>
    <cellStyle name="Total 9 5 2 11" xfId="27410" xr:uid="{00000000-0005-0000-0000-0000136B0000}"/>
    <cellStyle name="Total 9 5 2 11 2" xfId="27411" xr:uid="{00000000-0005-0000-0000-0000146B0000}"/>
    <cellStyle name="Total 9 5 2 12" xfId="27412" xr:uid="{00000000-0005-0000-0000-0000156B0000}"/>
    <cellStyle name="Total 9 5 2 12 2" xfId="27413" xr:uid="{00000000-0005-0000-0000-0000166B0000}"/>
    <cellStyle name="Total 9 5 2 13" xfId="27414" xr:uid="{00000000-0005-0000-0000-0000176B0000}"/>
    <cellStyle name="Total 9 5 2 13 2" xfId="27415" xr:uid="{00000000-0005-0000-0000-0000186B0000}"/>
    <cellStyle name="Total 9 5 2 14" xfId="27416" xr:uid="{00000000-0005-0000-0000-0000196B0000}"/>
    <cellStyle name="Total 9 5 2 14 2" xfId="27417" xr:uid="{00000000-0005-0000-0000-00001A6B0000}"/>
    <cellStyle name="Total 9 5 2 15" xfId="27418" xr:uid="{00000000-0005-0000-0000-00001B6B0000}"/>
    <cellStyle name="Total 9 5 2 15 2" xfId="27419" xr:uid="{00000000-0005-0000-0000-00001C6B0000}"/>
    <cellStyle name="Total 9 5 2 16" xfId="27420" xr:uid="{00000000-0005-0000-0000-00001D6B0000}"/>
    <cellStyle name="Total 9 5 2 16 2" xfId="27421" xr:uid="{00000000-0005-0000-0000-00001E6B0000}"/>
    <cellStyle name="Total 9 5 2 17" xfId="27422" xr:uid="{00000000-0005-0000-0000-00001F6B0000}"/>
    <cellStyle name="Total 9 5 2 17 2" xfId="27423" xr:uid="{00000000-0005-0000-0000-0000206B0000}"/>
    <cellStyle name="Total 9 5 2 18" xfId="27424" xr:uid="{00000000-0005-0000-0000-0000216B0000}"/>
    <cellStyle name="Total 9 5 2 18 2" xfId="27425" xr:uid="{00000000-0005-0000-0000-0000226B0000}"/>
    <cellStyle name="Total 9 5 2 19" xfId="27426" xr:uid="{00000000-0005-0000-0000-0000236B0000}"/>
    <cellStyle name="Total 9 5 2 2" xfId="27427" xr:uid="{00000000-0005-0000-0000-0000246B0000}"/>
    <cellStyle name="Total 9 5 2 2 2" xfId="27428" xr:uid="{00000000-0005-0000-0000-0000256B0000}"/>
    <cellStyle name="Total 9 5 2 3" xfId="27429" xr:uid="{00000000-0005-0000-0000-0000266B0000}"/>
    <cellStyle name="Total 9 5 2 3 2" xfId="27430" xr:uid="{00000000-0005-0000-0000-0000276B0000}"/>
    <cellStyle name="Total 9 5 2 4" xfId="27431" xr:uid="{00000000-0005-0000-0000-0000286B0000}"/>
    <cellStyle name="Total 9 5 2 4 2" xfId="27432" xr:uid="{00000000-0005-0000-0000-0000296B0000}"/>
    <cellStyle name="Total 9 5 2 5" xfId="27433" xr:uid="{00000000-0005-0000-0000-00002A6B0000}"/>
    <cellStyle name="Total 9 5 2 5 2" xfId="27434" xr:uid="{00000000-0005-0000-0000-00002B6B0000}"/>
    <cellStyle name="Total 9 5 2 6" xfId="27435" xr:uid="{00000000-0005-0000-0000-00002C6B0000}"/>
    <cellStyle name="Total 9 5 2 6 2" xfId="27436" xr:uid="{00000000-0005-0000-0000-00002D6B0000}"/>
    <cellStyle name="Total 9 5 2 7" xfId="27437" xr:uid="{00000000-0005-0000-0000-00002E6B0000}"/>
    <cellStyle name="Total 9 5 2 7 2" xfId="27438" xr:uid="{00000000-0005-0000-0000-00002F6B0000}"/>
    <cellStyle name="Total 9 5 2 8" xfId="27439" xr:uid="{00000000-0005-0000-0000-0000306B0000}"/>
    <cellStyle name="Total 9 5 2 8 2" xfId="27440" xr:uid="{00000000-0005-0000-0000-0000316B0000}"/>
    <cellStyle name="Total 9 5 2 9" xfId="27441" xr:uid="{00000000-0005-0000-0000-0000326B0000}"/>
    <cellStyle name="Total 9 5 2 9 2" xfId="27442" xr:uid="{00000000-0005-0000-0000-0000336B0000}"/>
    <cellStyle name="Total 9 5 20" xfId="27443" xr:uid="{00000000-0005-0000-0000-0000346B0000}"/>
    <cellStyle name="Total 9 5 3" xfId="27444" xr:uid="{00000000-0005-0000-0000-0000356B0000}"/>
    <cellStyle name="Total 9 5 3 10" xfId="27445" xr:uid="{00000000-0005-0000-0000-0000366B0000}"/>
    <cellStyle name="Total 9 5 3 10 2" xfId="27446" xr:uid="{00000000-0005-0000-0000-0000376B0000}"/>
    <cellStyle name="Total 9 5 3 11" xfId="27447" xr:uid="{00000000-0005-0000-0000-0000386B0000}"/>
    <cellStyle name="Total 9 5 3 11 2" xfId="27448" xr:uid="{00000000-0005-0000-0000-0000396B0000}"/>
    <cellStyle name="Total 9 5 3 12" xfId="27449" xr:uid="{00000000-0005-0000-0000-00003A6B0000}"/>
    <cellStyle name="Total 9 5 3 12 2" xfId="27450" xr:uid="{00000000-0005-0000-0000-00003B6B0000}"/>
    <cellStyle name="Total 9 5 3 13" xfId="27451" xr:uid="{00000000-0005-0000-0000-00003C6B0000}"/>
    <cellStyle name="Total 9 5 3 13 2" xfId="27452" xr:uid="{00000000-0005-0000-0000-00003D6B0000}"/>
    <cellStyle name="Total 9 5 3 14" xfId="27453" xr:uid="{00000000-0005-0000-0000-00003E6B0000}"/>
    <cellStyle name="Total 9 5 3 14 2" xfId="27454" xr:uid="{00000000-0005-0000-0000-00003F6B0000}"/>
    <cellStyle name="Total 9 5 3 15" xfId="27455" xr:uid="{00000000-0005-0000-0000-0000406B0000}"/>
    <cellStyle name="Total 9 5 3 15 2" xfId="27456" xr:uid="{00000000-0005-0000-0000-0000416B0000}"/>
    <cellStyle name="Total 9 5 3 16" xfId="27457" xr:uid="{00000000-0005-0000-0000-0000426B0000}"/>
    <cellStyle name="Total 9 5 3 16 2" xfId="27458" xr:uid="{00000000-0005-0000-0000-0000436B0000}"/>
    <cellStyle name="Total 9 5 3 17" xfId="27459" xr:uid="{00000000-0005-0000-0000-0000446B0000}"/>
    <cellStyle name="Total 9 5 3 17 2" xfId="27460" xr:uid="{00000000-0005-0000-0000-0000456B0000}"/>
    <cellStyle name="Total 9 5 3 18" xfId="27461" xr:uid="{00000000-0005-0000-0000-0000466B0000}"/>
    <cellStyle name="Total 9 5 3 2" xfId="27462" xr:uid="{00000000-0005-0000-0000-0000476B0000}"/>
    <cellStyle name="Total 9 5 3 2 2" xfId="27463" xr:uid="{00000000-0005-0000-0000-0000486B0000}"/>
    <cellStyle name="Total 9 5 3 3" xfId="27464" xr:uid="{00000000-0005-0000-0000-0000496B0000}"/>
    <cellStyle name="Total 9 5 3 3 2" xfId="27465" xr:uid="{00000000-0005-0000-0000-00004A6B0000}"/>
    <cellStyle name="Total 9 5 3 4" xfId="27466" xr:uid="{00000000-0005-0000-0000-00004B6B0000}"/>
    <cellStyle name="Total 9 5 3 4 2" xfId="27467" xr:uid="{00000000-0005-0000-0000-00004C6B0000}"/>
    <cellStyle name="Total 9 5 3 5" xfId="27468" xr:uid="{00000000-0005-0000-0000-00004D6B0000}"/>
    <cellStyle name="Total 9 5 3 5 2" xfId="27469" xr:uid="{00000000-0005-0000-0000-00004E6B0000}"/>
    <cellStyle name="Total 9 5 3 6" xfId="27470" xr:uid="{00000000-0005-0000-0000-00004F6B0000}"/>
    <cellStyle name="Total 9 5 3 6 2" xfId="27471" xr:uid="{00000000-0005-0000-0000-0000506B0000}"/>
    <cellStyle name="Total 9 5 3 7" xfId="27472" xr:uid="{00000000-0005-0000-0000-0000516B0000}"/>
    <cellStyle name="Total 9 5 3 7 2" xfId="27473" xr:uid="{00000000-0005-0000-0000-0000526B0000}"/>
    <cellStyle name="Total 9 5 3 8" xfId="27474" xr:uid="{00000000-0005-0000-0000-0000536B0000}"/>
    <cellStyle name="Total 9 5 3 8 2" xfId="27475" xr:uid="{00000000-0005-0000-0000-0000546B0000}"/>
    <cellStyle name="Total 9 5 3 9" xfId="27476" xr:uid="{00000000-0005-0000-0000-0000556B0000}"/>
    <cellStyle name="Total 9 5 3 9 2" xfId="27477" xr:uid="{00000000-0005-0000-0000-0000566B0000}"/>
    <cellStyle name="Total 9 5 4" xfId="27478" xr:uid="{00000000-0005-0000-0000-0000576B0000}"/>
    <cellStyle name="Total 9 5 4 10" xfId="27479" xr:uid="{00000000-0005-0000-0000-0000586B0000}"/>
    <cellStyle name="Total 9 5 4 10 2" xfId="27480" xr:uid="{00000000-0005-0000-0000-0000596B0000}"/>
    <cellStyle name="Total 9 5 4 11" xfId="27481" xr:uid="{00000000-0005-0000-0000-00005A6B0000}"/>
    <cellStyle name="Total 9 5 4 11 2" xfId="27482" xr:uid="{00000000-0005-0000-0000-00005B6B0000}"/>
    <cellStyle name="Total 9 5 4 12" xfId="27483" xr:uid="{00000000-0005-0000-0000-00005C6B0000}"/>
    <cellStyle name="Total 9 5 4 12 2" xfId="27484" xr:uid="{00000000-0005-0000-0000-00005D6B0000}"/>
    <cellStyle name="Total 9 5 4 13" xfId="27485" xr:uid="{00000000-0005-0000-0000-00005E6B0000}"/>
    <cellStyle name="Total 9 5 4 13 2" xfId="27486" xr:uid="{00000000-0005-0000-0000-00005F6B0000}"/>
    <cellStyle name="Total 9 5 4 14" xfId="27487" xr:uid="{00000000-0005-0000-0000-0000606B0000}"/>
    <cellStyle name="Total 9 5 4 14 2" xfId="27488" xr:uid="{00000000-0005-0000-0000-0000616B0000}"/>
    <cellStyle name="Total 9 5 4 15" xfId="27489" xr:uid="{00000000-0005-0000-0000-0000626B0000}"/>
    <cellStyle name="Total 9 5 4 15 2" xfId="27490" xr:uid="{00000000-0005-0000-0000-0000636B0000}"/>
    <cellStyle name="Total 9 5 4 16" xfId="27491" xr:uid="{00000000-0005-0000-0000-0000646B0000}"/>
    <cellStyle name="Total 9 5 4 2" xfId="27492" xr:uid="{00000000-0005-0000-0000-0000656B0000}"/>
    <cellStyle name="Total 9 5 4 2 2" xfId="27493" xr:uid="{00000000-0005-0000-0000-0000666B0000}"/>
    <cellStyle name="Total 9 5 4 3" xfId="27494" xr:uid="{00000000-0005-0000-0000-0000676B0000}"/>
    <cellStyle name="Total 9 5 4 3 2" xfId="27495" xr:uid="{00000000-0005-0000-0000-0000686B0000}"/>
    <cellStyle name="Total 9 5 4 4" xfId="27496" xr:uid="{00000000-0005-0000-0000-0000696B0000}"/>
    <cellStyle name="Total 9 5 4 4 2" xfId="27497" xr:uid="{00000000-0005-0000-0000-00006A6B0000}"/>
    <cellStyle name="Total 9 5 4 5" xfId="27498" xr:uid="{00000000-0005-0000-0000-00006B6B0000}"/>
    <cellStyle name="Total 9 5 4 5 2" xfId="27499" xr:uid="{00000000-0005-0000-0000-00006C6B0000}"/>
    <cellStyle name="Total 9 5 4 6" xfId="27500" xr:uid="{00000000-0005-0000-0000-00006D6B0000}"/>
    <cellStyle name="Total 9 5 4 6 2" xfId="27501" xr:uid="{00000000-0005-0000-0000-00006E6B0000}"/>
    <cellStyle name="Total 9 5 4 7" xfId="27502" xr:uid="{00000000-0005-0000-0000-00006F6B0000}"/>
    <cellStyle name="Total 9 5 4 7 2" xfId="27503" xr:uid="{00000000-0005-0000-0000-0000706B0000}"/>
    <cellStyle name="Total 9 5 4 8" xfId="27504" xr:uid="{00000000-0005-0000-0000-0000716B0000}"/>
    <cellStyle name="Total 9 5 4 8 2" xfId="27505" xr:uid="{00000000-0005-0000-0000-0000726B0000}"/>
    <cellStyle name="Total 9 5 4 9" xfId="27506" xr:uid="{00000000-0005-0000-0000-0000736B0000}"/>
    <cellStyle name="Total 9 5 4 9 2" xfId="27507" xr:uid="{00000000-0005-0000-0000-0000746B0000}"/>
    <cellStyle name="Total 9 5 5" xfId="27508" xr:uid="{00000000-0005-0000-0000-0000756B0000}"/>
    <cellStyle name="Total 9 5 5 10" xfId="27509" xr:uid="{00000000-0005-0000-0000-0000766B0000}"/>
    <cellStyle name="Total 9 5 5 10 2" xfId="27510" xr:uid="{00000000-0005-0000-0000-0000776B0000}"/>
    <cellStyle name="Total 9 5 5 11" xfId="27511" xr:uid="{00000000-0005-0000-0000-0000786B0000}"/>
    <cellStyle name="Total 9 5 5 11 2" xfId="27512" xr:uid="{00000000-0005-0000-0000-0000796B0000}"/>
    <cellStyle name="Total 9 5 5 12" xfId="27513" xr:uid="{00000000-0005-0000-0000-00007A6B0000}"/>
    <cellStyle name="Total 9 5 5 12 2" xfId="27514" xr:uid="{00000000-0005-0000-0000-00007B6B0000}"/>
    <cellStyle name="Total 9 5 5 13" xfId="27515" xr:uid="{00000000-0005-0000-0000-00007C6B0000}"/>
    <cellStyle name="Total 9 5 5 13 2" xfId="27516" xr:uid="{00000000-0005-0000-0000-00007D6B0000}"/>
    <cellStyle name="Total 9 5 5 14" xfId="27517" xr:uid="{00000000-0005-0000-0000-00007E6B0000}"/>
    <cellStyle name="Total 9 5 5 14 2" xfId="27518" xr:uid="{00000000-0005-0000-0000-00007F6B0000}"/>
    <cellStyle name="Total 9 5 5 15" xfId="27519" xr:uid="{00000000-0005-0000-0000-0000806B0000}"/>
    <cellStyle name="Total 9 5 5 15 2" xfId="27520" xr:uid="{00000000-0005-0000-0000-0000816B0000}"/>
    <cellStyle name="Total 9 5 5 16" xfId="27521" xr:uid="{00000000-0005-0000-0000-0000826B0000}"/>
    <cellStyle name="Total 9 5 5 2" xfId="27522" xr:uid="{00000000-0005-0000-0000-0000836B0000}"/>
    <cellStyle name="Total 9 5 5 2 2" xfId="27523" xr:uid="{00000000-0005-0000-0000-0000846B0000}"/>
    <cellStyle name="Total 9 5 5 3" xfId="27524" xr:uid="{00000000-0005-0000-0000-0000856B0000}"/>
    <cellStyle name="Total 9 5 5 3 2" xfId="27525" xr:uid="{00000000-0005-0000-0000-0000866B0000}"/>
    <cellStyle name="Total 9 5 5 4" xfId="27526" xr:uid="{00000000-0005-0000-0000-0000876B0000}"/>
    <cellStyle name="Total 9 5 5 4 2" xfId="27527" xr:uid="{00000000-0005-0000-0000-0000886B0000}"/>
    <cellStyle name="Total 9 5 5 5" xfId="27528" xr:uid="{00000000-0005-0000-0000-0000896B0000}"/>
    <cellStyle name="Total 9 5 5 5 2" xfId="27529" xr:uid="{00000000-0005-0000-0000-00008A6B0000}"/>
    <cellStyle name="Total 9 5 5 6" xfId="27530" xr:uid="{00000000-0005-0000-0000-00008B6B0000}"/>
    <cellStyle name="Total 9 5 5 6 2" xfId="27531" xr:uid="{00000000-0005-0000-0000-00008C6B0000}"/>
    <cellStyle name="Total 9 5 5 7" xfId="27532" xr:uid="{00000000-0005-0000-0000-00008D6B0000}"/>
    <cellStyle name="Total 9 5 5 7 2" xfId="27533" xr:uid="{00000000-0005-0000-0000-00008E6B0000}"/>
    <cellStyle name="Total 9 5 5 8" xfId="27534" xr:uid="{00000000-0005-0000-0000-00008F6B0000}"/>
    <cellStyle name="Total 9 5 5 8 2" xfId="27535" xr:uid="{00000000-0005-0000-0000-0000906B0000}"/>
    <cellStyle name="Total 9 5 5 9" xfId="27536" xr:uid="{00000000-0005-0000-0000-0000916B0000}"/>
    <cellStyle name="Total 9 5 5 9 2" xfId="27537" xr:uid="{00000000-0005-0000-0000-0000926B0000}"/>
    <cellStyle name="Total 9 5 6" xfId="27538" xr:uid="{00000000-0005-0000-0000-0000936B0000}"/>
    <cellStyle name="Total 9 5 6 10" xfId="27539" xr:uid="{00000000-0005-0000-0000-0000946B0000}"/>
    <cellStyle name="Total 9 5 6 10 2" xfId="27540" xr:uid="{00000000-0005-0000-0000-0000956B0000}"/>
    <cellStyle name="Total 9 5 6 11" xfId="27541" xr:uid="{00000000-0005-0000-0000-0000966B0000}"/>
    <cellStyle name="Total 9 5 6 11 2" xfId="27542" xr:uid="{00000000-0005-0000-0000-0000976B0000}"/>
    <cellStyle name="Total 9 5 6 12" xfId="27543" xr:uid="{00000000-0005-0000-0000-0000986B0000}"/>
    <cellStyle name="Total 9 5 6 12 2" xfId="27544" xr:uid="{00000000-0005-0000-0000-0000996B0000}"/>
    <cellStyle name="Total 9 5 6 13" xfId="27545" xr:uid="{00000000-0005-0000-0000-00009A6B0000}"/>
    <cellStyle name="Total 9 5 6 13 2" xfId="27546" xr:uid="{00000000-0005-0000-0000-00009B6B0000}"/>
    <cellStyle name="Total 9 5 6 14" xfId="27547" xr:uid="{00000000-0005-0000-0000-00009C6B0000}"/>
    <cellStyle name="Total 9 5 6 14 2" xfId="27548" xr:uid="{00000000-0005-0000-0000-00009D6B0000}"/>
    <cellStyle name="Total 9 5 6 15" xfId="27549" xr:uid="{00000000-0005-0000-0000-00009E6B0000}"/>
    <cellStyle name="Total 9 5 6 2" xfId="27550" xr:uid="{00000000-0005-0000-0000-00009F6B0000}"/>
    <cellStyle name="Total 9 5 6 2 2" xfId="27551" xr:uid="{00000000-0005-0000-0000-0000A06B0000}"/>
    <cellStyle name="Total 9 5 6 3" xfId="27552" xr:uid="{00000000-0005-0000-0000-0000A16B0000}"/>
    <cellStyle name="Total 9 5 6 3 2" xfId="27553" xr:uid="{00000000-0005-0000-0000-0000A26B0000}"/>
    <cellStyle name="Total 9 5 6 4" xfId="27554" xr:uid="{00000000-0005-0000-0000-0000A36B0000}"/>
    <cellStyle name="Total 9 5 6 4 2" xfId="27555" xr:uid="{00000000-0005-0000-0000-0000A46B0000}"/>
    <cellStyle name="Total 9 5 6 5" xfId="27556" xr:uid="{00000000-0005-0000-0000-0000A56B0000}"/>
    <cellStyle name="Total 9 5 6 5 2" xfId="27557" xr:uid="{00000000-0005-0000-0000-0000A66B0000}"/>
    <cellStyle name="Total 9 5 6 6" xfId="27558" xr:uid="{00000000-0005-0000-0000-0000A76B0000}"/>
    <cellStyle name="Total 9 5 6 6 2" xfId="27559" xr:uid="{00000000-0005-0000-0000-0000A86B0000}"/>
    <cellStyle name="Total 9 5 6 7" xfId="27560" xr:uid="{00000000-0005-0000-0000-0000A96B0000}"/>
    <cellStyle name="Total 9 5 6 7 2" xfId="27561" xr:uid="{00000000-0005-0000-0000-0000AA6B0000}"/>
    <cellStyle name="Total 9 5 6 8" xfId="27562" xr:uid="{00000000-0005-0000-0000-0000AB6B0000}"/>
    <cellStyle name="Total 9 5 6 8 2" xfId="27563" xr:uid="{00000000-0005-0000-0000-0000AC6B0000}"/>
    <cellStyle name="Total 9 5 6 9" xfId="27564" xr:uid="{00000000-0005-0000-0000-0000AD6B0000}"/>
    <cellStyle name="Total 9 5 6 9 2" xfId="27565" xr:uid="{00000000-0005-0000-0000-0000AE6B0000}"/>
    <cellStyle name="Total 9 5 7" xfId="27566" xr:uid="{00000000-0005-0000-0000-0000AF6B0000}"/>
    <cellStyle name="Total 9 5 7 2" xfId="27567" xr:uid="{00000000-0005-0000-0000-0000B06B0000}"/>
    <cellStyle name="Total 9 5 8" xfId="27568" xr:uid="{00000000-0005-0000-0000-0000B16B0000}"/>
    <cellStyle name="Total 9 5 8 2" xfId="27569" xr:uid="{00000000-0005-0000-0000-0000B26B0000}"/>
    <cellStyle name="Total 9 5 9" xfId="27570" xr:uid="{00000000-0005-0000-0000-0000B36B0000}"/>
    <cellStyle name="Total 9 5 9 2" xfId="27571" xr:uid="{00000000-0005-0000-0000-0000B46B0000}"/>
    <cellStyle name="Total 9 6" xfId="27572" xr:uid="{00000000-0005-0000-0000-0000B56B0000}"/>
    <cellStyle name="Total 9 6 10" xfId="27573" xr:uid="{00000000-0005-0000-0000-0000B66B0000}"/>
    <cellStyle name="Total 9 6 10 2" xfId="27574" xr:uid="{00000000-0005-0000-0000-0000B76B0000}"/>
    <cellStyle name="Total 9 6 11" xfId="27575" xr:uid="{00000000-0005-0000-0000-0000B86B0000}"/>
    <cellStyle name="Total 9 6 11 2" xfId="27576" xr:uid="{00000000-0005-0000-0000-0000B96B0000}"/>
    <cellStyle name="Total 9 6 12" xfId="27577" xr:uid="{00000000-0005-0000-0000-0000BA6B0000}"/>
    <cellStyle name="Total 9 6 12 2" xfId="27578" xr:uid="{00000000-0005-0000-0000-0000BB6B0000}"/>
    <cellStyle name="Total 9 6 13" xfId="27579" xr:uid="{00000000-0005-0000-0000-0000BC6B0000}"/>
    <cellStyle name="Total 9 6 13 2" xfId="27580" xr:uid="{00000000-0005-0000-0000-0000BD6B0000}"/>
    <cellStyle name="Total 9 6 14" xfId="27581" xr:uid="{00000000-0005-0000-0000-0000BE6B0000}"/>
    <cellStyle name="Total 9 6 14 2" xfId="27582" xr:uid="{00000000-0005-0000-0000-0000BF6B0000}"/>
    <cellStyle name="Total 9 6 15" xfId="27583" xr:uid="{00000000-0005-0000-0000-0000C06B0000}"/>
    <cellStyle name="Total 9 6 15 2" xfId="27584" xr:uid="{00000000-0005-0000-0000-0000C16B0000}"/>
    <cellStyle name="Total 9 6 16" xfId="27585" xr:uid="{00000000-0005-0000-0000-0000C26B0000}"/>
    <cellStyle name="Total 9 6 16 2" xfId="27586" xr:uid="{00000000-0005-0000-0000-0000C36B0000}"/>
    <cellStyle name="Total 9 6 17" xfId="27587" xr:uid="{00000000-0005-0000-0000-0000C46B0000}"/>
    <cellStyle name="Total 9 6 17 2" xfId="27588" xr:uid="{00000000-0005-0000-0000-0000C56B0000}"/>
    <cellStyle name="Total 9 6 18" xfId="27589" xr:uid="{00000000-0005-0000-0000-0000C66B0000}"/>
    <cellStyle name="Total 9 6 18 2" xfId="27590" xr:uid="{00000000-0005-0000-0000-0000C76B0000}"/>
    <cellStyle name="Total 9 6 19" xfId="27591" xr:uid="{00000000-0005-0000-0000-0000C86B0000}"/>
    <cellStyle name="Total 9 6 2" xfId="27592" xr:uid="{00000000-0005-0000-0000-0000C96B0000}"/>
    <cellStyle name="Total 9 6 2 10" xfId="27593" xr:uid="{00000000-0005-0000-0000-0000CA6B0000}"/>
    <cellStyle name="Total 9 6 2 10 2" xfId="27594" xr:uid="{00000000-0005-0000-0000-0000CB6B0000}"/>
    <cellStyle name="Total 9 6 2 11" xfId="27595" xr:uid="{00000000-0005-0000-0000-0000CC6B0000}"/>
    <cellStyle name="Total 9 6 2 11 2" xfId="27596" xr:uid="{00000000-0005-0000-0000-0000CD6B0000}"/>
    <cellStyle name="Total 9 6 2 12" xfId="27597" xr:uid="{00000000-0005-0000-0000-0000CE6B0000}"/>
    <cellStyle name="Total 9 6 2 12 2" xfId="27598" xr:uid="{00000000-0005-0000-0000-0000CF6B0000}"/>
    <cellStyle name="Total 9 6 2 13" xfId="27599" xr:uid="{00000000-0005-0000-0000-0000D06B0000}"/>
    <cellStyle name="Total 9 6 2 13 2" xfId="27600" xr:uid="{00000000-0005-0000-0000-0000D16B0000}"/>
    <cellStyle name="Total 9 6 2 14" xfId="27601" xr:uid="{00000000-0005-0000-0000-0000D26B0000}"/>
    <cellStyle name="Total 9 6 2 14 2" xfId="27602" xr:uid="{00000000-0005-0000-0000-0000D36B0000}"/>
    <cellStyle name="Total 9 6 2 15" xfId="27603" xr:uid="{00000000-0005-0000-0000-0000D46B0000}"/>
    <cellStyle name="Total 9 6 2 15 2" xfId="27604" xr:uid="{00000000-0005-0000-0000-0000D56B0000}"/>
    <cellStyle name="Total 9 6 2 16" xfId="27605" xr:uid="{00000000-0005-0000-0000-0000D66B0000}"/>
    <cellStyle name="Total 9 6 2 16 2" xfId="27606" xr:uid="{00000000-0005-0000-0000-0000D76B0000}"/>
    <cellStyle name="Total 9 6 2 17" xfId="27607" xr:uid="{00000000-0005-0000-0000-0000D86B0000}"/>
    <cellStyle name="Total 9 6 2 17 2" xfId="27608" xr:uid="{00000000-0005-0000-0000-0000D96B0000}"/>
    <cellStyle name="Total 9 6 2 18" xfId="27609" xr:uid="{00000000-0005-0000-0000-0000DA6B0000}"/>
    <cellStyle name="Total 9 6 2 2" xfId="27610" xr:uid="{00000000-0005-0000-0000-0000DB6B0000}"/>
    <cellStyle name="Total 9 6 2 2 2" xfId="27611" xr:uid="{00000000-0005-0000-0000-0000DC6B0000}"/>
    <cellStyle name="Total 9 6 2 3" xfId="27612" xr:uid="{00000000-0005-0000-0000-0000DD6B0000}"/>
    <cellStyle name="Total 9 6 2 3 2" xfId="27613" xr:uid="{00000000-0005-0000-0000-0000DE6B0000}"/>
    <cellStyle name="Total 9 6 2 4" xfId="27614" xr:uid="{00000000-0005-0000-0000-0000DF6B0000}"/>
    <cellStyle name="Total 9 6 2 4 2" xfId="27615" xr:uid="{00000000-0005-0000-0000-0000E06B0000}"/>
    <cellStyle name="Total 9 6 2 5" xfId="27616" xr:uid="{00000000-0005-0000-0000-0000E16B0000}"/>
    <cellStyle name="Total 9 6 2 5 2" xfId="27617" xr:uid="{00000000-0005-0000-0000-0000E26B0000}"/>
    <cellStyle name="Total 9 6 2 6" xfId="27618" xr:uid="{00000000-0005-0000-0000-0000E36B0000}"/>
    <cellStyle name="Total 9 6 2 6 2" xfId="27619" xr:uid="{00000000-0005-0000-0000-0000E46B0000}"/>
    <cellStyle name="Total 9 6 2 7" xfId="27620" xr:uid="{00000000-0005-0000-0000-0000E56B0000}"/>
    <cellStyle name="Total 9 6 2 7 2" xfId="27621" xr:uid="{00000000-0005-0000-0000-0000E66B0000}"/>
    <cellStyle name="Total 9 6 2 8" xfId="27622" xr:uid="{00000000-0005-0000-0000-0000E76B0000}"/>
    <cellStyle name="Total 9 6 2 8 2" xfId="27623" xr:uid="{00000000-0005-0000-0000-0000E86B0000}"/>
    <cellStyle name="Total 9 6 2 9" xfId="27624" xr:uid="{00000000-0005-0000-0000-0000E96B0000}"/>
    <cellStyle name="Total 9 6 2 9 2" xfId="27625" xr:uid="{00000000-0005-0000-0000-0000EA6B0000}"/>
    <cellStyle name="Total 9 6 3" xfId="27626" xr:uid="{00000000-0005-0000-0000-0000EB6B0000}"/>
    <cellStyle name="Total 9 6 3 10" xfId="27627" xr:uid="{00000000-0005-0000-0000-0000EC6B0000}"/>
    <cellStyle name="Total 9 6 3 10 2" xfId="27628" xr:uid="{00000000-0005-0000-0000-0000ED6B0000}"/>
    <cellStyle name="Total 9 6 3 11" xfId="27629" xr:uid="{00000000-0005-0000-0000-0000EE6B0000}"/>
    <cellStyle name="Total 9 6 3 11 2" xfId="27630" xr:uid="{00000000-0005-0000-0000-0000EF6B0000}"/>
    <cellStyle name="Total 9 6 3 12" xfId="27631" xr:uid="{00000000-0005-0000-0000-0000F06B0000}"/>
    <cellStyle name="Total 9 6 3 12 2" xfId="27632" xr:uid="{00000000-0005-0000-0000-0000F16B0000}"/>
    <cellStyle name="Total 9 6 3 13" xfId="27633" xr:uid="{00000000-0005-0000-0000-0000F26B0000}"/>
    <cellStyle name="Total 9 6 3 13 2" xfId="27634" xr:uid="{00000000-0005-0000-0000-0000F36B0000}"/>
    <cellStyle name="Total 9 6 3 14" xfId="27635" xr:uid="{00000000-0005-0000-0000-0000F46B0000}"/>
    <cellStyle name="Total 9 6 3 14 2" xfId="27636" xr:uid="{00000000-0005-0000-0000-0000F56B0000}"/>
    <cellStyle name="Total 9 6 3 15" xfId="27637" xr:uid="{00000000-0005-0000-0000-0000F66B0000}"/>
    <cellStyle name="Total 9 6 3 15 2" xfId="27638" xr:uid="{00000000-0005-0000-0000-0000F76B0000}"/>
    <cellStyle name="Total 9 6 3 16" xfId="27639" xr:uid="{00000000-0005-0000-0000-0000F86B0000}"/>
    <cellStyle name="Total 9 6 3 2" xfId="27640" xr:uid="{00000000-0005-0000-0000-0000F96B0000}"/>
    <cellStyle name="Total 9 6 3 2 2" xfId="27641" xr:uid="{00000000-0005-0000-0000-0000FA6B0000}"/>
    <cellStyle name="Total 9 6 3 3" xfId="27642" xr:uid="{00000000-0005-0000-0000-0000FB6B0000}"/>
    <cellStyle name="Total 9 6 3 3 2" xfId="27643" xr:uid="{00000000-0005-0000-0000-0000FC6B0000}"/>
    <cellStyle name="Total 9 6 3 4" xfId="27644" xr:uid="{00000000-0005-0000-0000-0000FD6B0000}"/>
    <cellStyle name="Total 9 6 3 4 2" xfId="27645" xr:uid="{00000000-0005-0000-0000-0000FE6B0000}"/>
    <cellStyle name="Total 9 6 3 5" xfId="27646" xr:uid="{00000000-0005-0000-0000-0000FF6B0000}"/>
    <cellStyle name="Total 9 6 3 5 2" xfId="27647" xr:uid="{00000000-0005-0000-0000-0000006C0000}"/>
    <cellStyle name="Total 9 6 3 6" xfId="27648" xr:uid="{00000000-0005-0000-0000-0000016C0000}"/>
    <cellStyle name="Total 9 6 3 6 2" xfId="27649" xr:uid="{00000000-0005-0000-0000-0000026C0000}"/>
    <cellStyle name="Total 9 6 3 7" xfId="27650" xr:uid="{00000000-0005-0000-0000-0000036C0000}"/>
    <cellStyle name="Total 9 6 3 7 2" xfId="27651" xr:uid="{00000000-0005-0000-0000-0000046C0000}"/>
    <cellStyle name="Total 9 6 3 8" xfId="27652" xr:uid="{00000000-0005-0000-0000-0000056C0000}"/>
    <cellStyle name="Total 9 6 3 8 2" xfId="27653" xr:uid="{00000000-0005-0000-0000-0000066C0000}"/>
    <cellStyle name="Total 9 6 3 9" xfId="27654" xr:uid="{00000000-0005-0000-0000-0000076C0000}"/>
    <cellStyle name="Total 9 6 3 9 2" xfId="27655" xr:uid="{00000000-0005-0000-0000-0000086C0000}"/>
    <cellStyle name="Total 9 6 4" xfId="27656" xr:uid="{00000000-0005-0000-0000-0000096C0000}"/>
    <cellStyle name="Total 9 6 4 10" xfId="27657" xr:uid="{00000000-0005-0000-0000-00000A6C0000}"/>
    <cellStyle name="Total 9 6 4 10 2" xfId="27658" xr:uid="{00000000-0005-0000-0000-00000B6C0000}"/>
    <cellStyle name="Total 9 6 4 11" xfId="27659" xr:uid="{00000000-0005-0000-0000-00000C6C0000}"/>
    <cellStyle name="Total 9 6 4 11 2" xfId="27660" xr:uid="{00000000-0005-0000-0000-00000D6C0000}"/>
    <cellStyle name="Total 9 6 4 12" xfId="27661" xr:uid="{00000000-0005-0000-0000-00000E6C0000}"/>
    <cellStyle name="Total 9 6 4 12 2" xfId="27662" xr:uid="{00000000-0005-0000-0000-00000F6C0000}"/>
    <cellStyle name="Total 9 6 4 13" xfId="27663" xr:uid="{00000000-0005-0000-0000-0000106C0000}"/>
    <cellStyle name="Total 9 6 4 13 2" xfId="27664" xr:uid="{00000000-0005-0000-0000-0000116C0000}"/>
    <cellStyle name="Total 9 6 4 14" xfId="27665" xr:uid="{00000000-0005-0000-0000-0000126C0000}"/>
    <cellStyle name="Total 9 6 4 14 2" xfId="27666" xr:uid="{00000000-0005-0000-0000-0000136C0000}"/>
    <cellStyle name="Total 9 6 4 15" xfId="27667" xr:uid="{00000000-0005-0000-0000-0000146C0000}"/>
    <cellStyle name="Total 9 6 4 15 2" xfId="27668" xr:uid="{00000000-0005-0000-0000-0000156C0000}"/>
    <cellStyle name="Total 9 6 4 16" xfId="27669" xr:uid="{00000000-0005-0000-0000-0000166C0000}"/>
    <cellStyle name="Total 9 6 4 2" xfId="27670" xr:uid="{00000000-0005-0000-0000-0000176C0000}"/>
    <cellStyle name="Total 9 6 4 2 2" xfId="27671" xr:uid="{00000000-0005-0000-0000-0000186C0000}"/>
    <cellStyle name="Total 9 6 4 3" xfId="27672" xr:uid="{00000000-0005-0000-0000-0000196C0000}"/>
    <cellStyle name="Total 9 6 4 3 2" xfId="27673" xr:uid="{00000000-0005-0000-0000-00001A6C0000}"/>
    <cellStyle name="Total 9 6 4 4" xfId="27674" xr:uid="{00000000-0005-0000-0000-00001B6C0000}"/>
    <cellStyle name="Total 9 6 4 4 2" xfId="27675" xr:uid="{00000000-0005-0000-0000-00001C6C0000}"/>
    <cellStyle name="Total 9 6 4 5" xfId="27676" xr:uid="{00000000-0005-0000-0000-00001D6C0000}"/>
    <cellStyle name="Total 9 6 4 5 2" xfId="27677" xr:uid="{00000000-0005-0000-0000-00001E6C0000}"/>
    <cellStyle name="Total 9 6 4 6" xfId="27678" xr:uid="{00000000-0005-0000-0000-00001F6C0000}"/>
    <cellStyle name="Total 9 6 4 6 2" xfId="27679" xr:uid="{00000000-0005-0000-0000-0000206C0000}"/>
    <cellStyle name="Total 9 6 4 7" xfId="27680" xr:uid="{00000000-0005-0000-0000-0000216C0000}"/>
    <cellStyle name="Total 9 6 4 7 2" xfId="27681" xr:uid="{00000000-0005-0000-0000-0000226C0000}"/>
    <cellStyle name="Total 9 6 4 8" xfId="27682" xr:uid="{00000000-0005-0000-0000-0000236C0000}"/>
    <cellStyle name="Total 9 6 4 8 2" xfId="27683" xr:uid="{00000000-0005-0000-0000-0000246C0000}"/>
    <cellStyle name="Total 9 6 4 9" xfId="27684" xr:uid="{00000000-0005-0000-0000-0000256C0000}"/>
    <cellStyle name="Total 9 6 4 9 2" xfId="27685" xr:uid="{00000000-0005-0000-0000-0000266C0000}"/>
    <cellStyle name="Total 9 6 5" xfId="27686" xr:uid="{00000000-0005-0000-0000-0000276C0000}"/>
    <cellStyle name="Total 9 6 5 10" xfId="27687" xr:uid="{00000000-0005-0000-0000-0000286C0000}"/>
    <cellStyle name="Total 9 6 5 10 2" xfId="27688" xr:uid="{00000000-0005-0000-0000-0000296C0000}"/>
    <cellStyle name="Total 9 6 5 11" xfId="27689" xr:uid="{00000000-0005-0000-0000-00002A6C0000}"/>
    <cellStyle name="Total 9 6 5 11 2" xfId="27690" xr:uid="{00000000-0005-0000-0000-00002B6C0000}"/>
    <cellStyle name="Total 9 6 5 12" xfId="27691" xr:uid="{00000000-0005-0000-0000-00002C6C0000}"/>
    <cellStyle name="Total 9 6 5 12 2" xfId="27692" xr:uid="{00000000-0005-0000-0000-00002D6C0000}"/>
    <cellStyle name="Total 9 6 5 13" xfId="27693" xr:uid="{00000000-0005-0000-0000-00002E6C0000}"/>
    <cellStyle name="Total 9 6 5 13 2" xfId="27694" xr:uid="{00000000-0005-0000-0000-00002F6C0000}"/>
    <cellStyle name="Total 9 6 5 14" xfId="27695" xr:uid="{00000000-0005-0000-0000-0000306C0000}"/>
    <cellStyle name="Total 9 6 5 14 2" xfId="27696" xr:uid="{00000000-0005-0000-0000-0000316C0000}"/>
    <cellStyle name="Total 9 6 5 15" xfId="27697" xr:uid="{00000000-0005-0000-0000-0000326C0000}"/>
    <cellStyle name="Total 9 6 5 2" xfId="27698" xr:uid="{00000000-0005-0000-0000-0000336C0000}"/>
    <cellStyle name="Total 9 6 5 2 2" xfId="27699" xr:uid="{00000000-0005-0000-0000-0000346C0000}"/>
    <cellStyle name="Total 9 6 5 3" xfId="27700" xr:uid="{00000000-0005-0000-0000-0000356C0000}"/>
    <cellStyle name="Total 9 6 5 3 2" xfId="27701" xr:uid="{00000000-0005-0000-0000-0000366C0000}"/>
    <cellStyle name="Total 9 6 5 4" xfId="27702" xr:uid="{00000000-0005-0000-0000-0000376C0000}"/>
    <cellStyle name="Total 9 6 5 4 2" xfId="27703" xr:uid="{00000000-0005-0000-0000-0000386C0000}"/>
    <cellStyle name="Total 9 6 5 5" xfId="27704" xr:uid="{00000000-0005-0000-0000-0000396C0000}"/>
    <cellStyle name="Total 9 6 5 5 2" xfId="27705" xr:uid="{00000000-0005-0000-0000-00003A6C0000}"/>
    <cellStyle name="Total 9 6 5 6" xfId="27706" xr:uid="{00000000-0005-0000-0000-00003B6C0000}"/>
    <cellStyle name="Total 9 6 5 6 2" xfId="27707" xr:uid="{00000000-0005-0000-0000-00003C6C0000}"/>
    <cellStyle name="Total 9 6 5 7" xfId="27708" xr:uid="{00000000-0005-0000-0000-00003D6C0000}"/>
    <cellStyle name="Total 9 6 5 7 2" xfId="27709" xr:uid="{00000000-0005-0000-0000-00003E6C0000}"/>
    <cellStyle name="Total 9 6 5 8" xfId="27710" xr:uid="{00000000-0005-0000-0000-00003F6C0000}"/>
    <cellStyle name="Total 9 6 5 8 2" xfId="27711" xr:uid="{00000000-0005-0000-0000-0000406C0000}"/>
    <cellStyle name="Total 9 6 5 9" xfId="27712" xr:uid="{00000000-0005-0000-0000-0000416C0000}"/>
    <cellStyle name="Total 9 6 5 9 2" xfId="27713" xr:uid="{00000000-0005-0000-0000-0000426C0000}"/>
    <cellStyle name="Total 9 6 6" xfId="27714" xr:uid="{00000000-0005-0000-0000-0000436C0000}"/>
    <cellStyle name="Total 9 6 6 2" xfId="27715" xr:uid="{00000000-0005-0000-0000-0000446C0000}"/>
    <cellStyle name="Total 9 6 7" xfId="27716" xr:uid="{00000000-0005-0000-0000-0000456C0000}"/>
    <cellStyle name="Total 9 6 7 2" xfId="27717" xr:uid="{00000000-0005-0000-0000-0000466C0000}"/>
    <cellStyle name="Total 9 6 8" xfId="27718" xr:uid="{00000000-0005-0000-0000-0000476C0000}"/>
    <cellStyle name="Total 9 6 8 2" xfId="27719" xr:uid="{00000000-0005-0000-0000-0000486C0000}"/>
    <cellStyle name="Total 9 6 9" xfId="27720" xr:uid="{00000000-0005-0000-0000-0000496C0000}"/>
    <cellStyle name="Total 9 6 9 2" xfId="27721" xr:uid="{00000000-0005-0000-0000-00004A6C0000}"/>
    <cellStyle name="Total 9 7" xfId="27722" xr:uid="{00000000-0005-0000-0000-00004B6C0000}"/>
    <cellStyle name="Total 9 7 10" xfId="27723" xr:uid="{00000000-0005-0000-0000-00004C6C0000}"/>
    <cellStyle name="Total 9 7 10 2" xfId="27724" xr:uid="{00000000-0005-0000-0000-00004D6C0000}"/>
    <cellStyle name="Total 9 7 11" xfId="27725" xr:uid="{00000000-0005-0000-0000-00004E6C0000}"/>
    <cellStyle name="Total 9 7 11 2" xfId="27726" xr:uid="{00000000-0005-0000-0000-00004F6C0000}"/>
    <cellStyle name="Total 9 7 12" xfId="27727" xr:uid="{00000000-0005-0000-0000-0000506C0000}"/>
    <cellStyle name="Total 9 7 12 2" xfId="27728" xr:uid="{00000000-0005-0000-0000-0000516C0000}"/>
    <cellStyle name="Total 9 7 13" xfId="27729" xr:uid="{00000000-0005-0000-0000-0000526C0000}"/>
    <cellStyle name="Total 9 7 13 2" xfId="27730" xr:uid="{00000000-0005-0000-0000-0000536C0000}"/>
    <cellStyle name="Total 9 7 14" xfId="27731" xr:uid="{00000000-0005-0000-0000-0000546C0000}"/>
    <cellStyle name="Total 9 7 14 2" xfId="27732" xr:uid="{00000000-0005-0000-0000-0000556C0000}"/>
    <cellStyle name="Total 9 7 15" xfId="27733" xr:uid="{00000000-0005-0000-0000-0000566C0000}"/>
    <cellStyle name="Total 9 7 15 2" xfId="27734" xr:uid="{00000000-0005-0000-0000-0000576C0000}"/>
    <cellStyle name="Total 9 7 16" xfId="27735" xr:uid="{00000000-0005-0000-0000-0000586C0000}"/>
    <cellStyle name="Total 9 7 16 2" xfId="27736" xr:uid="{00000000-0005-0000-0000-0000596C0000}"/>
    <cellStyle name="Total 9 7 17" xfId="27737" xr:uid="{00000000-0005-0000-0000-00005A6C0000}"/>
    <cellStyle name="Total 9 7 17 2" xfId="27738" xr:uid="{00000000-0005-0000-0000-00005B6C0000}"/>
    <cellStyle name="Total 9 7 18" xfId="27739" xr:uid="{00000000-0005-0000-0000-00005C6C0000}"/>
    <cellStyle name="Total 9 7 18 2" xfId="27740" xr:uid="{00000000-0005-0000-0000-00005D6C0000}"/>
    <cellStyle name="Total 9 7 19" xfId="27741" xr:uid="{00000000-0005-0000-0000-00005E6C0000}"/>
    <cellStyle name="Total 9 7 2" xfId="27742" xr:uid="{00000000-0005-0000-0000-00005F6C0000}"/>
    <cellStyle name="Total 9 7 2 10" xfId="27743" xr:uid="{00000000-0005-0000-0000-0000606C0000}"/>
    <cellStyle name="Total 9 7 2 10 2" xfId="27744" xr:uid="{00000000-0005-0000-0000-0000616C0000}"/>
    <cellStyle name="Total 9 7 2 11" xfId="27745" xr:uid="{00000000-0005-0000-0000-0000626C0000}"/>
    <cellStyle name="Total 9 7 2 11 2" xfId="27746" xr:uid="{00000000-0005-0000-0000-0000636C0000}"/>
    <cellStyle name="Total 9 7 2 12" xfId="27747" xr:uid="{00000000-0005-0000-0000-0000646C0000}"/>
    <cellStyle name="Total 9 7 2 12 2" xfId="27748" xr:uid="{00000000-0005-0000-0000-0000656C0000}"/>
    <cellStyle name="Total 9 7 2 13" xfId="27749" xr:uid="{00000000-0005-0000-0000-0000666C0000}"/>
    <cellStyle name="Total 9 7 2 13 2" xfId="27750" xr:uid="{00000000-0005-0000-0000-0000676C0000}"/>
    <cellStyle name="Total 9 7 2 14" xfId="27751" xr:uid="{00000000-0005-0000-0000-0000686C0000}"/>
    <cellStyle name="Total 9 7 2 14 2" xfId="27752" xr:uid="{00000000-0005-0000-0000-0000696C0000}"/>
    <cellStyle name="Total 9 7 2 15" xfId="27753" xr:uid="{00000000-0005-0000-0000-00006A6C0000}"/>
    <cellStyle name="Total 9 7 2 15 2" xfId="27754" xr:uid="{00000000-0005-0000-0000-00006B6C0000}"/>
    <cellStyle name="Total 9 7 2 16" xfId="27755" xr:uid="{00000000-0005-0000-0000-00006C6C0000}"/>
    <cellStyle name="Total 9 7 2 16 2" xfId="27756" xr:uid="{00000000-0005-0000-0000-00006D6C0000}"/>
    <cellStyle name="Total 9 7 2 17" xfId="27757" xr:uid="{00000000-0005-0000-0000-00006E6C0000}"/>
    <cellStyle name="Total 9 7 2 17 2" xfId="27758" xr:uid="{00000000-0005-0000-0000-00006F6C0000}"/>
    <cellStyle name="Total 9 7 2 18" xfId="27759" xr:uid="{00000000-0005-0000-0000-0000706C0000}"/>
    <cellStyle name="Total 9 7 2 2" xfId="27760" xr:uid="{00000000-0005-0000-0000-0000716C0000}"/>
    <cellStyle name="Total 9 7 2 2 2" xfId="27761" xr:uid="{00000000-0005-0000-0000-0000726C0000}"/>
    <cellStyle name="Total 9 7 2 3" xfId="27762" xr:uid="{00000000-0005-0000-0000-0000736C0000}"/>
    <cellStyle name="Total 9 7 2 3 2" xfId="27763" xr:uid="{00000000-0005-0000-0000-0000746C0000}"/>
    <cellStyle name="Total 9 7 2 4" xfId="27764" xr:uid="{00000000-0005-0000-0000-0000756C0000}"/>
    <cellStyle name="Total 9 7 2 4 2" xfId="27765" xr:uid="{00000000-0005-0000-0000-0000766C0000}"/>
    <cellStyle name="Total 9 7 2 5" xfId="27766" xr:uid="{00000000-0005-0000-0000-0000776C0000}"/>
    <cellStyle name="Total 9 7 2 5 2" xfId="27767" xr:uid="{00000000-0005-0000-0000-0000786C0000}"/>
    <cellStyle name="Total 9 7 2 6" xfId="27768" xr:uid="{00000000-0005-0000-0000-0000796C0000}"/>
    <cellStyle name="Total 9 7 2 6 2" xfId="27769" xr:uid="{00000000-0005-0000-0000-00007A6C0000}"/>
    <cellStyle name="Total 9 7 2 7" xfId="27770" xr:uid="{00000000-0005-0000-0000-00007B6C0000}"/>
    <cellStyle name="Total 9 7 2 7 2" xfId="27771" xr:uid="{00000000-0005-0000-0000-00007C6C0000}"/>
    <cellStyle name="Total 9 7 2 8" xfId="27772" xr:uid="{00000000-0005-0000-0000-00007D6C0000}"/>
    <cellStyle name="Total 9 7 2 8 2" xfId="27773" xr:uid="{00000000-0005-0000-0000-00007E6C0000}"/>
    <cellStyle name="Total 9 7 2 9" xfId="27774" xr:uid="{00000000-0005-0000-0000-00007F6C0000}"/>
    <cellStyle name="Total 9 7 2 9 2" xfId="27775" xr:uid="{00000000-0005-0000-0000-0000806C0000}"/>
    <cellStyle name="Total 9 7 3" xfId="27776" xr:uid="{00000000-0005-0000-0000-0000816C0000}"/>
    <cellStyle name="Total 9 7 3 10" xfId="27777" xr:uid="{00000000-0005-0000-0000-0000826C0000}"/>
    <cellStyle name="Total 9 7 3 10 2" xfId="27778" xr:uid="{00000000-0005-0000-0000-0000836C0000}"/>
    <cellStyle name="Total 9 7 3 11" xfId="27779" xr:uid="{00000000-0005-0000-0000-0000846C0000}"/>
    <cellStyle name="Total 9 7 3 11 2" xfId="27780" xr:uid="{00000000-0005-0000-0000-0000856C0000}"/>
    <cellStyle name="Total 9 7 3 12" xfId="27781" xr:uid="{00000000-0005-0000-0000-0000866C0000}"/>
    <cellStyle name="Total 9 7 3 12 2" xfId="27782" xr:uid="{00000000-0005-0000-0000-0000876C0000}"/>
    <cellStyle name="Total 9 7 3 13" xfId="27783" xr:uid="{00000000-0005-0000-0000-0000886C0000}"/>
    <cellStyle name="Total 9 7 3 13 2" xfId="27784" xr:uid="{00000000-0005-0000-0000-0000896C0000}"/>
    <cellStyle name="Total 9 7 3 14" xfId="27785" xr:uid="{00000000-0005-0000-0000-00008A6C0000}"/>
    <cellStyle name="Total 9 7 3 14 2" xfId="27786" xr:uid="{00000000-0005-0000-0000-00008B6C0000}"/>
    <cellStyle name="Total 9 7 3 15" xfId="27787" xr:uid="{00000000-0005-0000-0000-00008C6C0000}"/>
    <cellStyle name="Total 9 7 3 15 2" xfId="27788" xr:uid="{00000000-0005-0000-0000-00008D6C0000}"/>
    <cellStyle name="Total 9 7 3 16" xfId="27789" xr:uid="{00000000-0005-0000-0000-00008E6C0000}"/>
    <cellStyle name="Total 9 7 3 2" xfId="27790" xr:uid="{00000000-0005-0000-0000-00008F6C0000}"/>
    <cellStyle name="Total 9 7 3 2 2" xfId="27791" xr:uid="{00000000-0005-0000-0000-0000906C0000}"/>
    <cellStyle name="Total 9 7 3 3" xfId="27792" xr:uid="{00000000-0005-0000-0000-0000916C0000}"/>
    <cellStyle name="Total 9 7 3 3 2" xfId="27793" xr:uid="{00000000-0005-0000-0000-0000926C0000}"/>
    <cellStyle name="Total 9 7 3 4" xfId="27794" xr:uid="{00000000-0005-0000-0000-0000936C0000}"/>
    <cellStyle name="Total 9 7 3 4 2" xfId="27795" xr:uid="{00000000-0005-0000-0000-0000946C0000}"/>
    <cellStyle name="Total 9 7 3 5" xfId="27796" xr:uid="{00000000-0005-0000-0000-0000956C0000}"/>
    <cellStyle name="Total 9 7 3 5 2" xfId="27797" xr:uid="{00000000-0005-0000-0000-0000966C0000}"/>
    <cellStyle name="Total 9 7 3 6" xfId="27798" xr:uid="{00000000-0005-0000-0000-0000976C0000}"/>
    <cellStyle name="Total 9 7 3 6 2" xfId="27799" xr:uid="{00000000-0005-0000-0000-0000986C0000}"/>
    <cellStyle name="Total 9 7 3 7" xfId="27800" xr:uid="{00000000-0005-0000-0000-0000996C0000}"/>
    <cellStyle name="Total 9 7 3 7 2" xfId="27801" xr:uid="{00000000-0005-0000-0000-00009A6C0000}"/>
    <cellStyle name="Total 9 7 3 8" xfId="27802" xr:uid="{00000000-0005-0000-0000-00009B6C0000}"/>
    <cellStyle name="Total 9 7 3 8 2" xfId="27803" xr:uid="{00000000-0005-0000-0000-00009C6C0000}"/>
    <cellStyle name="Total 9 7 3 9" xfId="27804" xr:uid="{00000000-0005-0000-0000-00009D6C0000}"/>
    <cellStyle name="Total 9 7 3 9 2" xfId="27805" xr:uid="{00000000-0005-0000-0000-00009E6C0000}"/>
    <cellStyle name="Total 9 7 4" xfId="27806" xr:uid="{00000000-0005-0000-0000-00009F6C0000}"/>
    <cellStyle name="Total 9 7 4 10" xfId="27807" xr:uid="{00000000-0005-0000-0000-0000A06C0000}"/>
    <cellStyle name="Total 9 7 4 10 2" xfId="27808" xr:uid="{00000000-0005-0000-0000-0000A16C0000}"/>
    <cellStyle name="Total 9 7 4 11" xfId="27809" xr:uid="{00000000-0005-0000-0000-0000A26C0000}"/>
    <cellStyle name="Total 9 7 4 11 2" xfId="27810" xr:uid="{00000000-0005-0000-0000-0000A36C0000}"/>
    <cellStyle name="Total 9 7 4 12" xfId="27811" xr:uid="{00000000-0005-0000-0000-0000A46C0000}"/>
    <cellStyle name="Total 9 7 4 12 2" xfId="27812" xr:uid="{00000000-0005-0000-0000-0000A56C0000}"/>
    <cellStyle name="Total 9 7 4 13" xfId="27813" xr:uid="{00000000-0005-0000-0000-0000A66C0000}"/>
    <cellStyle name="Total 9 7 4 13 2" xfId="27814" xr:uid="{00000000-0005-0000-0000-0000A76C0000}"/>
    <cellStyle name="Total 9 7 4 14" xfId="27815" xr:uid="{00000000-0005-0000-0000-0000A86C0000}"/>
    <cellStyle name="Total 9 7 4 14 2" xfId="27816" xr:uid="{00000000-0005-0000-0000-0000A96C0000}"/>
    <cellStyle name="Total 9 7 4 15" xfId="27817" xr:uid="{00000000-0005-0000-0000-0000AA6C0000}"/>
    <cellStyle name="Total 9 7 4 15 2" xfId="27818" xr:uid="{00000000-0005-0000-0000-0000AB6C0000}"/>
    <cellStyle name="Total 9 7 4 16" xfId="27819" xr:uid="{00000000-0005-0000-0000-0000AC6C0000}"/>
    <cellStyle name="Total 9 7 4 2" xfId="27820" xr:uid="{00000000-0005-0000-0000-0000AD6C0000}"/>
    <cellStyle name="Total 9 7 4 2 2" xfId="27821" xr:uid="{00000000-0005-0000-0000-0000AE6C0000}"/>
    <cellStyle name="Total 9 7 4 3" xfId="27822" xr:uid="{00000000-0005-0000-0000-0000AF6C0000}"/>
    <cellStyle name="Total 9 7 4 3 2" xfId="27823" xr:uid="{00000000-0005-0000-0000-0000B06C0000}"/>
    <cellStyle name="Total 9 7 4 4" xfId="27824" xr:uid="{00000000-0005-0000-0000-0000B16C0000}"/>
    <cellStyle name="Total 9 7 4 4 2" xfId="27825" xr:uid="{00000000-0005-0000-0000-0000B26C0000}"/>
    <cellStyle name="Total 9 7 4 5" xfId="27826" xr:uid="{00000000-0005-0000-0000-0000B36C0000}"/>
    <cellStyle name="Total 9 7 4 5 2" xfId="27827" xr:uid="{00000000-0005-0000-0000-0000B46C0000}"/>
    <cellStyle name="Total 9 7 4 6" xfId="27828" xr:uid="{00000000-0005-0000-0000-0000B56C0000}"/>
    <cellStyle name="Total 9 7 4 6 2" xfId="27829" xr:uid="{00000000-0005-0000-0000-0000B66C0000}"/>
    <cellStyle name="Total 9 7 4 7" xfId="27830" xr:uid="{00000000-0005-0000-0000-0000B76C0000}"/>
    <cellStyle name="Total 9 7 4 7 2" xfId="27831" xr:uid="{00000000-0005-0000-0000-0000B86C0000}"/>
    <cellStyle name="Total 9 7 4 8" xfId="27832" xr:uid="{00000000-0005-0000-0000-0000B96C0000}"/>
    <cellStyle name="Total 9 7 4 8 2" xfId="27833" xr:uid="{00000000-0005-0000-0000-0000BA6C0000}"/>
    <cellStyle name="Total 9 7 4 9" xfId="27834" xr:uid="{00000000-0005-0000-0000-0000BB6C0000}"/>
    <cellStyle name="Total 9 7 4 9 2" xfId="27835" xr:uid="{00000000-0005-0000-0000-0000BC6C0000}"/>
    <cellStyle name="Total 9 7 5" xfId="27836" xr:uid="{00000000-0005-0000-0000-0000BD6C0000}"/>
    <cellStyle name="Total 9 7 5 10" xfId="27837" xr:uid="{00000000-0005-0000-0000-0000BE6C0000}"/>
    <cellStyle name="Total 9 7 5 10 2" xfId="27838" xr:uid="{00000000-0005-0000-0000-0000BF6C0000}"/>
    <cellStyle name="Total 9 7 5 11" xfId="27839" xr:uid="{00000000-0005-0000-0000-0000C06C0000}"/>
    <cellStyle name="Total 9 7 5 11 2" xfId="27840" xr:uid="{00000000-0005-0000-0000-0000C16C0000}"/>
    <cellStyle name="Total 9 7 5 12" xfId="27841" xr:uid="{00000000-0005-0000-0000-0000C26C0000}"/>
    <cellStyle name="Total 9 7 5 12 2" xfId="27842" xr:uid="{00000000-0005-0000-0000-0000C36C0000}"/>
    <cellStyle name="Total 9 7 5 13" xfId="27843" xr:uid="{00000000-0005-0000-0000-0000C46C0000}"/>
    <cellStyle name="Total 9 7 5 13 2" xfId="27844" xr:uid="{00000000-0005-0000-0000-0000C56C0000}"/>
    <cellStyle name="Total 9 7 5 14" xfId="27845" xr:uid="{00000000-0005-0000-0000-0000C66C0000}"/>
    <cellStyle name="Total 9 7 5 14 2" xfId="27846" xr:uid="{00000000-0005-0000-0000-0000C76C0000}"/>
    <cellStyle name="Total 9 7 5 15" xfId="27847" xr:uid="{00000000-0005-0000-0000-0000C86C0000}"/>
    <cellStyle name="Total 9 7 5 2" xfId="27848" xr:uid="{00000000-0005-0000-0000-0000C96C0000}"/>
    <cellStyle name="Total 9 7 5 2 2" xfId="27849" xr:uid="{00000000-0005-0000-0000-0000CA6C0000}"/>
    <cellStyle name="Total 9 7 5 3" xfId="27850" xr:uid="{00000000-0005-0000-0000-0000CB6C0000}"/>
    <cellStyle name="Total 9 7 5 3 2" xfId="27851" xr:uid="{00000000-0005-0000-0000-0000CC6C0000}"/>
    <cellStyle name="Total 9 7 5 4" xfId="27852" xr:uid="{00000000-0005-0000-0000-0000CD6C0000}"/>
    <cellStyle name="Total 9 7 5 4 2" xfId="27853" xr:uid="{00000000-0005-0000-0000-0000CE6C0000}"/>
    <cellStyle name="Total 9 7 5 5" xfId="27854" xr:uid="{00000000-0005-0000-0000-0000CF6C0000}"/>
    <cellStyle name="Total 9 7 5 5 2" xfId="27855" xr:uid="{00000000-0005-0000-0000-0000D06C0000}"/>
    <cellStyle name="Total 9 7 5 6" xfId="27856" xr:uid="{00000000-0005-0000-0000-0000D16C0000}"/>
    <cellStyle name="Total 9 7 5 6 2" xfId="27857" xr:uid="{00000000-0005-0000-0000-0000D26C0000}"/>
    <cellStyle name="Total 9 7 5 7" xfId="27858" xr:uid="{00000000-0005-0000-0000-0000D36C0000}"/>
    <cellStyle name="Total 9 7 5 7 2" xfId="27859" xr:uid="{00000000-0005-0000-0000-0000D46C0000}"/>
    <cellStyle name="Total 9 7 5 8" xfId="27860" xr:uid="{00000000-0005-0000-0000-0000D56C0000}"/>
    <cellStyle name="Total 9 7 5 8 2" xfId="27861" xr:uid="{00000000-0005-0000-0000-0000D66C0000}"/>
    <cellStyle name="Total 9 7 5 9" xfId="27862" xr:uid="{00000000-0005-0000-0000-0000D76C0000}"/>
    <cellStyle name="Total 9 7 5 9 2" xfId="27863" xr:uid="{00000000-0005-0000-0000-0000D86C0000}"/>
    <cellStyle name="Total 9 7 6" xfId="27864" xr:uid="{00000000-0005-0000-0000-0000D96C0000}"/>
    <cellStyle name="Total 9 7 6 2" xfId="27865" xr:uid="{00000000-0005-0000-0000-0000DA6C0000}"/>
    <cellStyle name="Total 9 7 7" xfId="27866" xr:uid="{00000000-0005-0000-0000-0000DB6C0000}"/>
    <cellStyle name="Total 9 7 7 2" xfId="27867" xr:uid="{00000000-0005-0000-0000-0000DC6C0000}"/>
    <cellStyle name="Total 9 7 8" xfId="27868" xr:uid="{00000000-0005-0000-0000-0000DD6C0000}"/>
    <cellStyle name="Total 9 7 8 2" xfId="27869" xr:uid="{00000000-0005-0000-0000-0000DE6C0000}"/>
    <cellStyle name="Total 9 7 9" xfId="27870" xr:uid="{00000000-0005-0000-0000-0000DF6C0000}"/>
    <cellStyle name="Total 9 7 9 2" xfId="27871" xr:uid="{00000000-0005-0000-0000-0000E06C0000}"/>
    <cellStyle name="Total 9 8" xfId="27872" xr:uid="{00000000-0005-0000-0000-0000E16C0000}"/>
    <cellStyle name="Total 9 8 10" xfId="27873" xr:uid="{00000000-0005-0000-0000-0000E26C0000}"/>
    <cellStyle name="Total 9 8 10 2" xfId="27874" xr:uid="{00000000-0005-0000-0000-0000E36C0000}"/>
    <cellStyle name="Total 9 8 11" xfId="27875" xr:uid="{00000000-0005-0000-0000-0000E46C0000}"/>
    <cellStyle name="Total 9 8 11 2" xfId="27876" xr:uid="{00000000-0005-0000-0000-0000E56C0000}"/>
    <cellStyle name="Total 9 8 12" xfId="27877" xr:uid="{00000000-0005-0000-0000-0000E66C0000}"/>
    <cellStyle name="Total 9 8 12 2" xfId="27878" xr:uid="{00000000-0005-0000-0000-0000E76C0000}"/>
    <cellStyle name="Total 9 8 13" xfId="27879" xr:uid="{00000000-0005-0000-0000-0000E86C0000}"/>
    <cellStyle name="Total 9 8 13 2" xfId="27880" xr:uid="{00000000-0005-0000-0000-0000E96C0000}"/>
    <cellStyle name="Total 9 8 14" xfId="27881" xr:uid="{00000000-0005-0000-0000-0000EA6C0000}"/>
    <cellStyle name="Total 9 8 14 2" xfId="27882" xr:uid="{00000000-0005-0000-0000-0000EB6C0000}"/>
    <cellStyle name="Total 9 8 15" xfId="27883" xr:uid="{00000000-0005-0000-0000-0000EC6C0000}"/>
    <cellStyle name="Total 9 8 15 2" xfId="27884" xr:uid="{00000000-0005-0000-0000-0000ED6C0000}"/>
    <cellStyle name="Total 9 8 16" xfId="27885" xr:uid="{00000000-0005-0000-0000-0000EE6C0000}"/>
    <cellStyle name="Total 9 8 16 2" xfId="27886" xr:uid="{00000000-0005-0000-0000-0000EF6C0000}"/>
    <cellStyle name="Total 9 8 17" xfId="27887" xr:uid="{00000000-0005-0000-0000-0000F06C0000}"/>
    <cellStyle name="Total 9 8 17 2" xfId="27888" xr:uid="{00000000-0005-0000-0000-0000F16C0000}"/>
    <cellStyle name="Total 9 8 18" xfId="27889" xr:uid="{00000000-0005-0000-0000-0000F26C0000}"/>
    <cellStyle name="Total 9 8 2" xfId="27890" xr:uid="{00000000-0005-0000-0000-0000F36C0000}"/>
    <cellStyle name="Total 9 8 2 10" xfId="27891" xr:uid="{00000000-0005-0000-0000-0000F46C0000}"/>
    <cellStyle name="Total 9 8 2 10 2" xfId="27892" xr:uid="{00000000-0005-0000-0000-0000F56C0000}"/>
    <cellStyle name="Total 9 8 2 11" xfId="27893" xr:uid="{00000000-0005-0000-0000-0000F66C0000}"/>
    <cellStyle name="Total 9 8 2 11 2" xfId="27894" xr:uid="{00000000-0005-0000-0000-0000F76C0000}"/>
    <cellStyle name="Total 9 8 2 12" xfId="27895" xr:uid="{00000000-0005-0000-0000-0000F86C0000}"/>
    <cellStyle name="Total 9 8 2 12 2" xfId="27896" xr:uid="{00000000-0005-0000-0000-0000F96C0000}"/>
    <cellStyle name="Total 9 8 2 13" xfId="27897" xr:uid="{00000000-0005-0000-0000-0000FA6C0000}"/>
    <cellStyle name="Total 9 8 2 13 2" xfId="27898" xr:uid="{00000000-0005-0000-0000-0000FB6C0000}"/>
    <cellStyle name="Total 9 8 2 14" xfId="27899" xr:uid="{00000000-0005-0000-0000-0000FC6C0000}"/>
    <cellStyle name="Total 9 8 2 14 2" xfId="27900" xr:uid="{00000000-0005-0000-0000-0000FD6C0000}"/>
    <cellStyle name="Total 9 8 2 15" xfId="27901" xr:uid="{00000000-0005-0000-0000-0000FE6C0000}"/>
    <cellStyle name="Total 9 8 2 15 2" xfId="27902" xr:uid="{00000000-0005-0000-0000-0000FF6C0000}"/>
    <cellStyle name="Total 9 8 2 16" xfId="27903" xr:uid="{00000000-0005-0000-0000-0000006D0000}"/>
    <cellStyle name="Total 9 8 2 16 2" xfId="27904" xr:uid="{00000000-0005-0000-0000-0000016D0000}"/>
    <cellStyle name="Total 9 8 2 17" xfId="27905" xr:uid="{00000000-0005-0000-0000-0000026D0000}"/>
    <cellStyle name="Total 9 8 2 17 2" xfId="27906" xr:uid="{00000000-0005-0000-0000-0000036D0000}"/>
    <cellStyle name="Total 9 8 2 18" xfId="27907" xr:uid="{00000000-0005-0000-0000-0000046D0000}"/>
    <cellStyle name="Total 9 8 2 2" xfId="27908" xr:uid="{00000000-0005-0000-0000-0000056D0000}"/>
    <cellStyle name="Total 9 8 2 2 2" xfId="27909" xr:uid="{00000000-0005-0000-0000-0000066D0000}"/>
    <cellStyle name="Total 9 8 2 3" xfId="27910" xr:uid="{00000000-0005-0000-0000-0000076D0000}"/>
    <cellStyle name="Total 9 8 2 3 2" xfId="27911" xr:uid="{00000000-0005-0000-0000-0000086D0000}"/>
    <cellStyle name="Total 9 8 2 4" xfId="27912" xr:uid="{00000000-0005-0000-0000-0000096D0000}"/>
    <cellStyle name="Total 9 8 2 4 2" xfId="27913" xr:uid="{00000000-0005-0000-0000-00000A6D0000}"/>
    <cellStyle name="Total 9 8 2 5" xfId="27914" xr:uid="{00000000-0005-0000-0000-00000B6D0000}"/>
    <cellStyle name="Total 9 8 2 5 2" xfId="27915" xr:uid="{00000000-0005-0000-0000-00000C6D0000}"/>
    <cellStyle name="Total 9 8 2 6" xfId="27916" xr:uid="{00000000-0005-0000-0000-00000D6D0000}"/>
    <cellStyle name="Total 9 8 2 6 2" xfId="27917" xr:uid="{00000000-0005-0000-0000-00000E6D0000}"/>
    <cellStyle name="Total 9 8 2 7" xfId="27918" xr:uid="{00000000-0005-0000-0000-00000F6D0000}"/>
    <cellStyle name="Total 9 8 2 7 2" xfId="27919" xr:uid="{00000000-0005-0000-0000-0000106D0000}"/>
    <cellStyle name="Total 9 8 2 8" xfId="27920" xr:uid="{00000000-0005-0000-0000-0000116D0000}"/>
    <cellStyle name="Total 9 8 2 8 2" xfId="27921" xr:uid="{00000000-0005-0000-0000-0000126D0000}"/>
    <cellStyle name="Total 9 8 2 9" xfId="27922" xr:uid="{00000000-0005-0000-0000-0000136D0000}"/>
    <cellStyle name="Total 9 8 2 9 2" xfId="27923" xr:uid="{00000000-0005-0000-0000-0000146D0000}"/>
    <cellStyle name="Total 9 8 3" xfId="27924" xr:uid="{00000000-0005-0000-0000-0000156D0000}"/>
    <cellStyle name="Total 9 8 3 10" xfId="27925" xr:uid="{00000000-0005-0000-0000-0000166D0000}"/>
    <cellStyle name="Total 9 8 3 10 2" xfId="27926" xr:uid="{00000000-0005-0000-0000-0000176D0000}"/>
    <cellStyle name="Total 9 8 3 11" xfId="27927" xr:uid="{00000000-0005-0000-0000-0000186D0000}"/>
    <cellStyle name="Total 9 8 3 11 2" xfId="27928" xr:uid="{00000000-0005-0000-0000-0000196D0000}"/>
    <cellStyle name="Total 9 8 3 12" xfId="27929" xr:uid="{00000000-0005-0000-0000-00001A6D0000}"/>
    <cellStyle name="Total 9 8 3 12 2" xfId="27930" xr:uid="{00000000-0005-0000-0000-00001B6D0000}"/>
    <cellStyle name="Total 9 8 3 13" xfId="27931" xr:uid="{00000000-0005-0000-0000-00001C6D0000}"/>
    <cellStyle name="Total 9 8 3 13 2" xfId="27932" xr:uid="{00000000-0005-0000-0000-00001D6D0000}"/>
    <cellStyle name="Total 9 8 3 14" xfId="27933" xr:uid="{00000000-0005-0000-0000-00001E6D0000}"/>
    <cellStyle name="Total 9 8 3 14 2" xfId="27934" xr:uid="{00000000-0005-0000-0000-00001F6D0000}"/>
    <cellStyle name="Total 9 8 3 15" xfId="27935" xr:uid="{00000000-0005-0000-0000-0000206D0000}"/>
    <cellStyle name="Total 9 8 3 15 2" xfId="27936" xr:uid="{00000000-0005-0000-0000-0000216D0000}"/>
    <cellStyle name="Total 9 8 3 16" xfId="27937" xr:uid="{00000000-0005-0000-0000-0000226D0000}"/>
    <cellStyle name="Total 9 8 3 2" xfId="27938" xr:uid="{00000000-0005-0000-0000-0000236D0000}"/>
    <cellStyle name="Total 9 8 3 2 2" xfId="27939" xr:uid="{00000000-0005-0000-0000-0000246D0000}"/>
    <cellStyle name="Total 9 8 3 3" xfId="27940" xr:uid="{00000000-0005-0000-0000-0000256D0000}"/>
    <cellStyle name="Total 9 8 3 3 2" xfId="27941" xr:uid="{00000000-0005-0000-0000-0000266D0000}"/>
    <cellStyle name="Total 9 8 3 4" xfId="27942" xr:uid="{00000000-0005-0000-0000-0000276D0000}"/>
    <cellStyle name="Total 9 8 3 4 2" xfId="27943" xr:uid="{00000000-0005-0000-0000-0000286D0000}"/>
    <cellStyle name="Total 9 8 3 5" xfId="27944" xr:uid="{00000000-0005-0000-0000-0000296D0000}"/>
    <cellStyle name="Total 9 8 3 5 2" xfId="27945" xr:uid="{00000000-0005-0000-0000-00002A6D0000}"/>
    <cellStyle name="Total 9 8 3 6" xfId="27946" xr:uid="{00000000-0005-0000-0000-00002B6D0000}"/>
    <cellStyle name="Total 9 8 3 6 2" xfId="27947" xr:uid="{00000000-0005-0000-0000-00002C6D0000}"/>
    <cellStyle name="Total 9 8 3 7" xfId="27948" xr:uid="{00000000-0005-0000-0000-00002D6D0000}"/>
    <cellStyle name="Total 9 8 3 7 2" xfId="27949" xr:uid="{00000000-0005-0000-0000-00002E6D0000}"/>
    <cellStyle name="Total 9 8 3 8" xfId="27950" xr:uid="{00000000-0005-0000-0000-00002F6D0000}"/>
    <cellStyle name="Total 9 8 3 8 2" xfId="27951" xr:uid="{00000000-0005-0000-0000-0000306D0000}"/>
    <cellStyle name="Total 9 8 3 9" xfId="27952" xr:uid="{00000000-0005-0000-0000-0000316D0000}"/>
    <cellStyle name="Total 9 8 3 9 2" xfId="27953" xr:uid="{00000000-0005-0000-0000-0000326D0000}"/>
    <cellStyle name="Total 9 8 4" xfId="27954" xr:uid="{00000000-0005-0000-0000-0000336D0000}"/>
    <cellStyle name="Total 9 8 4 10" xfId="27955" xr:uid="{00000000-0005-0000-0000-0000346D0000}"/>
    <cellStyle name="Total 9 8 4 10 2" xfId="27956" xr:uid="{00000000-0005-0000-0000-0000356D0000}"/>
    <cellStyle name="Total 9 8 4 11" xfId="27957" xr:uid="{00000000-0005-0000-0000-0000366D0000}"/>
    <cellStyle name="Total 9 8 4 11 2" xfId="27958" xr:uid="{00000000-0005-0000-0000-0000376D0000}"/>
    <cellStyle name="Total 9 8 4 12" xfId="27959" xr:uid="{00000000-0005-0000-0000-0000386D0000}"/>
    <cellStyle name="Total 9 8 4 12 2" xfId="27960" xr:uid="{00000000-0005-0000-0000-0000396D0000}"/>
    <cellStyle name="Total 9 8 4 13" xfId="27961" xr:uid="{00000000-0005-0000-0000-00003A6D0000}"/>
    <cellStyle name="Total 9 8 4 13 2" xfId="27962" xr:uid="{00000000-0005-0000-0000-00003B6D0000}"/>
    <cellStyle name="Total 9 8 4 14" xfId="27963" xr:uid="{00000000-0005-0000-0000-00003C6D0000}"/>
    <cellStyle name="Total 9 8 4 14 2" xfId="27964" xr:uid="{00000000-0005-0000-0000-00003D6D0000}"/>
    <cellStyle name="Total 9 8 4 15" xfId="27965" xr:uid="{00000000-0005-0000-0000-00003E6D0000}"/>
    <cellStyle name="Total 9 8 4 15 2" xfId="27966" xr:uid="{00000000-0005-0000-0000-00003F6D0000}"/>
    <cellStyle name="Total 9 8 4 16" xfId="27967" xr:uid="{00000000-0005-0000-0000-0000406D0000}"/>
    <cellStyle name="Total 9 8 4 2" xfId="27968" xr:uid="{00000000-0005-0000-0000-0000416D0000}"/>
    <cellStyle name="Total 9 8 4 2 2" xfId="27969" xr:uid="{00000000-0005-0000-0000-0000426D0000}"/>
    <cellStyle name="Total 9 8 4 3" xfId="27970" xr:uid="{00000000-0005-0000-0000-0000436D0000}"/>
    <cellStyle name="Total 9 8 4 3 2" xfId="27971" xr:uid="{00000000-0005-0000-0000-0000446D0000}"/>
    <cellStyle name="Total 9 8 4 4" xfId="27972" xr:uid="{00000000-0005-0000-0000-0000456D0000}"/>
    <cellStyle name="Total 9 8 4 4 2" xfId="27973" xr:uid="{00000000-0005-0000-0000-0000466D0000}"/>
    <cellStyle name="Total 9 8 4 5" xfId="27974" xr:uid="{00000000-0005-0000-0000-0000476D0000}"/>
    <cellStyle name="Total 9 8 4 5 2" xfId="27975" xr:uid="{00000000-0005-0000-0000-0000486D0000}"/>
    <cellStyle name="Total 9 8 4 6" xfId="27976" xr:uid="{00000000-0005-0000-0000-0000496D0000}"/>
    <cellStyle name="Total 9 8 4 6 2" xfId="27977" xr:uid="{00000000-0005-0000-0000-00004A6D0000}"/>
    <cellStyle name="Total 9 8 4 7" xfId="27978" xr:uid="{00000000-0005-0000-0000-00004B6D0000}"/>
    <cellStyle name="Total 9 8 4 7 2" xfId="27979" xr:uid="{00000000-0005-0000-0000-00004C6D0000}"/>
    <cellStyle name="Total 9 8 4 8" xfId="27980" xr:uid="{00000000-0005-0000-0000-00004D6D0000}"/>
    <cellStyle name="Total 9 8 4 8 2" xfId="27981" xr:uid="{00000000-0005-0000-0000-00004E6D0000}"/>
    <cellStyle name="Total 9 8 4 9" xfId="27982" xr:uid="{00000000-0005-0000-0000-00004F6D0000}"/>
    <cellStyle name="Total 9 8 4 9 2" xfId="27983" xr:uid="{00000000-0005-0000-0000-0000506D0000}"/>
    <cellStyle name="Total 9 8 5" xfId="27984" xr:uid="{00000000-0005-0000-0000-0000516D0000}"/>
    <cellStyle name="Total 9 8 5 10" xfId="27985" xr:uid="{00000000-0005-0000-0000-0000526D0000}"/>
    <cellStyle name="Total 9 8 5 10 2" xfId="27986" xr:uid="{00000000-0005-0000-0000-0000536D0000}"/>
    <cellStyle name="Total 9 8 5 11" xfId="27987" xr:uid="{00000000-0005-0000-0000-0000546D0000}"/>
    <cellStyle name="Total 9 8 5 11 2" xfId="27988" xr:uid="{00000000-0005-0000-0000-0000556D0000}"/>
    <cellStyle name="Total 9 8 5 12" xfId="27989" xr:uid="{00000000-0005-0000-0000-0000566D0000}"/>
    <cellStyle name="Total 9 8 5 12 2" xfId="27990" xr:uid="{00000000-0005-0000-0000-0000576D0000}"/>
    <cellStyle name="Total 9 8 5 13" xfId="27991" xr:uid="{00000000-0005-0000-0000-0000586D0000}"/>
    <cellStyle name="Total 9 8 5 13 2" xfId="27992" xr:uid="{00000000-0005-0000-0000-0000596D0000}"/>
    <cellStyle name="Total 9 8 5 14" xfId="27993" xr:uid="{00000000-0005-0000-0000-00005A6D0000}"/>
    <cellStyle name="Total 9 8 5 2" xfId="27994" xr:uid="{00000000-0005-0000-0000-00005B6D0000}"/>
    <cellStyle name="Total 9 8 5 2 2" xfId="27995" xr:uid="{00000000-0005-0000-0000-00005C6D0000}"/>
    <cellStyle name="Total 9 8 5 3" xfId="27996" xr:uid="{00000000-0005-0000-0000-00005D6D0000}"/>
    <cellStyle name="Total 9 8 5 3 2" xfId="27997" xr:uid="{00000000-0005-0000-0000-00005E6D0000}"/>
    <cellStyle name="Total 9 8 5 4" xfId="27998" xr:uid="{00000000-0005-0000-0000-00005F6D0000}"/>
    <cellStyle name="Total 9 8 5 4 2" xfId="27999" xr:uid="{00000000-0005-0000-0000-0000606D0000}"/>
    <cellStyle name="Total 9 8 5 5" xfId="28000" xr:uid="{00000000-0005-0000-0000-0000616D0000}"/>
    <cellStyle name="Total 9 8 5 5 2" xfId="28001" xr:uid="{00000000-0005-0000-0000-0000626D0000}"/>
    <cellStyle name="Total 9 8 5 6" xfId="28002" xr:uid="{00000000-0005-0000-0000-0000636D0000}"/>
    <cellStyle name="Total 9 8 5 6 2" xfId="28003" xr:uid="{00000000-0005-0000-0000-0000646D0000}"/>
    <cellStyle name="Total 9 8 5 7" xfId="28004" xr:uid="{00000000-0005-0000-0000-0000656D0000}"/>
    <cellStyle name="Total 9 8 5 7 2" xfId="28005" xr:uid="{00000000-0005-0000-0000-0000666D0000}"/>
    <cellStyle name="Total 9 8 5 8" xfId="28006" xr:uid="{00000000-0005-0000-0000-0000676D0000}"/>
    <cellStyle name="Total 9 8 5 8 2" xfId="28007" xr:uid="{00000000-0005-0000-0000-0000686D0000}"/>
    <cellStyle name="Total 9 8 5 9" xfId="28008" xr:uid="{00000000-0005-0000-0000-0000696D0000}"/>
    <cellStyle name="Total 9 8 5 9 2" xfId="28009" xr:uid="{00000000-0005-0000-0000-00006A6D0000}"/>
    <cellStyle name="Total 9 8 6" xfId="28010" xr:uid="{00000000-0005-0000-0000-00006B6D0000}"/>
    <cellStyle name="Total 9 8 6 2" xfId="28011" xr:uid="{00000000-0005-0000-0000-00006C6D0000}"/>
    <cellStyle name="Total 9 8 7" xfId="28012" xr:uid="{00000000-0005-0000-0000-00006D6D0000}"/>
    <cellStyle name="Total 9 8 7 2" xfId="28013" xr:uid="{00000000-0005-0000-0000-00006E6D0000}"/>
    <cellStyle name="Total 9 8 8" xfId="28014" xr:uid="{00000000-0005-0000-0000-00006F6D0000}"/>
    <cellStyle name="Total 9 8 8 2" xfId="28015" xr:uid="{00000000-0005-0000-0000-0000706D0000}"/>
    <cellStyle name="Total 9 8 9" xfId="28016" xr:uid="{00000000-0005-0000-0000-0000716D0000}"/>
    <cellStyle name="Total 9 8 9 2" xfId="28017" xr:uid="{00000000-0005-0000-0000-0000726D0000}"/>
    <cellStyle name="Total 9 9" xfId="28018" xr:uid="{00000000-0005-0000-0000-0000736D0000}"/>
    <cellStyle name="Total 9 9 10" xfId="28019" xr:uid="{00000000-0005-0000-0000-0000746D0000}"/>
    <cellStyle name="Total 9 9 10 2" xfId="28020" xr:uid="{00000000-0005-0000-0000-0000756D0000}"/>
    <cellStyle name="Total 9 9 11" xfId="28021" xr:uid="{00000000-0005-0000-0000-0000766D0000}"/>
    <cellStyle name="Total 9 9 11 2" xfId="28022" xr:uid="{00000000-0005-0000-0000-0000776D0000}"/>
    <cellStyle name="Total 9 9 12" xfId="28023" xr:uid="{00000000-0005-0000-0000-0000786D0000}"/>
    <cellStyle name="Total 9 9 12 2" xfId="28024" xr:uid="{00000000-0005-0000-0000-0000796D0000}"/>
    <cellStyle name="Total 9 9 13" xfId="28025" xr:uid="{00000000-0005-0000-0000-00007A6D0000}"/>
    <cellStyle name="Total 9 9 13 2" xfId="28026" xr:uid="{00000000-0005-0000-0000-00007B6D0000}"/>
    <cellStyle name="Total 9 9 14" xfId="28027" xr:uid="{00000000-0005-0000-0000-00007C6D0000}"/>
    <cellStyle name="Total 9 9 14 2" xfId="28028" xr:uid="{00000000-0005-0000-0000-00007D6D0000}"/>
    <cellStyle name="Total 9 9 15" xfId="28029" xr:uid="{00000000-0005-0000-0000-00007E6D0000}"/>
    <cellStyle name="Total 9 9 15 2" xfId="28030" xr:uid="{00000000-0005-0000-0000-00007F6D0000}"/>
    <cellStyle name="Total 9 9 16" xfId="28031" xr:uid="{00000000-0005-0000-0000-0000806D0000}"/>
    <cellStyle name="Total 9 9 16 2" xfId="28032" xr:uid="{00000000-0005-0000-0000-0000816D0000}"/>
    <cellStyle name="Total 9 9 17" xfId="28033" xr:uid="{00000000-0005-0000-0000-0000826D0000}"/>
    <cellStyle name="Total 9 9 17 2" xfId="28034" xr:uid="{00000000-0005-0000-0000-0000836D0000}"/>
    <cellStyle name="Total 9 9 18" xfId="28035" xr:uid="{00000000-0005-0000-0000-0000846D0000}"/>
    <cellStyle name="Total 9 9 2" xfId="28036" xr:uid="{00000000-0005-0000-0000-0000856D0000}"/>
    <cellStyle name="Total 9 9 2 10" xfId="28037" xr:uid="{00000000-0005-0000-0000-0000866D0000}"/>
    <cellStyle name="Total 9 9 2 10 2" xfId="28038" xr:uid="{00000000-0005-0000-0000-0000876D0000}"/>
    <cellStyle name="Total 9 9 2 11" xfId="28039" xr:uid="{00000000-0005-0000-0000-0000886D0000}"/>
    <cellStyle name="Total 9 9 2 11 2" xfId="28040" xr:uid="{00000000-0005-0000-0000-0000896D0000}"/>
    <cellStyle name="Total 9 9 2 12" xfId="28041" xr:uid="{00000000-0005-0000-0000-00008A6D0000}"/>
    <cellStyle name="Total 9 9 2 12 2" xfId="28042" xr:uid="{00000000-0005-0000-0000-00008B6D0000}"/>
    <cellStyle name="Total 9 9 2 13" xfId="28043" xr:uid="{00000000-0005-0000-0000-00008C6D0000}"/>
    <cellStyle name="Total 9 9 2 13 2" xfId="28044" xr:uid="{00000000-0005-0000-0000-00008D6D0000}"/>
    <cellStyle name="Total 9 9 2 14" xfId="28045" xr:uid="{00000000-0005-0000-0000-00008E6D0000}"/>
    <cellStyle name="Total 9 9 2 14 2" xfId="28046" xr:uid="{00000000-0005-0000-0000-00008F6D0000}"/>
    <cellStyle name="Total 9 9 2 15" xfId="28047" xr:uid="{00000000-0005-0000-0000-0000906D0000}"/>
    <cellStyle name="Total 9 9 2 15 2" xfId="28048" xr:uid="{00000000-0005-0000-0000-0000916D0000}"/>
    <cellStyle name="Total 9 9 2 16" xfId="28049" xr:uid="{00000000-0005-0000-0000-0000926D0000}"/>
    <cellStyle name="Total 9 9 2 16 2" xfId="28050" xr:uid="{00000000-0005-0000-0000-0000936D0000}"/>
    <cellStyle name="Total 9 9 2 17" xfId="28051" xr:uid="{00000000-0005-0000-0000-0000946D0000}"/>
    <cellStyle name="Total 9 9 2 17 2" xfId="28052" xr:uid="{00000000-0005-0000-0000-0000956D0000}"/>
    <cellStyle name="Total 9 9 2 18" xfId="28053" xr:uid="{00000000-0005-0000-0000-0000966D0000}"/>
    <cellStyle name="Total 9 9 2 2" xfId="28054" xr:uid="{00000000-0005-0000-0000-0000976D0000}"/>
    <cellStyle name="Total 9 9 2 2 2" xfId="28055" xr:uid="{00000000-0005-0000-0000-0000986D0000}"/>
    <cellStyle name="Total 9 9 2 3" xfId="28056" xr:uid="{00000000-0005-0000-0000-0000996D0000}"/>
    <cellStyle name="Total 9 9 2 3 2" xfId="28057" xr:uid="{00000000-0005-0000-0000-00009A6D0000}"/>
    <cellStyle name="Total 9 9 2 4" xfId="28058" xr:uid="{00000000-0005-0000-0000-00009B6D0000}"/>
    <cellStyle name="Total 9 9 2 4 2" xfId="28059" xr:uid="{00000000-0005-0000-0000-00009C6D0000}"/>
    <cellStyle name="Total 9 9 2 5" xfId="28060" xr:uid="{00000000-0005-0000-0000-00009D6D0000}"/>
    <cellStyle name="Total 9 9 2 5 2" xfId="28061" xr:uid="{00000000-0005-0000-0000-00009E6D0000}"/>
    <cellStyle name="Total 9 9 2 6" xfId="28062" xr:uid="{00000000-0005-0000-0000-00009F6D0000}"/>
    <cellStyle name="Total 9 9 2 6 2" xfId="28063" xr:uid="{00000000-0005-0000-0000-0000A06D0000}"/>
    <cellStyle name="Total 9 9 2 7" xfId="28064" xr:uid="{00000000-0005-0000-0000-0000A16D0000}"/>
    <cellStyle name="Total 9 9 2 7 2" xfId="28065" xr:uid="{00000000-0005-0000-0000-0000A26D0000}"/>
    <cellStyle name="Total 9 9 2 8" xfId="28066" xr:uid="{00000000-0005-0000-0000-0000A36D0000}"/>
    <cellStyle name="Total 9 9 2 8 2" xfId="28067" xr:uid="{00000000-0005-0000-0000-0000A46D0000}"/>
    <cellStyle name="Total 9 9 2 9" xfId="28068" xr:uid="{00000000-0005-0000-0000-0000A56D0000}"/>
    <cellStyle name="Total 9 9 2 9 2" xfId="28069" xr:uid="{00000000-0005-0000-0000-0000A66D0000}"/>
    <cellStyle name="Total 9 9 3" xfId="28070" xr:uid="{00000000-0005-0000-0000-0000A76D0000}"/>
    <cellStyle name="Total 9 9 3 10" xfId="28071" xr:uid="{00000000-0005-0000-0000-0000A86D0000}"/>
    <cellStyle name="Total 9 9 3 10 2" xfId="28072" xr:uid="{00000000-0005-0000-0000-0000A96D0000}"/>
    <cellStyle name="Total 9 9 3 11" xfId="28073" xr:uid="{00000000-0005-0000-0000-0000AA6D0000}"/>
    <cellStyle name="Total 9 9 3 11 2" xfId="28074" xr:uid="{00000000-0005-0000-0000-0000AB6D0000}"/>
    <cellStyle name="Total 9 9 3 12" xfId="28075" xr:uid="{00000000-0005-0000-0000-0000AC6D0000}"/>
    <cellStyle name="Total 9 9 3 12 2" xfId="28076" xr:uid="{00000000-0005-0000-0000-0000AD6D0000}"/>
    <cellStyle name="Total 9 9 3 13" xfId="28077" xr:uid="{00000000-0005-0000-0000-0000AE6D0000}"/>
    <cellStyle name="Total 9 9 3 13 2" xfId="28078" xr:uid="{00000000-0005-0000-0000-0000AF6D0000}"/>
    <cellStyle name="Total 9 9 3 14" xfId="28079" xr:uid="{00000000-0005-0000-0000-0000B06D0000}"/>
    <cellStyle name="Total 9 9 3 14 2" xfId="28080" xr:uid="{00000000-0005-0000-0000-0000B16D0000}"/>
    <cellStyle name="Total 9 9 3 15" xfId="28081" xr:uid="{00000000-0005-0000-0000-0000B26D0000}"/>
    <cellStyle name="Total 9 9 3 15 2" xfId="28082" xr:uid="{00000000-0005-0000-0000-0000B36D0000}"/>
    <cellStyle name="Total 9 9 3 16" xfId="28083" xr:uid="{00000000-0005-0000-0000-0000B46D0000}"/>
    <cellStyle name="Total 9 9 3 2" xfId="28084" xr:uid="{00000000-0005-0000-0000-0000B56D0000}"/>
    <cellStyle name="Total 9 9 3 2 2" xfId="28085" xr:uid="{00000000-0005-0000-0000-0000B66D0000}"/>
    <cellStyle name="Total 9 9 3 3" xfId="28086" xr:uid="{00000000-0005-0000-0000-0000B76D0000}"/>
    <cellStyle name="Total 9 9 3 3 2" xfId="28087" xr:uid="{00000000-0005-0000-0000-0000B86D0000}"/>
    <cellStyle name="Total 9 9 3 4" xfId="28088" xr:uid="{00000000-0005-0000-0000-0000B96D0000}"/>
    <cellStyle name="Total 9 9 3 4 2" xfId="28089" xr:uid="{00000000-0005-0000-0000-0000BA6D0000}"/>
    <cellStyle name="Total 9 9 3 5" xfId="28090" xr:uid="{00000000-0005-0000-0000-0000BB6D0000}"/>
    <cellStyle name="Total 9 9 3 5 2" xfId="28091" xr:uid="{00000000-0005-0000-0000-0000BC6D0000}"/>
    <cellStyle name="Total 9 9 3 6" xfId="28092" xr:uid="{00000000-0005-0000-0000-0000BD6D0000}"/>
    <cellStyle name="Total 9 9 3 6 2" xfId="28093" xr:uid="{00000000-0005-0000-0000-0000BE6D0000}"/>
    <cellStyle name="Total 9 9 3 7" xfId="28094" xr:uid="{00000000-0005-0000-0000-0000BF6D0000}"/>
    <cellStyle name="Total 9 9 3 7 2" xfId="28095" xr:uid="{00000000-0005-0000-0000-0000C06D0000}"/>
    <cellStyle name="Total 9 9 3 8" xfId="28096" xr:uid="{00000000-0005-0000-0000-0000C16D0000}"/>
    <cellStyle name="Total 9 9 3 8 2" xfId="28097" xr:uid="{00000000-0005-0000-0000-0000C26D0000}"/>
    <cellStyle name="Total 9 9 3 9" xfId="28098" xr:uid="{00000000-0005-0000-0000-0000C36D0000}"/>
    <cellStyle name="Total 9 9 3 9 2" xfId="28099" xr:uid="{00000000-0005-0000-0000-0000C46D0000}"/>
    <cellStyle name="Total 9 9 4" xfId="28100" xr:uid="{00000000-0005-0000-0000-0000C56D0000}"/>
    <cellStyle name="Total 9 9 4 10" xfId="28101" xr:uid="{00000000-0005-0000-0000-0000C66D0000}"/>
    <cellStyle name="Total 9 9 4 10 2" xfId="28102" xr:uid="{00000000-0005-0000-0000-0000C76D0000}"/>
    <cellStyle name="Total 9 9 4 11" xfId="28103" xr:uid="{00000000-0005-0000-0000-0000C86D0000}"/>
    <cellStyle name="Total 9 9 4 11 2" xfId="28104" xr:uid="{00000000-0005-0000-0000-0000C96D0000}"/>
    <cellStyle name="Total 9 9 4 12" xfId="28105" xr:uid="{00000000-0005-0000-0000-0000CA6D0000}"/>
    <cellStyle name="Total 9 9 4 12 2" xfId="28106" xr:uid="{00000000-0005-0000-0000-0000CB6D0000}"/>
    <cellStyle name="Total 9 9 4 13" xfId="28107" xr:uid="{00000000-0005-0000-0000-0000CC6D0000}"/>
    <cellStyle name="Total 9 9 4 13 2" xfId="28108" xr:uid="{00000000-0005-0000-0000-0000CD6D0000}"/>
    <cellStyle name="Total 9 9 4 14" xfId="28109" xr:uid="{00000000-0005-0000-0000-0000CE6D0000}"/>
    <cellStyle name="Total 9 9 4 14 2" xfId="28110" xr:uid="{00000000-0005-0000-0000-0000CF6D0000}"/>
    <cellStyle name="Total 9 9 4 15" xfId="28111" xr:uid="{00000000-0005-0000-0000-0000D06D0000}"/>
    <cellStyle name="Total 9 9 4 15 2" xfId="28112" xr:uid="{00000000-0005-0000-0000-0000D16D0000}"/>
    <cellStyle name="Total 9 9 4 16" xfId="28113" xr:uid="{00000000-0005-0000-0000-0000D26D0000}"/>
    <cellStyle name="Total 9 9 4 2" xfId="28114" xr:uid="{00000000-0005-0000-0000-0000D36D0000}"/>
    <cellStyle name="Total 9 9 4 2 2" xfId="28115" xr:uid="{00000000-0005-0000-0000-0000D46D0000}"/>
    <cellStyle name="Total 9 9 4 3" xfId="28116" xr:uid="{00000000-0005-0000-0000-0000D56D0000}"/>
    <cellStyle name="Total 9 9 4 3 2" xfId="28117" xr:uid="{00000000-0005-0000-0000-0000D66D0000}"/>
    <cellStyle name="Total 9 9 4 4" xfId="28118" xr:uid="{00000000-0005-0000-0000-0000D76D0000}"/>
    <cellStyle name="Total 9 9 4 4 2" xfId="28119" xr:uid="{00000000-0005-0000-0000-0000D86D0000}"/>
    <cellStyle name="Total 9 9 4 5" xfId="28120" xr:uid="{00000000-0005-0000-0000-0000D96D0000}"/>
    <cellStyle name="Total 9 9 4 5 2" xfId="28121" xr:uid="{00000000-0005-0000-0000-0000DA6D0000}"/>
    <cellStyle name="Total 9 9 4 6" xfId="28122" xr:uid="{00000000-0005-0000-0000-0000DB6D0000}"/>
    <cellStyle name="Total 9 9 4 6 2" xfId="28123" xr:uid="{00000000-0005-0000-0000-0000DC6D0000}"/>
    <cellStyle name="Total 9 9 4 7" xfId="28124" xr:uid="{00000000-0005-0000-0000-0000DD6D0000}"/>
    <cellStyle name="Total 9 9 4 7 2" xfId="28125" xr:uid="{00000000-0005-0000-0000-0000DE6D0000}"/>
    <cellStyle name="Total 9 9 4 8" xfId="28126" xr:uid="{00000000-0005-0000-0000-0000DF6D0000}"/>
    <cellStyle name="Total 9 9 4 8 2" xfId="28127" xr:uid="{00000000-0005-0000-0000-0000E06D0000}"/>
    <cellStyle name="Total 9 9 4 9" xfId="28128" xr:uid="{00000000-0005-0000-0000-0000E16D0000}"/>
    <cellStyle name="Total 9 9 4 9 2" xfId="28129" xr:uid="{00000000-0005-0000-0000-0000E26D0000}"/>
    <cellStyle name="Total 9 9 5" xfId="28130" xr:uid="{00000000-0005-0000-0000-0000E36D0000}"/>
    <cellStyle name="Total 9 9 5 10" xfId="28131" xr:uid="{00000000-0005-0000-0000-0000E46D0000}"/>
    <cellStyle name="Total 9 9 5 10 2" xfId="28132" xr:uid="{00000000-0005-0000-0000-0000E56D0000}"/>
    <cellStyle name="Total 9 9 5 11" xfId="28133" xr:uid="{00000000-0005-0000-0000-0000E66D0000}"/>
    <cellStyle name="Total 9 9 5 11 2" xfId="28134" xr:uid="{00000000-0005-0000-0000-0000E76D0000}"/>
    <cellStyle name="Total 9 9 5 12" xfId="28135" xr:uid="{00000000-0005-0000-0000-0000E86D0000}"/>
    <cellStyle name="Total 9 9 5 12 2" xfId="28136" xr:uid="{00000000-0005-0000-0000-0000E96D0000}"/>
    <cellStyle name="Total 9 9 5 13" xfId="28137" xr:uid="{00000000-0005-0000-0000-0000EA6D0000}"/>
    <cellStyle name="Total 9 9 5 13 2" xfId="28138" xr:uid="{00000000-0005-0000-0000-0000EB6D0000}"/>
    <cellStyle name="Total 9 9 5 14" xfId="28139" xr:uid="{00000000-0005-0000-0000-0000EC6D0000}"/>
    <cellStyle name="Total 9 9 5 2" xfId="28140" xr:uid="{00000000-0005-0000-0000-0000ED6D0000}"/>
    <cellStyle name="Total 9 9 5 2 2" xfId="28141" xr:uid="{00000000-0005-0000-0000-0000EE6D0000}"/>
    <cellStyle name="Total 9 9 5 3" xfId="28142" xr:uid="{00000000-0005-0000-0000-0000EF6D0000}"/>
    <cellStyle name="Total 9 9 5 3 2" xfId="28143" xr:uid="{00000000-0005-0000-0000-0000F06D0000}"/>
    <cellStyle name="Total 9 9 5 4" xfId="28144" xr:uid="{00000000-0005-0000-0000-0000F16D0000}"/>
    <cellStyle name="Total 9 9 5 4 2" xfId="28145" xr:uid="{00000000-0005-0000-0000-0000F26D0000}"/>
    <cellStyle name="Total 9 9 5 5" xfId="28146" xr:uid="{00000000-0005-0000-0000-0000F36D0000}"/>
    <cellStyle name="Total 9 9 5 5 2" xfId="28147" xr:uid="{00000000-0005-0000-0000-0000F46D0000}"/>
    <cellStyle name="Total 9 9 5 6" xfId="28148" xr:uid="{00000000-0005-0000-0000-0000F56D0000}"/>
    <cellStyle name="Total 9 9 5 6 2" xfId="28149" xr:uid="{00000000-0005-0000-0000-0000F66D0000}"/>
    <cellStyle name="Total 9 9 5 7" xfId="28150" xr:uid="{00000000-0005-0000-0000-0000F76D0000}"/>
    <cellStyle name="Total 9 9 5 7 2" xfId="28151" xr:uid="{00000000-0005-0000-0000-0000F86D0000}"/>
    <cellStyle name="Total 9 9 5 8" xfId="28152" xr:uid="{00000000-0005-0000-0000-0000F96D0000}"/>
    <cellStyle name="Total 9 9 5 8 2" xfId="28153" xr:uid="{00000000-0005-0000-0000-0000FA6D0000}"/>
    <cellStyle name="Total 9 9 5 9" xfId="28154" xr:uid="{00000000-0005-0000-0000-0000FB6D0000}"/>
    <cellStyle name="Total 9 9 5 9 2" xfId="28155" xr:uid="{00000000-0005-0000-0000-0000FC6D0000}"/>
    <cellStyle name="Total 9 9 6" xfId="28156" xr:uid="{00000000-0005-0000-0000-0000FD6D0000}"/>
    <cellStyle name="Total 9 9 6 2" xfId="28157" xr:uid="{00000000-0005-0000-0000-0000FE6D0000}"/>
    <cellStyle name="Total 9 9 7" xfId="28158" xr:uid="{00000000-0005-0000-0000-0000FF6D0000}"/>
    <cellStyle name="Total 9 9 7 2" xfId="28159" xr:uid="{00000000-0005-0000-0000-0000006E0000}"/>
    <cellStyle name="Total 9 9 8" xfId="28160" xr:uid="{00000000-0005-0000-0000-0000016E0000}"/>
    <cellStyle name="Total 9 9 8 2" xfId="28161" xr:uid="{00000000-0005-0000-0000-0000026E0000}"/>
    <cellStyle name="Total 9 9 9" xfId="28162" xr:uid="{00000000-0005-0000-0000-0000036E0000}"/>
    <cellStyle name="Total 9 9 9 2" xfId="28163" xr:uid="{00000000-0005-0000-0000-0000046E0000}"/>
    <cellStyle name="Warning Text 10" xfId="28164" xr:uid="{00000000-0005-0000-0000-0000056E0000}"/>
    <cellStyle name="Warning Text 2" xfId="840" xr:uid="{00000000-0005-0000-0000-0000066E0000}"/>
    <cellStyle name="Warning Text 2 2" xfId="841" xr:uid="{00000000-0005-0000-0000-0000076E0000}"/>
    <cellStyle name="Warning Text 2 3" xfId="28165" xr:uid="{00000000-0005-0000-0000-0000086E0000}"/>
    <cellStyle name="Warning Text 3" xfId="842" xr:uid="{00000000-0005-0000-0000-0000096E0000}"/>
    <cellStyle name="Warning Text 3 2" xfId="28166" xr:uid="{00000000-0005-0000-0000-00000A6E0000}"/>
    <cellStyle name="Warning Text 4" xfId="843" xr:uid="{00000000-0005-0000-0000-00000B6E0000}"/>
    <cellStyle name="Warning Text 4 2" xfId="28167" xr:uid="{00000000-0005-0000-0000-00000C6E0000}"/>
    <cellStyle name="Warning Text 5" xfId="28168" xr:uid="{00000000-0005-0000-0000-00000D6E0000}"/>
    <cellStyle name="Warning Text 6" xfId="28169" xr:uid="{00000000-0005-0000-0000-00000E6E0000}"/>
    <cellStyle name="Warning Text 7" xfId="28170" xr:uid="{00000000-0005-0000-0000-00000F6E0000}"/>
    <cellStyle name="Warning Text 8" xfId="28171" xr:uid="{00000000-0005-0000-0000-0000106E0000}"/>
    <cellStyle name="Warning Text 9" xfId="28172" xr:uid="{00000000-0005-0000-0000-0000116E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6365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lace/Archive/New%20Hampshire%20Case%20Mix/Rebase%20Rate%20Calculations/October%202001/Rate%20Calculation/NH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nnesota\DRG%20CALC\MN%20DRG%20Calculator%20-%20DRAFT%20(2015-3-25)%20-%20INTER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ATA\MP5\MN_Medicaid\Code\Modeling\MN%20APR-DRG%20Rebasing%20Model%2020140625%20Updated%20Service%20Lin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Jobs\1%20%20Health%20Care%20Jobs\Illinois\Work\Upper%20Limits\FY2007%20MUL\Impact%20Models\NIPS%20Summa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ocuments%20and%20Settings\AID9G87\Local%20Settings\Temporary%20Internet%20Files\Content.Outlook\JV1UYZ3T\OP%20BY%20OLD%20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ily Breakdown"/>
      <sheetName val="Medians"/>
      <sheetName val="Factor Calc"/>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active Calculator Template"/>
      <sheetName val="Interactive Calculator In prog"/>
      <sheetName val="DRG Weights and ALOS"/>
      <sheetName val="Provider Reference"/>
      <sheetName val="Cover"/>
      <sheetName val="Structure"/>
      <sheetName val="Calculator Instructions"/>
      <sheetName val="DRG Table"/>
      <sheetName val="Provider Category"/>
      <sheetName val="Provider Feed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C"/>
      <sheetName val="FMC Pvt"/>
      <sheetName val="FMC Spread"/>
      <sheetName val="FMC Competitor"/>
      <sheetName val="FMC Comp Pvt"/>
      <sheetName val="Provider Reference"/>
      <sheetName val="DRG Weights and ALOS"/>
      <sheetName val="Modeling Inputs"/>
      <sheetName val="Selectors"/>
      <sheetName val="Reconciliation &amp; Validation"/>
      <sheetName val="IP Model"/>
      <sheetName val="Service Line Exhibit"/>
      <sheetName val="Pricing Path Exhibit"/>
      <sheetName val="Carve Outs Exhibit"/>
      <sheetName val="Cesarean Delivery Exhibit"/>
      <sheetName val="Transplant Exhibit"/>
      <sheetName val="Small Rural Floor Exhibit"/>
      <sheetName val="DRG Exhibit"/>
      <sheetName val="DRG-SOI Exhibit"/>
      <sheetName val="Provider Exhibit Current"/>
      <sheetName val="Provider Exhibit"/>
      <sheetName val="All Claims Comparison"/>
      <sheetName val="Provider Exhibit - NPI"/>
      <sheetName val="Psych Exhibit - NPI"/>
      <sheetName val="Psych Exhibit - Comparison"/>
      <sheetName val="Provider Exhibit- System"/>
      <sheetName val="Small Rural Adjustment"/>
      <sheetName val="Psych Claims Comparison"/>
      <sheetName val="Pie Charts - Psych"/>
      <sheetName val="ALL Provider Comparison"/>
      <sheetName val="Pie Charts - ALL"/>
      <sheetName val="Provider Transition"/>
      <sheetName val="SASRun"/>
      <sheetName val="SL_Summ"/>
      <sheetName val="DRG_Summ"/>
      <sheetName val="DRG_Summ_SRA"/>
      <sheetName val="Pricing_Path_Summ"/>
      <sheetName val="Hosp_Summ"/>
      <sheetName val="Psych_Summ_NPI"/>
      <sheetName val="Hosp_Summ_NPI"/>
      <sheetName val="Adjuster_Summ"/>
      <sheetName val="Inputs"/>
      <sheetName val="System"/>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Minnesota Department of Human Services</v>
          </cell>
        </row>
        <row r="14">
          <cell r="D14" t="str">
            <v>PsychAdj</v>
          </cell>
        </row>
        <row r="20">
          <cell r="D20" t="str">
            <v>bhuang</v>
          </cell>
        </row>
        <row r="21">
          <cell r="D21" t="str">
            <v>20140623_144028</v>
          </cell>
        </row>
        <row r="22">
          <cell r="D22" t="str">
            <v>F:\DATA\MP5\MN_Medicaid\Code\Modeling</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_SFY05_catserv"/>
    </sheetNames>
    <sheetDataSet>
      <sheetData sheetId="0">
        <row r="2">
          <cell r="D2" t="str">
            <v>Claim Records</v>
          </cell>
          <cell r="E2" t="str">
            <v>SFY 2007 Estimated Cost</v>
          </cell>
          <cell r="F2" t="str">
            <v>Net Liability Amount</v>
          </cell>
          <cell r="G2" t="str">
            <v>TPL Adjustment Amount</v>
          </cell>
        </row>
        <row r="4">
          <cell r="A4" t="str">
            <v>001</v>
          </cell>
          <cell r="B4" t="str">
            <v>Physician Services</v>
          </cell>
          <cell r="D4">
            <v>3219662</v>
          </cell>
          <cell r="E4">
            <v>166726671.96020207</v>
          </cell>
          <cell r="F4">
            <v>52585416.569827467</v>
          </cell>
          <cell r="G4">
            <v>-224608.76000000152</v>
          </cell>
        </row>
        <row r="5">
          <cell r="A5" t="str">
            <v>012</v>
          </cell>
          <cell r="B5" t="str">
            <v>Occupational Therapy Services</v>
          </cell>
          <cell r="D5">
            <v>17360</v>
          </cell>
          <cell r="E5">
            <v>1396357.6599999077</v>
          </cell>
          <cell r="F5">
            <v>556170.63000002305</v>
          </cell>
          <cell r="G5">
            <v>-2668.99</v>
          </cell>
        </row>
        <row r="6">
          <cell r="A6" t="str">
            <v>013</v>
          </cell>
          <cell r="B6" t="str">
            <v>Speech Therapy/Pathology Services</v>
          </cell>
          <cell r="D6">
            <v>18987</v>
          </cell>
          <cell r="E6">
            <v>1729840.7999999623</v>
          </cell>
          <cell r="F6">
            <v>511704.96000000375</v>
          </cell>
          <cell r="G6">
            <v>-1933.2</v>
          </cell>
        </row>
        <row r="7">
          <cell r="A7" t="str">
            <v>014</v>
          </cell>
          <cell r="B7" t="str">
            <v>Audiology Services</v>
          </cell>
          <cell r="D7">
            <v>9094</v>
          </cell>
          <cell r="E7">
            <v>520684.41999999137</v>
          </cell>
          <cell r="F7">
            <v>260000.20000001596</v>
          </cell>
          <cell r="G7">
            <v>-1825.63</v>
          </cell>
        </row>
        <row r="8">
          <cell r="A8" t="str">
            <v>017</v>
          </cell>
          <cell r="B8" t="str">
            <v>Anesthesia Services</v>
          </cell>
          <cell r="D8">
            <v>1748</v>
          </cell>
          <cell r="E8">
            <v>117843.7</v>
          </cell>
          <cell r="F8">
            <v>48171.970000000132</v>
          </cell>
          <cell r="G8">
            <v>-286.43</v>
          </cell>
        </row>
        <row r="9">
          <cell r="A9" t="str">
            <v>024</v>
          </cell>
          <cell r="B9" t="str">
            <v>Outpatient Services (General)</v>
          </cell>
          <cell r="D9">
            <v>33</v>
          </cell>
          <cell r="E9">
            <v>5001.1400000000003</v>
          </cell>
          <cell r="F9">
            <v>2061.48</v>
          </cell>
          <cell r="G9">
            <v>0</v>
          </cell>
        </row>
        <row r="10">
          <cell r="A10" t="str">
            <v>026</v>
          </cell>
          <cell r="B10" t="str">
            <v>General Clinic Services</v>
          </cell>
          <cell r="D10">
            <v>190332</v>
          </cell>
          <cell r="E10">
            <v>41634104.630002946</v>
          </cell>
          <cell r="F10">
            <v>27072233.439998444</v>
          </cell>
          <cell r="G10">
            <v>-44217.09</v>
          </cell>
        </row>
        <row r="11">
          <cell r="A11" t="str">
            <v>030</v>
          </cell>
          <cell r="B11" t="str">
            <v>Healthy Kids Services</v>
          </cell>
          <cell r="D11">
            <v>129959</v>
          </cell>
          <cell r="E11">
            <v>11646844.690009205</v>
          </cell>
          <cell r="F11">
            <v>9808538.7600163631</v>
          </cell>
          <cell r="G11">
            <v>-26510.48</v>
          </cell>
        </row>
        <row r="12">
          <cell r="A12" t="str">
            <v>040</v>
          </cell>
          <cell r="B12" t="str">
            <v>Pharmacy Services (Drug and OTC)</v>
          </cell>
          <cell r="D12">
            <v>682</v>
          </cell>
          <cell r="E12">
            <v>91750.399999999849</v>
          </cell>
          <cell r="F12">
            <v>40704.26000000014</v>
          </cell>
          <cell r="G12">
            <v>0</v>
          </cell>
        </row>
        <row r="13">
          <cell r="A13" t="str">
            <v>041</v>
          </cell>
          <cell r="B13" t="str">
            <v>Medical Equipment/Prosthetic Devices</v>
          </cell>
          <cell r="D13">
            <v>6012</v>
          </cell>
          <cell r="E13">
            <v>711230.39000000909</v>
          </cell>
          <cell r="F13">
            <v>997838.49000001815</v>
          </cell>
          <cell r="G13">
            <v>-3219.64</v>
          </cell>
        </row>
        <row r="14">
          <cell r="A14" t="str">
            <v>048</v>
          </cell>
          <cell r="B14" t="str">
            <v>Medical Supplies</v>
          </cell>
          <cell r="D14">
            <v>3597</v>
          </cell>
          <cell r="E14">
            <v>181596.95000000225</v>
          </cell>
          <cell r="F14">
            <v>175987.62</v>
          </cell>
          <cell r="G14">
            <v>-126.75</v>
          </cell>
        </row>
        <row r="15">
          <cell r="A15" t="str">
            <v>067</v>
          </cell>
          <cell r="B15" t="str">
            <v>Maternal &amp; Child Health Application</v>
          </cell>
          <cell r="D15">
            <v>2536</v>
          </cell>
          <cell r="E15">
            <v>93073.33</v>
          </cell>
          <cell r="F15">
            <v>126800</v>
          </cell>
          <cell r="G1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heetName val="NIPS"/>
    </sheetNames>
    <sheetDataSet>
      <sheetData sheetId="0">
        <row r="1">
          <cell r="A1" t="str">
            <v>OldID</v>
          </cell>
          <cell r="B1" t="str">
            <v>Medicare_ID</v>
          </cell>
          <cell r="C1" t="str">
            <v>_FREQ_</v>
          </cell>
          <cell r="D1" t="str">
            <v>EstimatedCost</v>
          </cell>
          <cell r="E1" t="str">
            <v>EstimatedCost2</v>
          </cell>
          <cell r="F1" t="str">
            <v>Total_IL_IP_PD_less_DSH</v>
          </cell>
        </row>
        <row r="2">
          <cell r="A2">
            <v>16008</v>
          </cell>
          <cell r="B2">
            <v>140067</v>
          </cell>
          <cell r="C2">
            <v>11319</v>
          </cell>
          <cell r="D2">
            <v>5719803.4599999394</v>
          </cell>
          <cell r="E2">
            <v>6097595.8999998756</v>
          </cell>
          <cell r="F2">
            <v>2396762.1</v>
          </cell>
        </row>
        <row r="3">
          <cell r="A3">
            <v>19018</v>
          </cell>
          <cell r="B3">
            <v>263301</v>
          </cell>
          <cell r="C3">
            <v>3669</v>
          </cell>
          <cell r="D3">
            <v>3227176.4299999708</v>
          </cell>
          <cell r="E3">
            <v>3440332.0999999675</v>
          </cell>
          <cell r="F3">
            <v>1042775.18</v>
          </cell>
        </row>
        <row r="4">
          <cell r="A4">
            <v>3048</v>
          </cell>
          <cell r="B4">
            <v>140119</v>
          </cell>
          <cell r="C4">
            <v>29376</v>
          </cell>
          <cell r="D4">
            <v>13703143.090002837</v>
          </cell>
          <cell r="E4">
            <v>14608231.369998883</v>
          </cell>
          <cell r="F4">
            <v>3718912.8199998671</v>
          </cell>
        </row>
        <row r="5">
          <cell r="A5">
            <v>13001</v>
          </cell>
          <cell r="B5">
            <v>140276</v>
          </cell>
          <cell r="C5">
            <v>9038</v>
          </cell>
          <cell r="D5">
            <v>3981560.7199999671</v>
          </cell>
          <cell r="E5">
            <v>4244549.1199999768</v>
          </cell>
          <cell r="F5">
            <v>1546778.02</v>
          </cell>
        </row>
        <row r="6">
          <cell r="A6">
            <v>15002</v>
          </cell>
          <cell r="B6">
            <v>140208</v>
          </cell>
          <cell r="C6">
            <v>11861</v>
          </cell>
          <cell r="D6">
            <v>5432410.4500000877</v>
          </cell>
          <cell r="E6">
            <v>5791219.6400001161</v>
          </cell>
          <cell r="F6">
            <v>1927235.88</v>
          </cell>
        </row>
        <row r="7">
          <cell r="A7">
            <v>16016</v>
          </cell>
          <cell r="B7">
            <v>140223</v>
          </cell>
          <cell r="C7">
            <v>6069</v>
          </cell>
          <cell r="D7">
            <v>2741472.4900000566</v>
          </cell>
          <cell r="E7">
            <v>2922546.9599999869</v>
          </cell>
          <cell r="F7">
            <v>1417912.33</v>
          </cell>
        </row>
        <row r="8">
          <cell r="A8">
            <v>3049</v>
          </cell>
          <cell r="B8">
            <v>140300</v>
          </cell>
          <cell r="C8">
            <v>5493</v>
          </cell>
          <cell r="D8">
            <v>1971667.12</v>
          </cell>
          <cell r="E8">
            <v>2101895.1199999563</v>
          </cell>
          <cell r="F8">
            <v>1699709.98</v>
          </cell>
        </row>
        <row r="9">
          <cell r="A9">
            <v>19026</v>
          </cell>
          <cell r="B9">
            <v>260091</v>
          </cell>
          <cell r="C9">
            <v>5466</v>
          </cell>
          <cell r="D9">
            <v>4985072.1399999429</v>
          </cell>
          <cell r="E9">
            <v>5314335.6100000488</v>
          </cell>
          <cell r="F9">
            <v>1326372.99</v>
          </cell>
        </row>
        <row r="10">
          <cell r="A10">
            <v>3047</v>
          </cell>
          <cell r="B10">
            <v>140119</v>
          </cell>
          <cell r="C10">
            <v>6847</v>
          </cell>
          <cell r="D10">
            <v>2927982.0900000343</v>
          </cell>
          <cell r="E10">
            <v>3121375.77</v>
          </cell>
          <cell r="F10">
            <v>1172788.51</v>
          </cell>
        </row>
        <row r="11">
          <cell r="A11">
            <v>3051</v>
          </cell>
          <cell r="B11">
            <v>140094</v>
          </cell>
          <cell r="C11">
            <v>22366</v>
          </cell>
          <cell r="D11">
            <v>6545949.8900000881</v>
          </cell>
          <cell r="E11">
            <v>6978314.1200000187</v>
          </cell>
          <cell r="F11">
            <v>2925145.6199999833</v>
          </cell>
        </row>
        <row r="12">
          <cell r="A12">
            <v>13119</v>
          </cell>
          <cell r="B12">
            <v>150125</v>
          </cell>
          <cell r="C12">
            <v>1112</v>
          </cell>
          <cell r="D12">
            <v>323842.34999999998</v>
          </cell>
          <cell r="E12">
            <v>345232.22000000061</v>
          </cell>
          <cell r="F12">
            <v>134660.04</v>
          </cell>
        </row>
        <row r="13">
          <cell r="A13">
            <v>5058</v>
          </cell>
          <cell r="B13">
            <v>150008</v>
          </cell>
          <cell r="C13">
            <v>287</v>
          </cell>
          <cell r="D13">
            <v>95542.75</v>
          </cell>
          <cell r="E13">
            <v>101853.25</v>
          </cell>
          <cell r="F13">
            <v>38122.080000000002</v>
          </cell>
        </row>
        <row r="14">
          <cell r="A14">
            <v>4010</v>
          </cell>
          <cell r="B14">
            <v>160117</v>
          </cell>
          <cell r="C14">
            <v>229</v>
          </cell>
          <cell r="D14">
            <v>71500.66</v>
          </cell>
          <cell r="E14">
            <v>76223.289999999994</v>
          </cell>
          <cell r="F14">
            <v>26861.29</v>
          </cell>
        </row>
        <row r="15">
          <cell r="A15">
            <v>19035</v>
          </cell>
          <cell r="B15">
            <v>260091</v>
          </cell>
          <cell r="C15">
            <v>1183</v>
          </cell>
          <cell r="D15">
            <v>942175.26000000315</v>
          </cell>
          <cell r="E15">
            <v>1004406.11</v>
          </cell>
          <cell r="F15">
            <v>244534.09</v>
          </cell>
        </row>
        <row r="16">
          <cell r="A16">
            <v>3013</v>
          </cell>
          <cell r="B16">
            <v>144029</v>
          </cell>
          <cell r="C16">
            <v>304</v>
          </cell>
          <cell r="D16">
            <v>214261.57</v>
          </cell>
          <cell r="E16">
            <v>228413.58999999941</v>
          </cell>
          <cell r="F16">
            <v>162118.25</v>
          </cell>
        </row>
        <row r="17">
          <cell r="A17">
            <v>3466</v>
          </cell>
          <cell r="B17">
            <v>140088</v>
          </cell>
          <cell r="C17">
            <v>25043</v>
          </cell>
          <cell r="D17">
            <v>11937489.790001556</v>
          </cell>
          <cell r="E17">
            <v>12725958.850002091</v>
          </cell>
          <cell r="F17">
            <v>3680372.1</v>
          </cell>
        </row>
        <row r="18">
          <cell r="A18">
            <v>7001</v>
          </cell>
          <cell r="B18">
            <v>140040</v>
          </cell>
          <cell r="C18">
            <v>8341</v>
          </cell>
          <cell r="D18">
            <v>2600330.1000000248</v>
          </cell>
          <cell r="E18">
            <v>2772081.2000000277</v>
          </cell>
          <cell r="F18">
            <v>1093863.6200000001</v>
          </cell>
        </row>
        <row r="19">
          <cell r="A19">
            <v>19029</v>
          </cell>
          <cell r="B19">
            <v>260020</v>
          </cell>
          <cell r="C19">
            <v>239</v>
          </cell>
          <cell r="D19">
            <v>190642.38</v>
          </cell>
          <cell r="E19">
            <v>203234.32</v>
          </cell>
          <cell r="F19">
            <v>75959.83</v>
          </cell>
        </row>
        <row r="20">
          <cell r="A20">
            <v>18002</v>
          </cell>
          <cell r="B20">
            <v>143028</v>
          </cell>
          <cell r="C20">
            <v>318</v>
          </cell>
          <cell r="D20">
            <v>122714.84</v>
          </cell>
          <cell r="E20">
            <v>130819.85</v>
          </cell>
          <cell r="F20">
            <v>102941.45</v>
          </cell>
        </row>
        <row r="21">
          <cell r="A21">
            <v>13025</v>
          </cell>
          <cell r="B21">
            <v>520028</v>
          </cell>
          <cell r="C21">
            <v>992</v>
          </cell>
          <cell r="D21">
            <v>476738.15</v>
          </cell>
          <cell r="E21">
            <v>508227.68000000186</v>
          </cell>
          <cell r="F21">
            <v>139732.47</v>
          </cell>
        </row>
        <row r="22">
          <cell r="A22">
            <v>7009</v>
          </cell>
          <cell r="B22">
            <v>141302</v>
          </cell>
          <cell r="C22">
            <v>547</v>
          </cell>
          <cell r="D22">
            <v>292948.07</v>
          </cell>
          <cell r="E22">
            <v>312297.52</v>
          </cell>
          <cell r="F22">
            <v>46960.88</v>
          </cell>
        </row>
        <row r="23">
          <cell r="A23">
            <v>7004</v>
          </cell>
          <cell r="B23">
            <v>141319</v>
          </cell>
          <cell r="C23">
            <v>1133</v>
          </cell>
          <cell r="D23">
            <v>496212.11000000068</v>
          </cell>
          <cell r="E23">
            <v>528986.94999999995</v>
          </cell>
          <cell r="F23">
            <v>198393</v>
          </cell>
        </row>
        <row r="24">
          <cell r="A24">
            <v>19036</v>
          </cell>
          <cell r="B24">
            <v>260179</v>
          </cell>
          <cell r="C24">
            <v>104</v>
          </cell>
          <cell r="D24">
            <v>86948.96</v>
          </cell>
          <cell r="E24">
            <v>92691.94</v>
          </cell>
          <cell r="F24">
            <v>18385.86</v>
          </cell>
        </row>
        <row r="25">
          <cell r="A25">
            <v>2016</v>
          </cell>
          <cell r="B25">
            <v>520100</v>
          </cell>
          <cell r="C25">
            <v>1077</v>
          </cell>
          <cell r="D25">
            <v>369948.84</v>
          </cell>
          <cell r="E25">
            <v>394383.8300000006</v>
          </cell>
          <cell r="F25">
            <v>123268.06</v>
          </cell>
        </row>
        <row r="26">
          <cell r="A26">
            <v>3453</v>
          </cell>
          <cell r="B26">
            <v>160080</v>
          </cell>
          <cell r="C26">
            <v>1029</v>
          </cell>
          <cell r="D26">
            <v>494039.97</v>
          </cell>
          <cell r="E26">
            <v>526671.12</v>
          </cell>
          <cell r="F26">
            <v>198619.82</v>
          </cell>
        </row>
        <row r="27">
          <cell r="A27">
            <v>8014</v>
          </cell>
          <cell r="B27">
            <v>141330</v>
          </cell>
          <cell r="C27">
            <v>822</v>
          </cell>
          <cell r="D27">
            <v>595207.59</v>
          </cell>
          <cell r="E27">
            <v>634521.2700000006</v>
          </cell>
          <cell r="F27">
            <v>175729.89</v>
          </cell>
        </row>
        <row r="28">
          <cell r="A28">
            <v>3025</v>
          </cell>
          <cell r="B28">
            <v>143300</v>
          </cell>
          <cell r="C28">
            <v>49231</v>
          </cell>
          <cell r="D28">
            <v>28259204.259998359</v>
          </cell>
          <cell r="E28">
            <v>30125690.740005556</v>
          </cell>
          <cell r="F28">
            <v>7444303.2399999965</v>
          </cell>
        </row>
        <row r="29">
          <cell r="A29">
            <v>3009</v>
          </cell>
          <cell r="B29">
            <v>141300</v>
          </cell>
          <cell r="C29">
            <v>1254</v>
          </cell>
          <cell r="D29">
            <v>518800.16</v>
          </cell>
          <cell r="E29">
            <v>553066.69000000076</v>
          </cell>
          <cell r="F29">
            <v>91427.410000000047</v>
          </cell>
        </row>
        <row r="30">
          <cell r="A30">
            <v>3108</v>
          </cell>
          <cell r="B30">
            <v>144005</v>
          </cell>
          <cell r="C30">
            <v>281</v>
          </cell>
          <cell r="D30">
            <v>306397.67</v>
          </cell>
          <cell r="E30">
            <v>326634.93</v>
          </cell>
          <cell r="F30">
            <v>140839.1</v>
          </cell>
        </row>
        <row r="31">
          <cell r="A31">
            <v>5004</v>
          </cell>
          <cell r="B31">
            <v>141324</v>
          </cell>
          <cell r="C31">
            <v>4204</v>
          </cell>
          <cell r="D31">
            <v>1496875.290000007</v>
          </cell>
          <cell r="E31">
            <v>1595742.59</v>
          </cell>
          <cell r="F31">
            <v>478073.61</v>
          </cell>
        </row>
        <row r="32">
          <cell r="A32">
            <v>18001</v>
          </cell>
          <cell r="B32">
            <v>141348</v>
          </cell>
          <cell r="C32">
            <v>1702</v>
          </cell>
          <cell r="D32">
            <v>642498.26000000059</v>
          </cell>
          <cell r="E32">
            <v>684935.36999999918</v>
          </cell>
          <cell r="F32">
            <v>236859.83</v>
          </cell>
        </row>
        <row r="33">
          <cell r="A33">
            <v>7008</v>
          </cell>
          <cell r="B33">
            <v>140137</v>
          </cell>
          <cell r="C33">
            <v>4997</v>
          </cell>
          <cell r="D33">
            <v>1540783.78</v>
          </cell>
          <cell r="E33">
            <v>1642552.81</v>
          </cell>
          <cell r="F33">
            <v>630400.43000000576</v>
          </cell>
        </row>
        <row r="34">
          <cell r="A34">
            <v>19004</v>
          </cell>
          <cell r="B34">
            <v>140019</v>
          </cell>
          <cell r="C34">
            <v>2495</v>
          </cell>
          <cell r="D34">
            <v>754313.73999999813</v>
          </cell>
          <cell r="E34">
            <v>804135.64000000386</v>
          </cell>
          <cell r="F34">
            <v>282581.46000000165</v>
          </cell>
        </row>
        <row r="35">
          <cell r="A35">
            <v>3055</v>
          </cell>
          <cell r="B35">
            <v>140048</v>
          </cell>
          <cell r="C35">
            <v>16004</v>
          </cell>
          <cell r="D35">
            <v>5425896.0699998699</v>
          </cell>
          <cell r="E35">
            <v>5784276.0700000646</v>
          </cell>
          <cell r="F35">
            <v>2259110.9999999893</v>
          </cell>
        </row>
        <row r="36">
          <cell r="A36">
            <v>13012</v>
          </cell>
          <cell r="B36">
            <v>141329</v>
          </cell>
          <cell r="C36">
            <v>184</v>
          </cell>
          <cell r="D36">
            <v>155128.74</v>
          </cell>
          <cell r="E36">
            <v>165374.98000000001</v>
          </cell>
          <cell r="F36">
            <v>10091.5</v>
          </cell>
        </row>
        <row r="37">
          <cell r="A37">
            <v>5009</v>
          </cell>
          <cell r="B37">
            <v>141309</v>
          </cell>
          <cell r="C37">
            <v>1996</v>
          </cell>
          <cell r="D37">
            <v>657871.26999999571</v>
          </cell>
          <cell r="E37">
            <v>701323.5</v>
          </cell>
          <cell r="F37">
            <v>186438.45</v>
          </cell>
        </row>
        <row r="38">
          <cell r="A38">
            <v>14003</v>
          </cell>
          <cell r="B38">
            <v>141308</v>
          </cell>
          <cell r="C38">
            <v>967</v>
          </cell>
          <cell r="D38">
            <v>649352.17000000004</v>
          </cell>
          <cell r="E38">
            <v>692242.09</v>
          </cell>
          <cell r="F38">
            <v>137219.25</v>
          </cell>
        </row>
        <row r="39">
          <cell r="A39">
            <v>8009</v>
          </cell>
          <cell r="B39">
            <v>141336</v>
          </cell>
          <cell r="C39">
            <v>1417</v>
          </cell>
          <cell r="D39">
            <v>488912.46</v>
          </cell>
          <cell r="E39">
            <v>521204.83999999927</v>
          </cell>
          <cell r="F39">
            <v>187786.32</v>
          </cell>
        </row>
        <row r="40">
          <cell r="A40">
            <v>13010</v>
          </cell>
          <cell r="B40">
            <v>141301</v>
          </cell>
          <cell r="C40">
            <v>1929</v>
          </cell>
          <cell r="D40">
            <v>691208.28000000294</v>
          </cell>
          <cell r="E40">
            <v>736861.71</v>
          </cell>
          <cell r="F40">
            <v>193511.05</v>
          </cell>
        </row>
        <row r="41">
          <cell r="A41">
            <v>19028</v>
          </cell>
          <cell r="B41">
            <v>141340</v>
          </cell>
          <cell r="C41">
            <v>2640</v>
          </cell>
          <cell r="D41">
            <v>1415575.66</v>
          </cell>
          <cell r="E41">
            <v>1509074.16</v>
          </cell>
          <cell r="F41">
            <v>396204.15</v>
          </cell>
        </row>
        <row r="42">
          <cell r="A42">
            <v>23010</v>
          </cell>
          <cell r="B42">
            <v>143027</v>
          </cell>
          <cell r="C42">
            <v>1566</v>
          </cell>
          <cell r="D42">
            <v>393723.73999999854</v>
          </cell>
          <cell r="E42">
            <v>419730.20000000147</v>
          </cell>
          <cell r="F42">
            <v>191990.13</v>
          </cell>
        </row>
        <row r="43">
          <cell r="A43">
            <v>13031</v>
          </cell>
          <cell r="B43">
            <v>520098</v>
          </cell>
          <cell r="C43">
            <v>591</v>
          </cell>
          <cell r="D43">
            <v>556870.53</v>
          </cell>
          <cell r="E43">
            <v>593651.92000000004</v>
          </cell>
          <cell r="F43">
            <v>173897.55</v>
          </cell>
        </row>
        <row r="44">
          <cell r="A44">
            <v>2010</v>
          </cell>
          <cell r="B44">
            <v>140145</v>
          </cell>
          <cell r="C44">
            <v>3399</v>
          </cell>
          <cell r="D44">
            <v>1328892.96</v>
          </cell>
          <cell r="E44">
            <v>1416666.6300000078</v>
          </cell>
          <cell r="F44">
            <v>550101.74000000244</v>
          </cell>
        </row>
        <row r="45">
          <cell r="A45">
            <v>3007</v>
          </cell>
          <cell r="B45">
            <v>140141</v>
          </cell>
          <cell r="C45">
            <v>1903</v>
          </cell>
          <cell r="D45">
            <v>673140.40999999782</v>
          </cell>
          <cell r="E45">
            <v>717601.31</v>
          </cell>
          <cell r="F45">
            <v>227648.3</v>
          </cell>
        </row>
        <row r="46">
          <cell r="A46">
            <v>19023</v>
          </cell>
          <cell r="B46">
            <v>141349</v>
          </cell>
          <cell r="C46">
            <v>3894</v>
          </cell>
          <cell r="D46">
            <v>1072851.51</v>
          </cell>
          <cell r="E46">
            <v>1143710.8899999999</v>
          </cell>
          <cell r="F46">
            <v>632987.53000000387</v>
          </cell>
        </row>
        <row r="47">
          <cell r="A47">
            <v>19009</v>
          </cell>
          <cell r="B47">
            <v>141306</v>
          </cell>
          <cell r="C47">
            <v>1673</v>
          </cell>
          <cell r="D47">
            <v>723925.58000000136</v>
          </cell>
          <cell r="E47">
            <v>771740.76999999757</v>
          </cell>
          <cell r="F47">
            <v>153375.65</v>
          </cell>
        </row>
        <row r="48">
          <cell r="A48">
            <v>20003</v>
          </cell>
          <cell r="B48">
            <v>150023</v>
          </cell>
          <cell r="C48">
            <v>1626</v>
          </cell>
          <cell r="D48">
            <v>1191969.53</v>
          </cell>
          <cell r="E48">
            <v>1270698.5900000001</v>
          </cell>
          <cell r="F48">
            <v>427569.9</v>
          </cell>
        </row>
        <row r="49">
          <cell r="A49">
            <v>3014</v>
          </cell>
          <cell r="B49">
            <v>140303</v>
          </cell>
          <cell r="C49">
            <v>803</v>
          </cell>
          <cell r="D49">
            <v>1319807.8400000001</v>
          </cell>
          <cell r="E49">
            <v>1406981.51</v>
          </cell>
          <cell r="F49">
            <v>100216.78</v>
          </cell>
        </row>
        <row r="50">
          <cell r="A50">
            <v>18013</v>
          </cell>
          <cell r="B50">
            <v>141328</v>
          </cell>
          <cell r="C50">
            <v>3685</v>
          </cell>
          <cell r="D50">
            <v>1062600.24</v>
          </cell>
          <cell r="E50">
            <v>1132784.6000000001</v>
          </cell>
          <cell r="F50">
            <v>304572.65000000061</v>
          </cell>
        </row>
        <row r="51">
          <cell r="A51">
            <v>13009</v>
          </cell>
          <cell r="B51">
            <v>141318</v>
          </cell>
          <cell r="C51">
            <v>1515</v>
          </cell>
          <cell r="D51">
            <v>828484.37</v>
          </cell>
          <cell r="E51">
            <v>883206.05999999901</v>
          </cell>
          <cell r="F51">
            <v>253410.23</v>
          </cell>
        </row>
        <row r="52">
          <cell r="A52">
            <v>13297</v>
          </cell>
          <cell r="B52">
            <v>140294</v>
          </cell>
          <cell r="C52">
            <v>4734</v>
          </cell>
          <cell r="D52">
            <v>2016682.94</v>
          </cell>
          <cell r="E52">
            <v>2149884.7500000061</v>
          </cell>
          <cell r="F52">
            <v>735234.6100000022</v>
          </cell>
        </row>
        <row r="53">
          <cell r="A53">
            <v>16015</v>
          </cell>
          <cell r="B53">
            <v>180102</v>
          </cell>
          <cell r="C53">
            <v>1377</v>
          </cell>
          <cell r="D53">
            <v>716535.46999999858</v>
          </cell>
          <cell r="E53">
            <v>763862.31000000064</v>
          </cell>
          <cell r="F53">
            <v>187086.6</v>
          </cell>
        </row>
        <row r="54">
          <cell r="A54">
            <v>3107</v>
          </cell>
          <cell r="B54">
            <v>140068</v>
          </cell>
          <cell r="C54">
            <v>11492</v>
          </cell>
          <cell r="D54">
            <v>3802539.1300000874</v>
          </cell>
          <cell r="E54">
            <v>4053706.420000046</v>
          </cell>
          <cell r="F54">
            <v>1328062.9400000097</v>
          </cell>
        </row>
        <row r="55">
          <cell r="A55">
            <v>3080</v>
          </cell>
          <cell r="B55">
            <v>143025</v>
          </cell>
          <cell r="C55">
            <v>2267</v>
          </cell>
          <cell r="D55">
            <v>1231734.0099999879</v>
          </cell>
          <cell r="E55">
            <v>1313091.5500000056</v>
          </cell>
          <cell r="F55">
            <v>868339.08000000112</v>
          </cell>
        </row>
        <row r="56">
          <cell r="A56">
            <v>4009</v>
          </cell>
          <cell r="B56">
            <v>141331</v>
          </cell>
          <cell r="C56">
            <v>3000</v>
          </cell>
          <cell r="D56">
            <v>857707.87000000256</v>
          </cell>
          <cell r="E56">
            <v>914358.86000000057</v>
          </cell>
          <cell r="F56">
            <v>259816.1</v>
          </cell>
        </row>
        <row r="57">
          <cell r="A57">
            <v>5038</v>
          </cell>
          <cell r="B57">
            <v>150100</v>
          </cell>
          <cell r="C57">
            <v>448</v>
          </cell>
          <cell r="D57">
            <v>386131.5</v>
          </cell>
          <cell r="E57">
            <v>411635.47000000055</v>
          </cell>
          <cell r="F57">
            <v>125495.52</v>
          </cell>
        </row>
        <row r="58">
          <cell r="A58">
            <v>8005</v>
          </cell>
          <cell r="B58">
            <v>141335</v>
          </cell>
          <cell r="C58">
            <v>1556</v>
          </cell>
          <cell r="D58">
            <v>744019.19000000402</v>
          </cell>
          <cell r="E58">
            <v>793163.13</v>
          </cell>
          <cell r="F58">
            <v>168648.78</v>
          </cell>
        </row>
        <row r="59">
          <cell r="A59">
            <v>7006</v>
          </cell>
          <cell r="B59">
            <v>141317</v>
          </cell>
          <cell r="C59">
            <v>2580</v>
          </cell>
          <cell r="D59">
            <v>1354155.62</v>
          </cell>
          <cell r="E59">
            <v>1443598.1</v>
          </cell>
          <cell r="F59">
            <v>413108.39</v>
          </cell>
        </row>
        <row r="60">
          <cell r="A60">
            <v>16012</v>
          </cell>
          <cell r="B60">
            <v>141307</v>
          </cell>
          <cell r="C60">
            <v>1633</v>
          </cell>
          <cell r="D60">
            <v>761707</v>
          </cell>
          <cell r="E60">
            <v>812017.77999999851</v>
          </cell>
          <cell r="F60">
            <v>187472.23</v>
          </cell>
        </row>
        <row r="61">
          <cell r="A61">
            <v>19001</v>
          </cell>
          <cell r="B61">
            <v>141345</v>
          </cell>
          <cell r="C61">
            <v>2894</v>
          </cell>
          <cell r="D61">
            <v>943936.27000000421</v>
          </cell>
          <cell r="E61">
            <v>1006285.0600000069</v>
          </cell>
          <cell r="F61">
            <v>243907.34</v>
          </cell>
        </row>
        <row r="62">
          <cell r="A62">
            <v>23002</v>
          </cell>
          <cell r="B62">
            <v>140033</v>
          </cell>
          <cell r="C62">
            <v>10106</v>
          </cell>
          <cell r="D62">
            <v>28788164.690000176</v>
          </cell>
          <cell r="E62">
            <v>30689617.020000204</v>
          </cell>
          <cell r="F62">
            <v>995901.62000000535</v>
          </cell>
        </row>
        <row r="63">
          <cell r="A63">
            <v>4006</v>
          </cell>
          <cell r="B63">
            <v>140286</v>
          </cell>
          <cell r="C63">
            <v>5836</v>
          </cell>
          <cell r="D63">
            <v>2496626.3399999943</v>
          </cell>
          <cell r="E63">
            <v>2661526.73</v>
          </cell>
          <cell r="F63">
            <v>869247.78000000084</v>
          </cell>
        </row>
        <row r="64">
          <cell r="A64">
            <v>1006</v>
          </cell>
          <cell r="B64">
            <v>141342</v>
          </cell>
          <cell r="C64">
            <v>5381</v>
          </cell>
          <cell r="D64">
            <v>1422826.4</v>
          </cell>
          <cell r="E64">
            <v>1516803.909999988</v>
          </cell>
          <cell r="F64">
            <v>623335.79000000679</v>
          </cell>
        </row>
        <row r="65">
          <cell r="A65">
            <v>18014</v>
          </cell>
          <cell r="B65">
            <v>141343</v>
          </cell>
          <cell r="C65">
            <v>5019</v>
          </cell>
          <cell r="D65">
            <v>1477614.5500000101</v>
          </cell>
          <cell r="E65">
            <v>1575211.33</v>
          </cell>
          <cell r="F65">
            <v>985629.72000000323</v>
          </cell>
        </row>
        <row r="66">
          <cell r="A66">
            <v>12002</v>
          </cell>
          <cell r="B66">
            <v>140130</v>
          </cell>
          <cell r="C66">
            <v>3693</v>
          </cell>
          <cell r="D66">
            <v>1503721.26</v>
          </cell>
          <cell r="E66">
            <v>1603041.5599999938</v>
          </cell>
          <cell r="F66">
            <v>496578.47</v>
          </cell>
        </row>
        <row r="67">
          <cell r="A67">
            <v>8011</v>
          </cell>
          <cell r="B67">
            <v>141332</v>
          </cell>
          <cell r="C67">
            <v>2504</v>
          </cell>
          <cell r="D67">
            <v>1212179.6599999999</v>
          </cell>
          <cell r="E67">
            <v>1292243.54</v>
          </cell>
          <cell r="F67">
            <v>339358.28</v>
          </cell>
        </row>
        <row r="68">
          <cell r="A68">
            <v>13023</v>
          </cell>
          <cell r="B68">
            <v>141326</v>
          </cell>
          <cell r="C68">
            <v>1599</v>
          </cell>
          <cell r="D68">
            <v>682155.86000000138</v>
          </cell>
          <cell r="E68">
            <v>727212.7000000024</v>
          </cell>
          <cell r="F68">
            <v>148921.45000000001</v>
          </cell>
        </row>
        <row r="69">
          <cell r="A69">
            <v>16013</v>
          </cell>
          <cell r="B69">
            <v>180104</v>
          </cell>
          <cell r="C69">
            <v>1663</v>
          </cell>
          <cell r="D69">
            <v>871290.67</v>
          </cell>
          <cell r="E69">
            <v>928839.60999999801</v>
          </cell>
          <cell r="F69">
            <v>289986</v>
          </cell>
        </row>
        <row r="70">
          <cell r="A70">
            <v>9993</v>
          </cell>
          <cell r="B70">
            <v>260180</v>
          </cell>
          <cell r="C70">
            <v>837</v>
          </cell>
          <cell r="D70">
            <v>588445.30000000005</v>
          </cell>
          <cell r="E70">
            <v>627312.38</v>
          </cell>
          <cell r="F70">
            <v>100145.69</v>
          </cell>
        </row>
        <row r="71">
          <cell r="A71">
            <v>15010</v>
          </cell>
          <cell r="B71">
            <v>140110</v>
          </cell>
          <cell r="C71">
            <v>10748</v>
          </cell>
          <cell r="D71">
            <v>4589623.4000001745</v>
          </cell>
          <cell r="E71">
            <v>4892767.7399999937</v>
          </cell>
          <cell r="F71">
            <v>1207909.1600000057</v>
          </cell>
        </row>
        <row r="72">
          <cell r="A72">
            <v>8018</v>
          </cell>
          <cell r="B72">
            <v>141316</v>
          </cell>
          <cell r="C72">
            <v>2541</v>
          </cell>
          <cell r="D72">
            <v>967614.50999999873</v>
          </cell>
          <cell r="E72">
            <v>1031526.01</v>
          </cell>
          <cell r="F72">
            <v>197904.59</v>
          </cell>
        </row>
        <row r="73">
          <cell r="A73">
            <v>19025</v>
          </cell>
          <cell r="B73">
            <v>260105</v>
          </cell>
          <cell r="C73">
            <v>1163</v>
          </cell>
          <cell r="D73">
            <v>1486409.56</v>
          </cell>
          <cell r="E73">
            <v>1584587.08</v>
          </cell>
          <cell r="F73">
            <v>342659</v>
          </cell>
        </row>
        <row r="74">
          <cell r="A74">
            <v>6003</v>
          </cell>
          <cell r="B74">
            <v>141351</v>
          </cell>
          <cell r="C74">
            <v>4234</v>
          </cell>
          <cell r="D74">
            <v>1004280.25</v>
          </cell>
          <cell r="E74">
            <v>1070611.54</v>
          </cell>
          <cell r="F74">
            <v>425181.22000000236</v>
          </cell>
        </row>
        <row r="75">
          <cell r="A75">
            <v>13013</v>
          </cell>
          <cell r="B75">
            <v>141327</v>
          </cell>
          <cell r="C75">
            <v>3187</v>
          </cell>
          <cell r="D75">
            <v>1228994.58</v>
          </cell>
          <cell r="E75">
            <v>1310170.75</v>
          </cell>
          <cell r="F75">
            <v>327430.51000000077</v>
          </cell>
        </row>
        <row r="76">
          <cell r="A76">
            <v>16002</v>
          </cell>
          <cell r="B76">
            <v>141320</v>
          </cell>
          <cell r="C76">
            <v>4755</v>
          </cell>
          <cell r="D76">
            <v>1798917.87</v>
          </cell>
          <cell r="E76">
            <v>1917735.65</v>
          </cell>
          <cell r="F76">
            <v>588170.50000000151</v>
          </cell>
        </row>
        <row r="77">
          <cell r="A77">
            <v>19005</v>
          </cell>
          <cell r="B77">
            <v>144031</v>
          </cell>
          <cell r="C77">
            <v>304</v>
          </cell>
          <cell r="D77">
            <v>479194.98</v>
          </cell>
          <cell r="E77">
            <v>510845.96</v>
          </cell>
          <cell r="F77">
            <v>166604.54</v>
          </cell>
        </row>
        <row r="78">
          <cell r="A78">
            <v>3010</v>
          </cell>
          <cell r="B78">
            <v>141305</v>
          </cell>
          <cell r="C78">
            <v>1987</v>
          </cell>
          <cell r="D78">
            <v>1025708.55</v>
          </cell>
          <cell r="E78">
            <v>1093456.53</v>
          </cell>
          <cell r="F78">
            <v>236808.3</v>
          </cell>
        </row>
        <row r="79">
          <cell r="A79">
            <v>16001</v>
          </cell>
          <cell r="B79">
            <v>141341</v>
          </cell>
          <cell r="C79">
            <v>3338</v>
          </cell>
          <cell r="D79">
            <v>1323597.96</v>
          </cell>
          <cell r="E79">
            <v>1411020.85</v>
          </cell>
          <cell r="F79">
            <v>416470.92</v>
          </cell>
        </row>
        <row r="80">
          <cell r="A80">
            <v>4008</v>
          </cell>
          <cell r="B80">
            <v>140012</v>
          </cell>
          <cell r="C80">
            <v>6544</v>
          </cell>
          <cell r="D80">
            <v>2397529.3800000073</v>
          </cell>
          <cell r="E80">
            <v>2555888.4600000442</v>
          </cell>
          <cell r="F80">
            <v>903458.16999999923</v>
          </cell>
        </row>
        <row r="81">
          <cell r="A81">
            <v>3038</v>
          </cell>
          <cell r="B81">
            <v>140083</v>
          </cell>
          <cell r="C81">
            <v>6281</v>
          </cell>
          <cell r="D81">
            <v>2331150.4899999676</v>
          </cell>
          <cell r="E81">
            <v>2485124.16</v>
          </cell>
          <cell r="F81">
            <v>639549.55000001332</v>
          </cell>
        </row>
        <row r="82">
          <cell r="A82">
            <v>1001</v>
          </cell>
          <cell r="B82">
            <v>141304</v>
          </cell>
          <cell r="C82">
            <v>1664</v>
          </cell>
          <cell r="D82">
            <v>850478.46999999834</v>
          </cell>
          <cell r="E82">
            <v>906651.89000000223</v>
          </cell>
          <cell r="F82">
            <v>162020</v>
          </cell>
        </row>
        <row r="83">
          <cell r="A83">
            <v>8015</v>
          </cell>
          <cell r="B83">
            <v>141313</v>
          </cell>
          <cell r="C83">
            <v>2560</v>
          </cell>
          <cell r="D83">
            <v>1402804.64</v>
          </cell>
          <cell r="E83">
            <v>1495460.5</v>
          </cell>
          <cell r="F83">
            <v>212673.68</v>
          </cell>
        </row>
        <row r="84">
          <cell r="A84">
            <v>13021</v>
          </cell>
          <cell r="B84">
            <v>140089</v>
          </cell>
          <cell r="C84">
            <v>5159</v>
          </cell>
          <cell r="D84">
            <v>1529997.6700000211</v>
          </cell>
          <cell r="E84">
            <v>1631053.369999984</v>
          </cell>
          <cell r="F84">
            <v>614519.36000000534</v>
          </cell>
        </row>
        <row r="85">
          <cell r="A85">
            <v>5013</v>
          </cell>
          <cell r="B85">
            <v>140077</v>
          </cell>
          <cell r="C85">
            <v>9976</v>
          </cell>
          <cell r="D85">
            <v>2529218.8600000124</v>
          </cell>
          <cell r="E85">
            <v>2696274.7699999488</v>
          </cell>
          <cell r="F85">
            <v>1368021.66</v>
          </cell>
        </row>
        <row r="86">
          <cell r="A86">
            <v>3003</v>
          </cell>
          <cell r="B86">
            <v>260110</v>
          </cell>
          <cell r="C86">
            <v>2173</v>
          </cell>
          <cell r="D86">
            <v>1050341.95</v>
          </cell>
          <cell r="E86">
            <v>1119716.8999999999</v>
          </cell>
          <cell r="F86">
            <v>190157.77</v>
          </cell>
        </row>
        <row r="87">
          <cell r="A87">
            <v>3002</v>
          </cell>
          <cell r="B87">
            <v>140001</v>
          </cell>
          <cell r="C87">
            <v>8275</v>
          </cell>
          <cell r="D87">
            <v>2115376.7199999872</v>
          </cell>
          <cell r="E87">
            <v>2255096.3100000205</v>
          </cell>
          <cell r="F87">
            <v>1170081.8600000001</v>
          </cell>
        </row>
        <row r="88">
          <cell r="A88">
            <v>16033</v>
          </cell>
          <cell r="B88">
            <v>140234</v>
          </cell>
          <cell r="C88">
            <v>6233</v>
          </cell>
          <cell r="D88">
            <v>1603770.2499999818</v>
          </cell>
          <cell r="E88">
            <v>1709700.1400000104</v>
          </cell>
          <cell r="F88">
            <v>742143.63000000187</v>
          </cell>
        </row>
        <row r="89">
          <cell r="A89">
            <v>3062</v>
          </cell>
          <cell r="B89">
            <v>141303</v>
          </cell>
          <cell r="C89">
            <v>3409</v>
          </cell>
          <cell r="D89">
            <v>1151602.8899999999</v>
          </cell>
          <cell r="E89">
            <v>1227667.08</v>
          </cell>
          <cell r="F89">
            <v>329258.59000000003</v>
          </cell>
        </row>
        <row r="90">
          <cell r="A90">
            <v>13005</v>
          </cell>
          <cell r="B90">
            <v>141310</v>
          </cell>
          <cell r="C90">
            <v>2851</v>
          </cell>
          <cell r="D90">
            <v>1374984.9799999949</v>
          </cell>
          <cell r="E90">
            <v>1465803.62</v>
          </cell>
          <cell r="F90">
            <v>477259.12999999878</v>
          </cell>
        </row>
        <row r="91">
          <cell r="A91">
            <v>16010</v>
          </cell>
          <cell r="B91">
            <v>140161</v>
          </cell>
          <cell r="C91">
            <v>7388</v>
          </cell>
          <cell r="D91">
            <v>2245073.2900000266</v>
          </cell>
          <cell r="E91">
            <v>2393359.4499999797</v>
          </cell>
          <cell r="F91">
            <v>1082813.52</v>
          </cell>
        </row>
        <row r="92">
          <cell r="A92">
            <v>4013</v>
          </cell>
          <cell r="B92">
            <v>140105</v>
          </cell>
          <cell r="C92">
            <v>4880</v>
          </cell>
          <cell r="D92">
            <v>3437899.1099999854</v>
          </cell>
          <cell r="E92">
            <v>3664973.79</v>
          </cell>
          <cell r="F92">
            <v>506983.96</v>
          </cell>
        </row>
        <row r="93">
          <cell r="A93">
            <v>3068</v>
          </cell>
          <cell r="B93">
            <v>140181</v>
          </cell>
          <cell r="C93">
            <v>10525</v>
          </cell>
          <cell r="D93">
            <v>3640333.3899999755</v>
          </cell>
          <cell r="E93">
            <v>3880778.4700001529</v>
          </cell>
          <cell r="F93">
            <v>1152720.79</v>
          </cell>
        </row>
        <row r="94">
          <cell r="A94">
            <v>9024</v>
          </cell>
          <cell r="B94">
            <v>150056</v>
          </cell>
          <cell r="C94">
            <v>752</v>
          </cell>
          <cell r="D94">
            <v>726092.41</v>
          </cell>
          <cell r="E94">
            <v>774050.95</v>
          </cell>
          <cell r="F94">
            <v>191450.48</v>
          </cell>
        </row>
        <row r="95">
          <cell r="A95">
            <v>6002</v>
          </cell>
          <cell r="B95">
            <v>141311</v>
          </cell>
          <cell r="C95">
            <v>5398</v>
          </cell>
          <cell r="D95">
            <v>1648344.37</v>
          </cell>
          <cell r="E95">
            <v>1757220.2700000138</v>
          </cell>
          <cell r="F95">
            <v>668824.68000000005</v>
          </cell>
        </row>
        <row r="96">
          <cell r="A96">
            <v>13011</v>
          </cell>
          <cell r="B96">
            <v>140101</v>
          </cell>
          <cell r="C96">
            <v>7415</v>
          </cell>
          <cell r="D96">
            <v>2899797.9200000134</v>
          </cell>
          <cell r="E96">
            <v>3091327.5999999894</v>
          </cell>
          <cell r="F96">
            <v>1269867.5700000071</v>
          </cell>
        </row>
        <row r="97">
          <cell r="A97">
            <v>2014</v>
          </cell>
          <cell r="B97">
            <v>141321</v>
          </cell>
          <cell r="C97">
            <v>4290</v>
          </cell>
          <cell r="D97">
            <v>1202698.1399999999</v>
          </cell>
          <cell r="E97">
            <v>1282135.4099999999</v>
          </cell>
          <cell r="F97">
            <v>382902.88</v>
          </cell>
        </row>
        <row r="98">
          <cell r="A98">
            <v>4016</v>
          </cell>
          <cell r="B98">
            <v>150090</v>
          </cell>
          <cell r="C98">
            <v>2433</v>
          </cell>
          <cell r="D98">
            <v>942800.57</v>
          </cell>
          <cell r="E98">
            <v>1005073.55</v>
          </cell>
          <cell r="F98">
            <v>303588.69</v>
          </cell>
        </row>
        <row r="99">
          <cell r="A99">
            <v>18010</v>
          </cell>
          <cell r="B99">
            <v>141333</v>
          </cell>
          <cell r="C99">
            <v>3631</v>
          </cell>
          <cell r="D99">
            <v>1109868.56</v>
          </cell>
          <cell r="E99">
            <v>1183175.42</v>
          </cell>
          <cell r="F99">
            <v>426466.68</v>
          </cell>
        </row>
        <row r="100">
          <cell r="A100">
            <v>7005</v>
          </cell>
          <cell r="B100">
            <v>140211</v>
          </cell>
          <cell r="C100">
            <v>5184</v>
          </cell>
          <cell r="D100">
            <v>2361847.46</v>
          </cell>
          <cell r="E100">
            <v>2517844.0199999781</v>
          </cell>
          <cell r="F100">
            <v>721944.97000000114</v>
          </cell>
        </row>
        <row r="101">
          <cell r="A101">
            <v>23007</v>
          </cell>
          <cell r="B101">
            <v>140176</v>
          </cell>
          <cell r="C101">
            <v>6790</v>
          </cell>
          <cell r="D101">
            <v>2735599.8700000215</v>
          </cell>
          <cell r="E101">
            <v>2916287.9399999836</v>
          </cell>
          <cell r="F101">
            <v>932225.23000000312</v>
          </cell>
        </row>
        <row r="102">
          <cell r="A102">
            <v>19008</v>
          </cell>
          <cell r="B102">
            <v>140143</v>
          </cell>
          <cell r="C102">
            <v>5985</v>
          </cell>
          <cell r="D102">
            <v>1735080.949999898</v>
          </cell>
          <cell r="E102">
            <v>1849681.1200000488</v>
          </cell>
          <cell r="F102">
            <v>624907.73</v>
          </cell>
        </row>
        <row r="103">
          <cell r="A103">
            <v>18004</v>
          </cell>
          <cell r="B103">
            <v>141312</v>
          </cell>
          <cell r="C103">
            <v>2884</v>
          </cell>
          <cell r="D103">
            <v>1442656.45</v>
          </cell>
          <cell r="E103">
            <v>1537944.77</v>
          </cell>
          <cell r="F103">
            <v>295840.58</v>
          </cell>
        </row>
        <row r="104">
          <cell r="A104">
            <v>3050</v>
          </cell>
          <cell r="B104">
            <v>140103</v>
          </cell>
          <cell r="C104">
            <v>12474</v>
          </cell>
          <cell r="D104">
            <v>4363810.0600001523</v>
          </cell>
          <cell r="E104">
            <v>4652039.0599999418</v>
          </cell>
          <cell r="F104">
            <v>1906751.57</v>
          </cell>
        </row>
        <row r="105">
          <cell r="A105">
            <v>24001</v>
          </cell>
          <cell r="B105">
            <v>140100</v>
          </cell>
          <cell r="C105">
            <v>4596</v>
          </cell>
          <cell r="D105">
            <v>3198664.3100000285</v>
          </cell>
          <cell r="E105">
            <v>3409939.5399999865</v>
          </cell>
          <cell r="F105">
            <v>463314.8</v>
          </cell>
        </row>
        <row r="106">
          <cell r="A106">
            <v>2134</v>
          </cell>
          <cell r="B106">
            <v>140291</v>
          </cell>
          <cell r="C106">
            <v>2829</v>
          </cell>
          <cell r="D106">
            <v>1516788.04</v>
          </cell>
          <cell r="E106">
            <v>1616972.19</v>
          </cell>
          <cell r="F106">
            <v>504812.05999999942</v>
          </cell>
        </row>
        <row r="107">
          <cell r="A107">
            <v>20001</v>
          </cell>
          <cell r="B107">
            <v>141339</v>
          </cell>
          <cell r="C107">
            <v>4799</v>
          </cell>
          <cell r="D107">
            <v>1544648.83</v>
          </cell>
          <cell r="E107">
            <v>1646672.1999999918</v>
          </cell>
          <cell r="F107">
            <v>528620.85000000079</v>
          </cell>
        </row>
        <row r="108">
          <cell r="A108">
            <v>7002</v>
          </cell>
          <cell r="B108">
            <v>140064</v>
          </cell>
          <cell r="C108">
            <v>7897</v>
          </cell>
          <cell r="D108">
            <v>2298530.41</v>
          </cell>
          <cell r="E108">
            <v>2450347.7299999618</v>
          </cell>
          <cell r="F108">
            <v>1075848.01</v>
          </cell>
        </row>
        <row r="109">
          <cell r="A109">
            <v>13026</v>
          </cell>
          <cell r="B109">
            <v>140008</v>
          </cell>
          <cell r="C109">
            <v>5605</v>
          </cell>
          <cell r="D109">
            <v>1933480.9400000086</v>
          </cell>
          <cell r="E109">
            <v>2061187.7699999912</v>
          </cell>
          <cell r="F109">
            <v>820275.77000000083</v>
          </cell>
        </row>
        <row r="110">
          <cell r="A110">
            <v>12005</v>
          </cell>
          <cell r="B110">
            <v>141322</v>
          </cell>
          <cell r="C110">
            <v>4223</v>
          </cell>
          <cell r="D110">
            <v>1554200.2</v>
          </cell>
          <cell r="E110">
            <v>1656855.6699999925</v>
          </cell>
          <cell r="F110">
            <v>537434.04</v>
          </cell>
        </row>
        <row r="111">
          <cell r="A111">
            <v>22002</v>
          </cell>
          <cell r="B111">
            <v>141346</v>
          </cell>
          <cell r="C111">
            <v>5055</v>
          </cell>
          <cell r="D111">
            <v>1952245.59</v>
          </cell>
          <cell r="E111">
            <v>2081192.5900000066</v>
          </cell>
          <cell r="F111">
            <v>474562.61000000249</v>
          </cell>
        </row>
        <row r="112">
          <cell r="A112">
            <v>7074</v>
          </cell>
          <cell r="B112">
            <v>140292</v>
          </cell>
          <cell r="C112">
            <v>6834</v>
          </cell>
          <cell r="D112">
            <v>2251604.37</v>
          </cell>
          <cell r="E112">
            <v>2400326.9799999786</v>
          </cell>
          <cell r="F112">
            <v>912067.51999999932</v>
          </cell>
        </row>
        <row r="113">
          <cell r="A113">
            <v>16009</v>
          </cell>
          <cell r="B113">
            <v>141315</v>
          </cell>
          <cell r="C113">
            <v>3330</v>
          </cell>
          <cell r="D113">
            <v>1433340.3</v>
          </cell>
          <cell r="E113">
            <v>1528011.889999995</v>
          </cell>
          <cell r="F113">
            <v>249360.07</v>
          </cell>
        </row>
        <row r="114">
          <cell r="A114">
            <v>3020</v>
          </cell>
          <cell r="B114">
            <v>140197</v>
          </cell>
          <cell r="C114">
            <v>3534</v>
          </cell>
          <cell r="D114">
            <v>1952608.0500000138</v>
          </cell>
          <cell r="E114">
            <v>2081579.9</v>
          </cell>
          <cell r="F114">
            <v>450829.81</v>
          </cell>
        </row>
        <row r="115">
          <cell r="A115">
            <v>8012</v>
          </cell>
          <cell r="B115">
            <v>140122</v>
          </cell>
          <cell r="C115">
            <v>6226</v>
          </cell>
          <cell r="D115">
            <v>2973291.88</v>
          </cell>
          <cell r="E115">
            <v>3169675.7500000135</v>
          </cell>
          <cell r="F115">
            <v>1084961.27</v>
          </cell>
        </row>
        <row r="116">
          <cell r="A116">
            <v>3091</v>
          </cell>
          <cell r="B116">
            <v>141338</v>
          </cell>
          <cell r="C116">
            <v>2301</v>
          </cell>
          <cell r="D116">
            <v>985013.57999999868</v>
          </cell>
          <cell r="E116">
            <v>1050073.8799999999</v>
          </cell>
          <cell r="F116">
            <v>314871.09999999998</v>
          </cell>
        </row>
        <row r="117">
          <cell r="A117">
            <v>10005</v>
          </cell>
          <cell r="B117">
            <v>140059</v>
          </cell>
          <cell r="C117">
            <v>6507</v>
          </cell>
          <cell r="D117">
            <v>2429690.4300000053</v>
          </cell>
          <cell r="E117">
            <v>2590171.1000000052</v>
          </cell>
          <cell r="F117">
            <v>870191.79000000772</v>
          </cell>
        </row>
        <row r="118">
          <cell r="A118">
            <v>3004</v>
          </cell>
          <cell r="B118">
            <v>260183</v>
          </cell>
          <cell r="C118">
            <v>1543</v>
          </cell>
          <cell r="D118">
            <v>753288.59000000136</v>
          </cell>
          <cell r="E118">
            <v>803043.6599999991</v>
          </cell>
          <cell r="F118">
            <v>166570.96</v>
          </cell>
        </row>
        <row r="119">
          <cell r="A119">
            <v>23003</v>
          </cell>
          <cell r="B119">
            <v>140084</v>
          </cell>
          <cell r="C119">
            <v>13206</v>
          </cell>
          <cell r="D119">
            <v>3730150.4499999648</v>
          </cell>
          <cell r="E119">
            <v>3976531.7799999495</v>
          </cell>
          <cell r="F119">
            <v>1568098.9399999939</v>
          </cell>
        </row>
        <row r="120">
          <cell r="A120">
            <v>13020</v>
          </cell>
          <cell r="B120">
            <v>140116</v>
          </cell>
          <cell r="C120">
            <v>7641</v>
          </cell>
          <cell r="D120">
            <v>3111010.7600000212</v>
          </cell>
          <cell r="E120">
            <v>3316489.52</v>
          </cell>
          <cell r="F120">
            <v>1111149.7500000065</v>
          </cell>
        </row>
        <row r="121">
          <cell r="A121">
            <v>12004</v>
          </cell>
          <cell r="B121">
            <v>140024</v>
          </cell>
          <cell r="C121">
            <v>3019</v>
          </cell>
          <cell r="D121">
            <v>913056.7400000043</v>
          </cell>
          <cell r="E121">
            <v>973361.67000000563</v>
          </cell>
          <cell r="F121">
            <v>299989.04999999894</v>
          </cell>
        </row>
        <row r="122">
          <cell r="A122">
            <v>3075</v>
          </cell>
          <cell r="B122">
            <v>140095</v>
          </cell>
          <cell r="C122">
            <v>20780</v>
          </cell>
          <cell r="D122">
            <v>8001556.0699997311</v>
          </cell>
          <cell r="E122">
            <v>8530063.7500002235</v>
          </cell>
          <cell r="F122">
            <v>2826067.08</v>
          </cell>
        </row>
        <row r="123">
          <cell r="A123">
            <v>13047</v>
          </cell>
          <cell r="B123">
            <v>140289</v>
          </cell>
          <cell r="C123">
            <v>9990</v>
          </cell>
          <cell r="D123">
            <v>3222588.82</v>
          </cell>
          <cell r="E123">
            <v>3435441.1899999888</v>
          </cell>
          <cell r="F123">
            <v>1306212.77</v>
          </cell>
        </row>
        <row r="124">
          <cell r="A124">
            <v>2008</v>
          </cell>
          <cell r="B124">
            <v>140162</v>
          </cell>
          <cell r="C124">
            <v>8623</v>
          </cell>
          <cell r="D124">
            <v>2684823.1699999645</v>
          </cell>
          <cell r="E124">
            <v>2862154.7399999509</v>
          </cell>
          <cell r="F124">
            <v>1236654.94</v>
          </cell>
        </row>
        <row r="125">
          <cell r="A125">
            <v>12009</v>
          </cell>
          <cell r="B125">
            <v>140065</v>
          </cell>
          <cell r="C125">
            <v>4422</v>
          </cell>
          <cell r="D125">
            <v>1958647.78</v>
          </cell>
          <cell r="E125">
            <v>2088016.8399999903</v>
          </cell>
          <cell r="F125">
            <v>725739.42000000086</v>
          </cell>
        </row>
        <row r="126">
          <cell r="A126">
            <v>3071</v>
          </cell>
          <cell r="B126">
            <v>140177</v>
          </cell>
          <cell r="C126">
            <v>11426</v>
          </cell>
          <cell r="D126">
            <v>4592437.6799998591</v>
          </cell>
          <cell r="E126">
            <v>4895774.2800001139</v>
          </cell>
          <cell r="F126">
            <v>1803596.9300000081</v>
          </cell>
        </row>
        <row r="127">
          <cell r="A127">
            <v>16005</v>
          </cell>
          <cell r="B127">
            <v>140013</v>
          </cell>
          <cell r="C127">
            <v>5158</v>
          </cell>
          <cell r="D127">
            <v>2655169.680000036</v>
          </cell>
          <cell r="E127">
            <v>2830542.6500000157</v>
          </cell>
          <cell r="F127">
            <v>622805.73000000091</v>
          </cell>
        </row>
        <row r="128">
          <cell r="A128">
            <v>4031</v>
          </cell>
          <cell r="B128">
            <v>160033</v>
          </cell>
          <cell r="C128">
            <v>1582</v>
          </cell>
          <cell r="D128">
            <v>989078.52999999886</v>
          </cell>
          <cell r="E128">
            <v>1054406.94</v>
          </cell>
          <cell r="F128">
            <v>341739.83</v>
          </cell>
        </row>
        <row r="129">
          <cell r="A129">
            <v>3138</v>
          </cell>
          <cell r="B129">
            <v>140152</v>
          </cell>
          <cell r="C129">
            <v>10338</v>
          </cell>
          <cell r="D129">
            <v>4856377.2799999714</v>
          </cell>
          <cell r="E129">
            <v>5177142.1499999184</v>
          </cell>
          <cell r="F129">
            <v>1166127.79</v>
          </cell>
        </row>
        <row r="130">
          <cell r="A130">
            <v>8016</v>
          </cell>
          <cell r="B130">
            <v>140250</v>
          </cell>
          <cell r="C130">
            <v>12540</v>
          </cell>
          <cell r="D130">
            <v>3962508.0000000792</v>
          </cell>
          <cell r="E130">
            <v>4224230.6299999235</v>
          </cell>
          <cell r="F130">
            <v>1424587.9599999934</v>
          </cell>
        </row>
        <row r="131">
          <cell r="A131">
            <v>10002</v>
          </cell>
          <cell r="B131">
            <v>140058</v>
          </cell>
          <cell r="C131">
            <v>8576</v>
          </cell>
          <cell r="D131">
            <v>3400267.2599999146</v>
          </cell>
          <cell r="E131">
            <v>3624853.78</v>
          </cell>
          <cell r="F131">
            <v>870416.6500000013</v>
          </cell>
        </row>
        <row r="132">
          <cell r="A132">
            <v>13017</v>
          </cell>
          <cell r="B132">
            <v>140184</v>
          </cell>
          <cell r="C132">
            <v>9501</v>
          </cell>
          <cell r="D132">
            <v>3404507.749999918</v>
          </cell>
          <cell r="E132">
            <v>3629377.4400000451</v>
          </cell>
          <cell r="F132">
            <v>1183968.7000000088</v>
          </cell>
        </row>
        <row r="133">
          <cell r="A133">
            <v>9003</v>
          </cell>
          <cell r="B133">
            <v>160058</v>
          </cell>
          <cell r="C133">
            <v>977</v>
          </cell>
          <cell r="D133">
            <v>902212.57</v>
          </cell>
          <cell r="E133">
            <v>961803.94999999937</v>
          </cell>
          <cell r="F133">
            <v>555985.77</v>
          </cell>
        </row>
        <row r="134">
          <cell r="A134">
            <v>5002</v>
          </cell>
          <cell r="B134">
            <v>140066</v>
          </cell>
          <cell r="C134">
            <v>10106</v>
          </cell>
          <cell r="D134">
            <v>3874475.100000056</v>
          </cell>
          <cell r="E134">
            <v>4130389.8100000601</v>
          </cell>
          <cell r="F134">
            <v>1364952.0700000052</v>
          </cell>
        </row>
        <row r="135">
          <cell r="A135">
            <v>4005</v>
          </cell>
          <cell r="B135">
            <v>140166</v>
          </cell>
          <cell r="C135">
            <v>15903</v>
          </cell>
          <cell r="D135">
            <v>5318803.3099999791</v>
          </cell>
          <cell r="E135">
            <v>5670098.1499997983</v>
          </cell>
          <cell r="F135">
            <v>1960442.1700000113</v>
          </cell>
        </row>
        <row r="136">
          <cell r="A136">
            <v>5003</v>
          </cell>
          <cell r="B136">
            <v>140032</v>
          </cell>
          <cell r="C136">
            <v>12137</v>
          </cell>
          <cell r="D136">
            <v>3482811.9199999473</v>
          </cell>
          <cell r="E136">
            <v>3712850.73</v>
          </cell>
          <cell r="F136">
            <v>1856958.0100000121</v>
          </cell>
        </row>
        <row r="137">
          <cell r="A137">
            <v>1003</v>
          </cell>
          <cell r="B137">
            <v>140052</v>
          </cell>
          <cell r="C137">
            <v>12025</v>
          </cell>
          <cell r="D137">
            <v>4158606.6999999648</v>
          </cell>
          <cell r="E137">
            <v>4433281.9700000538</v>
          </cell>
          <cell r="F137">
            <v>1618181.4799999946</v>
          </cell>
        </row>
        <row r="138">
          <cell r="A138">
            <v>15007</v>
          </cell>
          <cell r="B138">
            <v>140063</v>
          </cell>
          <cell r="C138">
            <v>7144</v>
          </cell>
          <cell r="D138">
            <v>2972883.4399999711</v>
          </cell>
          <cell r="E138">
            <v>3169241.3099999791</v>
          </cell>
          <cell r="F138">
            <v>714532.62000000384</v>
          </cell>
        </row>
        <row r="139">
          <cell r="A139">
            <v>4025</v>
          </cell>
          <cell r="B139">
            <v>140288</v>
          </cell>
          <cell r="C139">
            <v>7280</v>
          </cell>
          <cell r="D139">
            <v>3884212.9599999757</v>
          </cell>
          <cell r="E139">
            <v>4140765.5499999686</v>
          </cell>
          <cell r="F139">
            <v>1152337.76</v>
          </cell>
        </row>
        <row r="140">
          <cell r="A140">
            <v>6005</v>
          </cell>
          <cell r="B140">
            <v>140160</v>
          </cell>
          <cell r="C140">
            <v>11625</v>
          </cell>
          <cell r="D140">
            <v>3276862.8099999572</v>
          </cell>
          <cell r="E140">
            <v>3493298.9200000083</v>
          </cell>
          <cell r="F140">
            <v>1535126.86</v>
          </cell>
        </row>
        <row r="141">
          <cell r="A141">
            <v>3072</v>
          </cell>
          <cell r="B141">
            <v>140179</v>
          </cell>
          <cell r="C141">
            <v>14879</v>
          </cell>
          <cell r="D141">
            <v>4604739.9499998856</v>
          </cell>
          <cell r="E141">
            <v>4908874.3599999128</v>
          </cell>
          <cell r="F141">
            <v>1886820.74</v>
          </cell>
        </row>
        <row r="142">
          <cell r="A142">
            <v>3031</v>
          </cell>
          <cell r="B142">
            <v>140207</v>
          </cell>
          <cell r="C142">
            <v>4601</v>
          </cell>
          <cell r="D142">
            <v>5137408.8600000003</v>
          </cell>
          <cell r="E142">
            <v>5476736.2900000028</v>
          </cell>
          <cell r="F142">
            <v>772660.02999999945</v>
          </cell>
        </row>
        <row r="143">
          <cell r="A143">
            <v>1012</v>
          </cell>
          <cell r="B143">
            <v>140174</v>
          </cell>
          <cell r="C143">
            <v>18310</v>
          </cell>
          <cell r="D143">
            <v>4289952.0099999644</v>
          </cell>
          <cell r="E143">
            <v>4573304.7400001185</v>
          </cell>
          <cell r="F143">
            <v>2206305.4699999895</v>
          </cell>
        </row>
        <row r="144">
          <cell r="A144">
            <v>21001</v>
          </cell>
          <cell r="B144">
            <v>140113</v>
          </cell>
          <cell r="C144">
            <v>10856</v>
          </cell>
          <cell r="D144">
            <v>3398657.1099999589</v>
          </cell>
          <cell r="E144">
            <v>3623139.4400000139</v>
          </cell>
          <cell r="F144">
            <v>1333439.3499999938</v>
          </cell>
        </row>
        <row r="145">
          <cell r="A145">
            <v>3065</v>
          </cell>
          <cell r="B145">
            <v>140151</v>
          </cell>
          <cell r="C145">
            <v>7479</v>
          </cell>
          <cell r="D145">
            <v>2752622.8899999247</v>
          </cell>
          <cell r="E145">
            <v>2934430.6300000232</v>
          </cell>
          <cell r="F145">
            <v>581929.4600000513</v>
          </cell>
        </row>
        <row r="146">
          <cell r="A146">
            <v>5007</v>
          </cell>
          <cell r="B146">
            <v>140217</v>
          </cell>
          <cell r="C146">
            <v>11145</v>
          </cell>
          <cell r="D146">
            <v>4388360.5600000611</v>
          </cell>
          <cell r="E146">
            <v>4678214.0699999761</v>
          </cell>
          <cell r="F146">
            <v>1613134.5</v>
          </cell>
        </row>
        <row r="147">
          <cell r="A147">
            <v>13019</v>
          </cell>
          <cell r="B147">
            <v>141323</v>
          </cell>
          <cell r="C147">
            <v>5821</v>
          </cell>
          <cell r="D147">
            <v>1617353.57</v>
          </cell>
          <cell r="E147">
            <v>1724176.5999999936</v>
          </cell>
          <cell r="F147">
            <v>551412.64000000083</v>
          </cell>
        </row>
        <row r="148">
          <cell r="A148">
            <v>16011</v>
          </cell>
          <cell r="B148">
            <v>141337</v>
          </cell>
          <cell r="C148">
            <v>3100</v>
          </cell>
          <cell r="D148">
            <v>1469966.8700000085</v>
          </cell>
          <cell r="E148">
            <v>1567058.6400000076</v>
          </cell>
          <cell r="F148">
            <v>668038.42000000004</v>
          </cell>
        </row>
        <row r="149">
          <cell r="A149">
            <v>15006</v>
          </cell>
          <cell r="B149">
            <v>140147</v>
          </cell>
          <cell r="C149">
            <v>6059</v>
          </cell>
          <cell r="D149">
            <v>2159762.3399999817</v>
          </cell>
          <cell r="E149">
            <v>2302413.2300000116</v>
          </cell>
          <cell r="F149">
            <v>702953.15000000247</v>
          </cell>
        </row>
        <row r="150">
          <cell r="A150">
            <v>13004</v>
          </cell>
          <cell r="B150">
            <v>140240</v>
          </cell>
          <cell r="C150">
            <v>9942</v>
          </cell>
          <cell r="D150">
            <v>3645828.4900000319</v>
          </cell>
          <cell r="E150">
            <v>3886633.7899999395</v>
          </cell>
          <cell r="F150">
            <v>1362352.24</v>
          </cell>
        </row>
        <row r="151">
          <cell r="A151">
            <v>19010</v>
          </cell>
          <cell r="B151">
            <v>140043</v>
          </cell>
          <cell r="C151">
            <v>11936</v>
          </cell>
          <cell r="D151">
            <v>4877833.3900000639</v>
          </cell>
          <cell r="E151">
            <v>5200012.7499999274</v>
          </cell>
          <cell r="F151">
            <v>1964123.48</v>
          </cell>
        </row>
        <row r="152">
          <cell r="A152">
            <v>14001</v>
          </cell>
          <cell r="B152">
            <v>140127</v>
          </cell>
          <cell r="C152">
            <v>13722</v>
          </cell>
          <cell r="D152">
            <v>5208426.9600001723</v>
          </cell>
          <cell r="E152">
            <v>5552448.4700001264</v>
          </cell>
          <cell r="F152">
            <v>1983324.02</v>
          </cell>
        </row>
        <row r="153">
          <cell r="A153">
            <v>5035</v>
          </cell>
          <cell r="B153">
            <v>150082</v>
          </cell>
          <cell r="C153">
            <v>597</v>
          </cell>
          <cell r="D153">
            <v>659514.81000000064</v>
          </cell>
          <cell r="E153">
            <v>703075.60999999905</v>
          </cell>
          <cell r="F153">
            <v>161057.57999999999</v>
          </cell>
        </row>
        <row r="154">
          <cell r="A154">
            <v>1007</v>
          </cell>
          <cell r="B154">
            <v>140029</v>
          </cell>
          <cell r="C154">
            <v>20445</v>
          </cell>
          <cell r="D154">
            <v>6599517.8900002595</v>
          </cell>
          <cell r="E154">
            <v>7035432.6099995831</v>
          </cell>
          <cell r="F154">
            <v>2952666.48999999</v>
          </cell>
        </row>
        <row r="155">
          <cell r="A155">
            <v>3102</v>
          </cell>
          <cell r="B155">
            <v>140115</v>
          </cell>
          <cell r="C155">
            <v>7203</v>
          </cell>
          <cell r="D155">
            <v>2658411.7600000566</v>
          </cell>
          <cell r="E155">
            <v>2834002.6000000117</v>
          </cell>
          <cell r="F155">
            <v>1053848.1900000125</v>
          </cell>
        </row>
        <row r="156">
          <cell r="A156">
            <v>8088</v>
          </cell>
          <cell r="B156">
            <v>140290</v>
          </cell>
          <cell r="C156">
            <v>14506</v>
          </cell>
          <cell r="D156">
            <v>5437316.9599998882</v>
          </cell>
          <cell r="E156">
            <v>5796455.9100000467</v>
          </cell>
          <cell r="F156">
            <v>2036858.94</v>
          </cell>
        </row>
        <row r="157">
          <cell r="A157">
            <v>12007</v>
          </cell>
          <cell r="B157">
            <v>141350</v>
          </cell>
          <cell r="C157">
            <v>6990</v>
          </cell>
          <cell r="D157">
            <v>2068590.0400000296</v>
          </cell>
          <cell r="E157">
            <v>2205219.0999999875</v>
          </cell>
          <cell r="F157">
            <v>1005202.12</v>
          </cell>
        </row>
        <row r="158">
          <cell r="A158">
            <v>3093</v>
          </cell>
          <cell r="B158">
            <v>143026</v>
          </cell>
          <cell r="C158">
            <v>8517</v>
          </cell>
          <cell r="D158">
            <v>1909720.2400000351</v>
          </cell>
          <cell r="E158">
            <v>2035857.8900000439</v>
          </cell>
          <cell r="F158">
            <v>762950.67000001506</v>
          </cell>
        </row>
        <row r="159">
          <cell r="A159">
            <v>3046</v>
          </cell>
          <cell r="B159">
            <v>140206</v>
          </cell>
          <cell r="C159">
            <v>21221</v>
          </cell>
          <cell r="D159">
            <v>8447894.7299997006</v>
          </cell>
          <cell r="E159">
            <v>9005882.7999998908</v>
          </cell>
          <cell r="F159">
            <v>3178342.6400000094</v>
          </cell>
        </row>
        <row r="160">
          <cell r="A160">
            <v>3066</v>
          </cell>
          <cell r="B160">
            <v>140117</v>
          </cell>
          <cell r="C160">
            <v>5772</v>
          </cell>
          <cell r="D160">
            <v>2557140.9</v>
          </cell>
          <cell r="E160">
            <v>2726039.5499999882</v>
          </cell>
          <cell r="F160">
            <v>718314.82000000263</v>
          </cell>
        </row>
        <row r="161">
          <cell r="A161">
            <v>3085</v>
          </cell>
          <cell r="B161">
            <v>140251</v>
          </cell>
          <cell r="C161">
            <v>13040</v>
          </cell>
          <cell r="D161">
            <v>4040144.6399998204</v>
          </cell>
          <cell r="E161">
            <v>4306998.6500000227</v>
          </cell>
          <cell r="F161">
            <v>1462111.3899999931</v>
          </cell>
        </row>
        <row r="162">
          <cell r="A162">
            <v>19011</v>
          </cell>
          <cell r="B162">
            <v>140026</v>
          </cell>
          <cell r="C162">
            <v>5506</v>
          </cell>
          <cell r="D162">
            <v>1740409.4</v>
          </cell>
          <cell r="E162">
            <v>1855364.2200000063</v>
          </cell>
          <cell r="F162">
            <v>773330.99</v>
          </cell>
        </row>
        <row r="163">
          <cell r="A163">
            <v>5006</v>
          </cell>
          <cell r="B163">
            <v>140030</v>
          </cell>
          <cell r="C163">
            <v>16350</v>
          </cell>
          <cell r="D163">
            <v>4906109.8999999147</v>
          </cell>
          <cell r="E163">
            <v>5230163.4999998836</v>
          </cell>
          <cell r="F163">
            <v>2173501.86</v>
          </cell>
        </row>
        <row r="164">
          <cell r="A164">
            <v>3032</v>
          </cell>
          <cell r="B164">
            <v>140133</v>
          </cell>
          <cell r="C164">
            <v>22235</v>
          </cell>
          <cell r="D164">
            <v>8619331.3100003023</v>
          </cell>
          <cell r="E164">
            <v>9188629.8099996112</v>
          </cell>
          <cell r="F164">
            <v>2936648.9899999811</v>
          </cell>
        </row>
        <row r="165">
          <cell r="A165">
            <v>21002</v>
          </cell>
          <cell r="B165">
            <v>140091</v>
          </cell>
          <cell r="C165">
            <v>18018</v>
          </cell>
          <cell r="D165">
            <v>5989395.2399997404</v>
          </cell>
          <cell r="E165">
            <v>6384996.6100000832</v>
          </cell>
          <cell r="F165">
            <v>2917413.67</v>
          </cell>
        </row>
        <row r="166">
          <cell r="A166">
            <v>5014</v>
          </cell>
          <cell r="B166">
            <v>140258</v>
          </cell>
          <cell r="C166">
            <v>9116</v>
          </cell>
          <cell r="D166">
            <v>3906828.3700000118</v>
          </cell>
          <cell r="E166">
            <v>4164871.1900000153</v>
          </cell>
          <cell r="F166">
            <v>1289013.6000000001</v>
          </cell>
        </row>
        <row r="167">
          <cell r="A167">
            <v>3043</v>
          </cell>
          <cell r="B167">
            <v>140075</v>
          </cell>
          <cell r="C167">
            <v>15578</v>
          </cell>
          <cell r="D167">
            <v>6419544.2399998344</v>
          </cell>
          <cell r="E167">
            <v>6843559.8200000664</v>
          </cell>
          <cell r="F167">
            <v>1825028.299999994</v>
          </cell>
        </row>
        <row r="168">
          <cell r="A168">
            <v>12010</v>
          </cell>
          <cell r="B168">
            <v>140202</v>
          </cell>
          <cell r="C168">
            <v>14437</v>
          </cell>
          <cell r="D168">
            <v>4898738.0499998471</v>
          </cell>
          <cell r="E168">
            <v>5222298.8099999493</v>
          </cell>
          <cell r="F168">
            <v>1936992.8099999859</v>
          </cell>
        </row>
        <row r="169">
          <cell r="A169">
            <v>7007</v>
          </cell>
          <cell r="B169">
            <v>140125</v>
          </cell>
          <cell r="C169">
            <v>14877</v>
          </cell>
          <cell r="D169">
            <v>4528999.7800001046</v>
          </cell>
          <cell r="E169">
            <v>4828143.569999882</v>
          </cell>
          <cell r="F169">
            <v>2577471.8299999894</v>
          </cell>
        </row>
        <row r="170">
          <cell r="A170">
            <v>4001</v>
          </cell>
          <cell r="B170">
            <v>140093</v>
          </cell>
          <cell r="C170">
            <v>19278</v>
          </cell>
          <cell r="D170">
            <v>6582713.4699999467</v>
          </cell>
          <cell r="E170">
            <v>7017498.4300000612</v>
          </cell>
          <cell r="F170">
            <v>3261970.939999986</v>
          </cell>
        </row>
        <row r="171">
          <cell r="A171">
            <v>5008</v>
          </cell>
          <cell r="B171">
            <v>140200</v>
          </cell>
          <cell r="C171">
            <v>9352</v>
          </cell>
          <cell r="D171">
            <v>4299318.3199999854</v>
          </cell>
          <cell r="E171">
            <v>4583288.5300000086</v>
          </cell>
          <cell r="F171">
            <v>1447885.24</v>
          </cell>
        </row>
        <row r="172">
          <cell r="A172">
            <v>3011</v>
          </cell>
          <cell r="B172">
            <v>140034</v>
          </cell>
          <cell r="C172">
            <v>18439</v>
          </cell>
          <cell r="D172">
            <v>5738326.9300002735</v>
          </cell>
          <cell r="E172">
            <v>6117355.9499997776</v>
          </cell>
          <cell r="F172">
            <v>2658259.1799999741</v>
          </cell>
        </row>
        <row r="173">
          <cell r="A173">
            <v>13014</v>
          </cell>
          <cell r="B173">
            <v>140046</v>
          </cell>
          <cell r="C173">
            <v>14680</v>
          </cell>
          <cell r="D173">
            <v>5624946.550000187</v>
          </cell>
          <cell r="E173">
            <v>5996477.2699998636</v>
          </cell>
          <cell r="F173">
            <v>2227690.4599999655</v>
          </cell>
        </row>
        <row r="174">
          <cell r="A174">
            <v>2009</v>
          </cell>
          <cell r="B174">
            <v>140118</v>
          </cell>
          <cell r="C174">
            <v>13817</v>
          </cell>
          <cell r="D174">
            <v>14733055.580000082</v>
          </cell>
          <cell r="E174">
            <v>15706171.470000019</v>
          </cell>
          <cell r="F174">
            <v>1775832.99</v>
          </cell>
        </row>
        <row r="175">
          <cell r="A175">
            <v>2002</v>
          </cell>
          <cell r="B175">
            <v>140187</v>
          </cell>
          <cell r="C175">
            <v>12743</v>
          </cell>
          <cell r="D175">
            <v>4572376.3100000247</v>
          </cell>
          <cell r="E175">
            <v>4874385.019999993</v>
          </cell>
          <cell r="F175">
            <v>2040246.829999994</v>
          </cell>
        </row>
        <row r="176">
          <cell r="A176">
            <v>2006</v>
          </cell>
          <cell r="B176">
            <v>140054</v>
          </cell>
          <cell r="C176">
            <v>17715</v>
          </cell>
          <cell r="D176">
            <v>6710654.9999999618</v>
          </cell>
          <cell r="E176">
            <v>7153888.899999897</v>
          </cell>
          <cell r="F176">
            <v>2575527.7200000114</v>
          </cell>
        </row>
        <row r="177">
          <cell r="A177">
            <v>13046</v>
          </cell>
          <cell r="B177">
            <v>140189</v>
          </cell>
          <cell r="C177">
            <v>17271</v>
          </cell>
          <cell r="D177">
            <v>6870123.4699999793</v>
          </cell>
          <cell r="E177">
            <v>7323896.4499999182</v>
          </cell>
          <cell r="F177">
            <v>2818866.360000018</v>
          </cell>
        </row>
        <row r="178">
          <cell r="A178">
            <v>1002</v>
          </cell>
          <cell r="B178">
            <v>140002</v>
          </cell>
          <cell r="C178">
            <v>13647</v>
          </cell>
          <cell r="D178">
            <v>4291660.1300000567</v>
          </cell>
          <cell r="E178">
            <v>4575120.8100000257</v>
          </cell>
          <cell r="F178">
            <v>1301667.3000000108</v>
          </cell>
        </row>
        <row r="179">
          <cell r="A179">
            <v>19014</v>
          </cell>
          <cell r="B179">
            <v>260032</v>
          </cell>
          <cell r="C179">
            <v>7225</v>
          </cell>
          <cell r="D179">
            <v>5421832.9000000767</v>
          </cell>
          <cell r="E179">
            <v>5779943.859999978</v>
          </cell>
          <cell r="F179">
            <v>1526811.6800000197</v>
          </cell>
        </row>
        <row r="180">
          <cell r="A180">
            <v>3052</v>
          </cell>
          <cell r="B180">
            <v>140224</v>
          </cell>
          <cell r="C180">
            <v>10059</v>
          </cell>
          <cell r="D180">
            <v>4018044.6899999813</v>
          </cell>
          <cell r="E180">
            <v>4283433.290000068</v>
          </cell>
          <cell r="F180">
            <v>1530582.1399999852</v>
          </cell>
        </row>
        <row r="181">
          <cell r="A181">
            <v>2015</v>
          </cell>
          <cell r="B181">
            <v>140185</v>
          </cell>
          <cell r="C181">
            <v>16344</v>
          </cell>
          <cell r="D181">
            <v>7318266.7000000123</v>
          </cell>
          <cell r="E181">
            <v>7801640.1300001573</v>
          </cell>
          <cell r="F181">
            <v>2255366.5299999695</v>
          </cell>
        </row>
        <row r="182">
          <cell r="A182">
            <v>11004</v>
          </cell>
          <cell r="B182">
            <v>141325</v>
          </cell>
          <cell r="C182">
            <v>5833</v>
          </cell>
          <cell r="D182">
            <v>2429418.7599999923</v>
          </cell>
          <cell r="E182">
            <v>2589884.1399999801</v>
          </cell>
          <cell r="F182">
            <v>659089.89</v>
          </cell>
        </row>
        <row r="183">
          <cell r="A183">
            <v>17001</v>
          </cell>
          <cell r="B183">
            <v>140015</v>
          </cell>
          <cell r="C183">
            <v>20119</v>
          </cell>
          <cell r="D183">
            <v>6675241.7399999928</v>
          </cell>
          <cell r="E183">
            <v>7116148.9799999529</v>
          </cell>
          <cell r="F183">
            <v>2137969.1399999941</v>
          </cell>
        </row>
        <row r="184">
          <cell r="A184">
            <v>19034</v>
          </cell>
          <cell r="B184">
            <v>140275</v>
          </cell>
          <cell r="C184">
            <v>10880</v>
          </cell>
          <cell r="D184">
            <v>3417680.9600000489</v>
          </cell>
          <cell r="E184">
            <v>3643412.1299999445</v>
          </cell>
          <cell r="F184">
            <v>1554933.52</v>
          </cell>
        </row>
        <row r="185">
          <cell r="A185">
            <v>1011</v>
          </cell>
          <cell r="B185">
            <v>140252</v>
          </cell>
          <cell r="C185">
            <v>10258</v>
          </cell>
          <cell r="D185">
            <v>4521232.4700000277</v>
          </cell>
          <cell r="E185">
            <v>4819859.9199999366</v>
          </cell>
          <cell r="F185">
            <v>1242424.029999984</v>
          </cell>
        </row>
        <row r="186">
          <cell r="A186">
            <v>16006</v>
          </cell>
          <cell r="B186">
            <v>140209</v>
          </cell>
          <cell r="C186">
            <v>31530</v>
          </cell>
          <cell r="D186">
            <v>10044817.999999875</v>
          </cell>
          <cell r="E186">
            <v>10708275.62000072</v>
          </cell>
          <cell r="F186">
            <v>4126676.1999999653</v>
          </cell>
        </row>
        <row r="187">
          <cell r="A187">
            <v>15001</v>
          </cell>
          <cell r="B187">
            <v>140049</v>
          </cell>
          <cell r="C187">
            <v>34153</v>
          </cell>
          <cell r="D187">
            <v>18680641.480000358</v>
          </cell>
          <cell r="E187">
            <v>19914499.260000464</v>
          </cell>
          <cell r="F187">
            <v>14300764.070000179</v>
          </cell>
        </row>
        <row r="188">
          <cell r="A188">
            <v>5012</v>
          </cell>
          <cell r="B188">
            <v>140080</v>
          </cell>
          <cell r="C188">
            <v>15834</v>
          </cell>
          <cell r="D188">
            <v>5742849.9900000738</v>
          </cell>
          <cell r="E188">
            <v>6122168.5000001583</v>
          </cell>
          <cell r="F188">
            <v>1778753.3299999691</v>
          </cell>
        </row>
        <row r="189">
          <cell r="A189">
            <v>18007</v>
          </cell>
          <cell r="B189">
            <v>140233</v>
          </cell>
          <cell r="C189">
            <v>10819</v>
          </cell>
          <cell r="D189">
            <v>5482552.6800000006</v>
          </cell>
          <cell r="E189">
            <v>5844676.7999999933</v>
          </cell>
          <cell r="F189">
            <v>1629411.63</v>
          </cell>
        </row>
        <row r="190">
          <cell r="A190">
            <v>16017</v>
          </cell>
          <cell r="B190">
            <v>140223</v>
          </cell>
          <cell r="C190">
            <v>8999</v>
          </cell>
          <cell r="D190">
            <v>5303700.71</v>
          </cell>
          <cell r="E190">
            <v>5654009.2300000191</v>
          </cell>
          <cell r="F190">
            <v>1244926.21</v>
          </cell>
        </row>
        <row r="191">
          <cell r="A191">
            <v>10003</v>
          </cell>
          <cell r="B191">
            <v>140007</v>
          </cell>
          <cell r="C191">
            <v>17350</v>
          </cell>
          <cell r="D191">
            <v>5266476.6199999638</v>
          </cell>
          <cell r="E191">
            <v>5614327.9299998255</v>
          </cell>
          <cell r="F191">
            <v>2502667.6699999943</v>
          </cell>
        </row>
        <row r="192">
          <cell r="A192">
            <v>3054</v>
          </cell>
          <cell r="B192">
            <v>140180</v>
          </cell>
          <cell r="C192">
            <v>40944</v>
          </cell>
          <cell r="D192">
            <v>10362182.59999929</v>
          </cell>
          <cell r="E192">
            <v>11046624.489999365</v>
          </cell>
          <cell r="F192">
            <v>4814407.7500001239</v>
          </cell>
        </row>
        <row r="193">
          <cell r="A193">
            <v>10004</v>
          </cell>
          <cell r="B193">
            <v>140213</v>
          </cell>
          <cell r="C193">
            <v>22372</v>
          </cell>
          <cell r="D193">
            <v>7720313.4600004414</v>
          </cell>
          <cell r="E193">
            <v>8230238.8200001353</v>
          </cell>
          <cell r="F193">
            <v>3574475.7999999668</v>
          </cell>
        </row>
        <row r="194">
          <cell r="A194">
            <v>18006</v>
          </cell>
          <cell r="B194">
            <v>140228</v>
          </cell>
          <cell r="C194">
            <v>32589</v>
          </cell>
          <cell r="D194">
            <v>10297372.100000193</v>
          </cell>
          <cell r="E194">
            <v>10977506.630000537</v>
          </cell>
          <cell r="F194">
            <v>4082347.5499999002</v>
          </cell>
        </row>
        <row r="195">
          <cell r="A195">
            <v>23001</v>
          </cell>
          <cell r="B195">
            <v>140167</v>
          </cell>
          <cell r="C195">
            <v>5705</v>
          </cell>
          <cell r="D195">
            <v>2075627.8900000055</v>
          </cell>
          <cell r="E195">
            <v>2212721.8699999936</v>
          </cell>
          <cell r="F195">
            <v>615043.3300000031</v>
          </cell>
        </row>
        <row r="196">
          <cell r="A196">
            <v>8006</v>
          </cell>
          <cell r="B196">
            <v>140191</v>
          </cell>
          <cell r="C196">
            <v>17334</v>
          </cell>
          <cell r="D196">
            <v>6022540.4500000104</v>
          </cell>
          <cell r="E196">
            <v>6420329.0599999744</v>
          </cell>
          <cell r="F196">
            <v>2436266.6599999764</v>
          </cell>
        </row>
        <row r="197">
          <cell r="A197">
            <v>3045</v>
          </cell>
          <cell r="B197">
            <v>140018</v>
          </cell>
          <cell r="C197">
            <v>28562</v>
          </cell>
          <cell r="D197">
            <v>12229552.710000079</v>
          </cell>
          <cell r="E197">
            <v>13037324.029999968</v>
          </cell>
          <cell r="F197">
            <v>5242847.6099999845</v>
          </cell>
        </row>
        <row r="198">
          <cell r="A198">
            <v>15008</v>
          </cell>
          <cell r="B198">
            <v>140208</v>
          </cell>
          <cell r="C198">
            <v>16729</v>
          </cell>
          <cell r="D198">
            <v>11682497.02999993</v>
          </cell>
          <cell r="E198">
            <v>12454128.149999982</v>
          </cell>
          <cell r="F198">
            <v>2824292.4999999921</v>
          </cell>
        </row>
        <row r="199">
          <cell r="A199">
            <v>31000</v>
          </cell>
          <cell r="B199">
            <v>140172</v>
          </cell>
          <cell r="C199">
            <v>23235</v>
          </cell>
          <cell r="D199">
            <v>9180581.1700001713</v>
          </cell>
          <cell r="E199">
            <v>9786960.640000267</v>
          </cell>
          <cell r="F199">
            <v>3911442.9999999888</v>
          </cell>
        </row>
        <row r="200">
          <cell r="A200">
            <v>19030</v>
          </cell>
          <cell r="B200">
            <v>140051</v>
          </cell>
          <cell r="C200">
            <v>8788</v>
          </cell>
          <cell r="D200">
            <v>4828129.9400000414</v>
          </cell>
          <cell r="E200">
            <v>5147029.9600000205</v>
          </cell>
          <cell r="F200">
            <v>799736.42000000179</v>
          </cell>
        </row>
        <row r="201">
          <cell r="A201">
            <v>18005</v>
          </cell>
          <cell r="B201">
            <v>140239</v>
          </cell>
          <cell r="C201">
            <v>23776</v>
          </cell>
          <cell r="D201">
            <v>9876978.1600002721</v>
          </cell>
          <cell r="E201">
            <v>10529359.350000333</v>
          </cell>
          <cell r="F201">
            <v>3222268.2599999611</v>
          </cell>
        </row>
        <row r="202">
          <cell r="A202">
            <v>5011</v>
          </cell>
          <cell r="B202">
            <v>140010</v>
          </cell>
          <cell r="C202">
            <v>16890</v>
          </cell>
          <cell r="D202">
            <v>7791489.8099998198</v>
          </cell>
          <cell r="E202">
            <v>8306109.7600000426</v>
          </cell>
          <cell r="F202">
            <v>2267668.1099999021</v>
          </cell>
        </row>
        <row r="203">
          <cell r="A203">
            <v>11006</v>
          </cell>
          <cell r="B203">
            <v>140186</v>
          </cell>
          <cell r="C203">
            <v>18424</v>
          </cell>
          <cell r="D203">
            <v>7782413.9499997944</v>
          </cell>
          <cell r="E203">
            <v>8296448.179999995</v>
          </cell>
          <cell r="F203">
            <v>2861946.79</v>
          </cell>
        </row>
        <row r="204">
          <cell r="A204">
            <v>4004</v>
          </cell>
          <cell r="B204">
            <v>140135</v>
          </cell>
          <cell r="C204">
            <v>31472</v>
          </cell>
          <cell r="D204">
            <v>11250879.990000051</v>
          </cell>
          <cell r="E204">
            <v>11994009.389999947</v>
          </cell>
          <cell r="F204">
            <v>4621444.1099998895</v>
          </cell>
        </row>
        <row r="205">
          <cell r="A205">
            <v>19007</v>
          </cell>
          <cell r="B205">
            <v>140053</v>
          </cell>
          <cell r="C205">
            <v>23565</v>
          </cell>
          <cell r="D205">
            <v>10868272.290000234</v>
          </cell>
          <cell r="E205">
            <v>11586120.529999547</v>
          </cell>
          <cell r="F205">
            <v>3444260.6300000139</v>
          </cell>
        </row>
        <row r="206">
          <cell r="A206">
            <v>13024</v>
          </cell>
          <cell r="B206">
            <v>141334</v>
          </cell>
          <cell r="C206">
            <v>3792</v>
          </cell>
          <cell r="D206">
            <v>2189074.5999999871</v>
          </cell>
          <cell r="E206">
            <v>2333663.27</v>
          </cell>
          <cell r="F206">
            <v>570687.68000000005</v>
          </cell>
        </row>
        <row r="207">
          <cell r="A207">
            <v>16007</v>
          </cell>
          <cell r="B207">
            <v>140067</v>
          </cell>
          <cell r="C207">
            <v>22800</v>
          </cell>
          <cell r="D207">
            <v>11329280.039999375</v>
          </cell>
          <cell r="E207">
            <v>12077581.78999993</v>
          </cell>
          <cell r="F207">
            <v>3522494.7400000268</v>
          </cell>
        </row>
        <row r="208">
          <cell r="A208">
            <v>18015</v>
          </cell>
          <cell r="B208">
            <v>140280</v>
          </cell>
          <cell r="C208">
            <v>35640</v>
          </cell>
          <cell r="D208">
            <v>19911948.4799993</v>
          </cell>
          <cell r="E208">
            <v>21227129.340001974</v>
          </cell>
          <cell r="F208">
            <v>4467468.3399999402</v>
          </cell>
        </row>
        <row r="209">
          <cell r="A209">
            <v>8017</v>
          </cell>
          <cell r="B209">
            <v>150004</v>
          </cell>
          <cell r="C209">
            <v>6427</v>
          </cell>
          <cell r="D209">
            <v>3408095.8900000234</v>
          </cell>
          <cell r="E209">
            <v>3633200.1400000094</v>
          </cell>
          <cell r="F209">
            <v>836682.85</v>
          </cell>
        </row>
        <row r="210">
          <cell r="A210">
            <v>11001</v>
          </cell>
          <cell r="B210">
            <v>140155</v>
          </cell>
          <cell r="C210">
            <v>14497</v>
          </cell>
          <cell r="D210">
            <v>5902208.0699999593</v>
          </cell>
          <cell r="E210">
            <v>6292046.0699999835</v>
          </cell>
          <cell r="F210">
            <v>2276391.7900000107</v>
          </cell>
        </row>
        <row r="211">
          <cell r="A211">
            <v>8019</v>
          </cell>
          <cell r="B211">
            <v>140210</v>
          </cell>
          <cell r="C211">
            <v>7056</v>
          </cell>
          <cell r="D211">
            <v>2397262.489999983</v>
          </cell>
          <cell r="E211">
            <v>2555602.430000009</v>
          </cell>
          <cell r="F211">
            <v>724949.18</v>
          </cell>
        </row>
        <row r="212">
          <cell r="A212">
            <v>16004</v>
          </cell>
          <cell r="B212">
            <v>140120</v>
          </cell>
          <cell r="C212">
            <v>12469</v>
          </cell>
          <cell r="D212">
            <v>3266280.9800000433</v>
          </cell>
          <cell r="E212">
            <v>3482013.959999992</v>
          </cell>
          <cell r="F212">
            <v>1770682.7300000051</v>
          </cell>
        </row>
        <row r="213">
          <cell r="A213">
            <v>3073</v>
          </cell>
          <cell r="B213">
            <v>140182</v>
          </cell>
          <cell r="C213">
            <v>35618</v>
          </cell>
          <cell r="D213">
            <v>12323317.239998916</v>
          </cell>
          <cell r="E213">
            <v>13137300.830000225</v>
          </cell>
          <cell r="F213">
            <v>3814631.1599999559</v>
          </cell>
        </row>
        <row r="214">
          <cell r="A214">
            <v>3042</v>
          </cell>
          <cell r="B214">
            <v>140158</v>
          </cell>
          <cell r="C214">
            <v>34985</v>
          </cell>
          <cell r="D214">
            <v>12700435.880000606</v>
          </cell>
          <cell r="E214">
            <v>13539311.369999981</v>
          </cell>
          <cell r="F214">
            <v>3789074.2299999604</v>
          </cell>
        </row>
        <row r="215">
          <cell r="A215">
            <v>19006</v>
          </cell>
          <cell r="B215">
            <v>140148</v>
          </cell>
          <cell r="C215">
            <v>19353</v>
          </cell>
          <cell r="D215">
            <v>10256579.039999755</v>
          </cell>
          <cell r="E215">
            <v>10934026.390000191</v>
          </cell>
          <cell r="F215">
            <v>3474836.600000055</v>
          </cell>
        </row>
        <row r="216">
          <cell r="A216">
            <v>3056</v>
          </cell>
          <cell r="B216">
            <v>140114</v>
          </cell>
          <cell r="C216">
            <v>28663</v>
          </cell>
          <cell r="D216">
            <v>10458281.69999993</v>
          </cell>
          <cell r="E216">
            <v>11149061.839999478</v>
          </cell>
          <cell r="F216">
            <v>3422849.369999846</v>
          </cell>
        </row>
        <row r="217">
          <cell r="A217">
            <v>3067</v>
          </cell>
          <cell r="B217">
            <v>140082</v>
          </cell>
          <cell r="C217">
            <v>17623</v>
          </cell>
          <cell r="D217">
            <v>8683763.010000011</v>
          </cell>
          <cell r="E217">
            <v>9257325.2499999106</v>
          </cell>
          <cell r="F217">
            <v>1730790.3499999945</v>
          </cell>
        </row>
        <row r="218">
          <cell r="A218">
            <v>3122</v>
          </cell>
          <cell r="B218">
            <v>140281</v>
          </cell>
          <cell r="C218">
            <v>24269</v>
          </cell>
          <cell r="D218">
            <v>15918243.999999935</v>
          </cell>
          <cell r="E218">
            <v>16969647.380000312</v>
          </cell>
          <cell r="F218">
            <v>3748941.639999955</v>
          </cell>
        </row>
        <row r="219">
          <cell r="A219">
            <v>8008</v>
          </cell>
          <cell r="B219">
            <v>140011</v>
          </cell>
          <cell r="C219">
            <v>9181</v>
          </cell>
          <cell r="D219">
            <v>4475530.9800000275</v>
          </cell>
          <cell r="E219">
            <v>4771136.9200000325</v>
          </cell>
          <cell r="F219">
            <v>1363513.6500000099</v>
          </cell>
        </row>
        <row r="220">
          <cell r="A220">
            <v>23008</v>
          </cell>
          <cell r="B220">
            <v>140242</v>
          </cell>
          <cell r="C220">
            <v>13345</v>
          </cell>
          <cell r="D220">
            <v>4979735.7200000426</v>
          </cell>
          <cell r="E220">
            <v>5308647.8600000003</v>
          </cell>
          <cell r="F220">
            <v>1961819.52</v>
          </cell>
        </row>
        <row r="221">
          <cell r="A221">
            <v>13027</v>
          </cell>
          <cell r="B221">
            <v>140276</v>
          </cell>
          <cell r="C221">
            <v>32551</v>
          </cell>
          <cell r="D221">
            <v>12932653.510000063</v>
          </cell>
          <cell r="E221">
            <v>13786880.809998306</v>
          </cell>
          <cell r="F221">
            <v>3646285.9600000125</v>
          </cell>
        </row>
        <row r="222">
          <cell r="A222">
            <v>14002</v>
          </cell>
          <cell r="B222">
            <v>140231</v>
          </cell>
          <cell r="C222">
            <v>9810</v>
          </cell>
          <cell r="D222">
            <v>4280732.0500000538</v>
          </cell>
          <cell r="E222">
            <v>4563473.3200000934</v>
          </cell>
          <cell r="F222">
            <v>1255549.3799999999</v>
          </cell>
        </row>
        <row r="223">
          <cell r="A223">
            <v>3005</v>
          </cell>
          <cell r="B223">
            <v>140164</v>
          </cell>
          <cell r="C223">
            <v>13879</v>
          </cell>
          <cell r="D223">
            <v>8907774.7099999413</v>
          </cell>
          <cell r="E223">
            <v>9496129.4100001026</v>
          </cell>
          <cell r="F223">
            <v>3318273.2499999935</v>
          </cell>
        </row>
        <row r="224">
          <cell r="A224">
            <v>3098</v>
          </cell>
          <cell r="B224">
            <v>140150</v>
          </cell>
          <cell r="C224">
            <v>87810</v>
          </cell>
          <cell r="D224">
            <v>36675405.260005452</v>
          </cell>
          <cell r="E224">
            <v>39097837.780000076</v>
          </cell>
          <cell r="F224">
            <v>10117919.869994305</v>
          </cell>
        </row>
        <row r="225">
          <cell r="A225">
            <v>3023</v>
          </cell>
          <cell r="B225">
            <v>140088</v>
          </cell>
          <cell r="C225">
            <v>90873</v>
          </cell>
          <cell r="D225">
            <v>39095888.949997641</v>
          </cell>
          <cell r="E225">
            <v>41678183.850002192</v>
          </cell>
          <cell r="F225">
            <v>11915145.719997162</v>
          </cell>
        </row>
        <row r="226">
          <cell r="A226">
            <v>1</v>
          </cell>
          <cell r="B226">
            <v>140124</v>
          </cell>
          <cell r="C226">
            <v>9806</v>
          </cell>
          <cell r="D226">
            <v>6944577.5299999341</v>
          </cell>
          <cell r="E226">
            <v>7403256.7900001835</v>
          </cell>
          <cell r="F226">
            <v>3215466</v>
          </cell>
        </row>
        <row r="227">
          <cell r="A227">
            <v>2018</v>
          </cell>
          <cell r="B227">
            <v>160057</v>
          </cell>
          <cell r="C227">
            <v>443</v>
          </cell>
          <cell r="D227">
            <v>166665.24</v>
          </cell>
          <cell r="E227">
            <v>177673.72</v>
          </cell>
          <cell r="F227">
            <v>72293.87</v>
          </cell>
        </row>
        <row r="228">
          <cell r="A228">
            <v>3006</v>
          </cell>
          <cell r="B228">
            <v>140018</v>
          </cell>
          <cell r="C228">
            <v>7904</v>
          </cell>
          <cell r="D228">
            <v>2871611.7200001166</v>
          </cell>
          <cell r="E228">
            <v>3061278.6700000963</v>
          </cell>
          <cell r="F228">
            <v>1099885.7</v>
          </cell>
        </row>
        <row r="229">
          <cell r="A229">
            <v>3036</v>
          </cell>
          <cell r="B229">
            <v>143301</v>
          </cell>
          <cell r="C229">
            <v>8072</v>
          </cell>
          <cell r="D229">
            <v>2634519.4900000468</v>
          </cell>
          <cell r="E229">
            <v>2808527.1200000127</v>
          </cell>
          <cell r="F229">
            <v>613027</v>
          </cell>
        </row>
        <row r="230">
          <cell r="A230">
            <v>3104</v>
          </cell>
          <cell r="B230">
            <v>140301</v>
          </cell>
          <cell r="C230">
            <v>1906</v>
          </cell>
          <cell r="D230">
            <v>2691794.2700000154</v>
          </cell>
          <cell r="E230">
            <v>2869589.3700000276</v>
          </cell>
          <cell r="F230">
            <v>810067</v>
          </cell>
        </row>
        <row r="231">
          <cell r="A231">
            <v>3452</v>
          </cell>
          <cell r="B231">
            <v>144026</v>
          </cell>
          <cell r="C231">
            <v>766</v>
          </cell>
          <cell r="D231">
            <v>956474.21</v>
          </cell>
          <cell r="E231">
            <v>1019649.25</v>
          </cell>
          <cell r="F231">
            <v>541637.5</v>
          </cell>
        </row>
        <row r="232">
          <cell r="A232">
            <v>4011</v>
          </cell>
          <cell r="B232">
            <v>160069</v>
          </cell>
          <cell r="C232">
            <v>297</v>
          </cell>
          <cell r="D232">
            <v>70823.679999999993</v>
          </cell>
          <cell r="E232">
            <v>75501.47</v>
          </cell>
          <cell r="F232">
            <v>34473.75</v>
          </cell>
        </row>
        <row r="233">
          <cell r="A233">
            <v>8007</v>
          </cell>
          <cell r="B233">
            <v>140191</v>
          </cell>
          <cell r="C233">
            <v>5448</v>
          </cell>
          <cell r="D233">
            <v>1069167.49</v>
          </cell>
          <cell r="E233">
            <v>1139787.45000001</v>
          </cell>
          <cell r="F233">
            <v>559510.51</v>
          </cell>
        </row>
        <row r="234">
          <cell r="A234">
            <v>8039</v>
          </cell>
          <cell r="B234">
            <v>260025</v>
          </cell>
          <cell r="C234">
            <v>236</v>
          </cell>
          <cell r="D234">
            <v>90503.96</v>
          </cell>
          <cell r="E234">
            <v>96481.800000000076</v>
          </cell>
          <cell r="F234">
            <v>32063.8</v>
          </cell>
        </row>
        <row r="235">
          <cell r="A235">
            <v>10001</v>
          </cell>
          <cell r="B235">
            <v>140058</v>
          </cell>
          <cell r="C235">
            <v>5611</v>
          </cell>
          <cell r="D235">
            <v>1143700.400000026</v>
          </cell>
          <cell r="E235">
            <v>1219236.9199999925</v>
          </cell>
          <cell r="F235">
            <v>485942</v>
          </cell>
        </row>
        <row r="236">
          <cell r="A236">
            <v>12006</v>
          </cell>
          <cell r="B236">
            <v>141322</v>
          </cell>
          <cell r="C236">
            <v>965</v>
          </cell>
          <cell r="D236">
            <v>252243.23000000056</v>
          </cell>
          <cell r="E236">
            <v>268903.8</v>
          </cell>
          <cell r="F236">
            <v>138731.72</v>
          </cell>
        </row>
        <row r="237">
          <cell r="A237">
            <v>13029</v>
          </cell>
          <cell r="B237">
            <v>523300</v>
          </cell>
          <cell r="C237">
            <v>592</v>
          </cell>
          <cell r="D237">
            <v>661863.85000000068</v>
          </cell>
          <cell r="E237">
            <v>705579.94</v>
          </cell>
          <cell r="F237">
            <v>175944</v>
          </cell>
        </row>
        <row r="238">
          <cell r="A238">
            <v>14004</v>
          </cell>
          <cell r="B238">
            <v>144035</v>
          </cell>
          <cell r="C238">
            <v>212</v>
          </cell>
          <cell r="D238">
            <v>298714.08</v>
          </cell>
          <cell r="E238">
            <v>318444.08</v>
          </cell>
          <cell r="F238">
            <v>132298.10999999999</v>
          </cell>
        </row>
        <row r="239">
          <cell r="A239">
            <v>16020</v>
          </cell>
          <cell r="B239">
            <v>140062</v>
          </cell>
          <cell r="C239">
            <v>3774</v>
          </cell>
          <cell r="D239">
            <v>1544971.9300000065</v>
          </cell>
          <cell r="E239">
            <v>1647017.4999999893</v>
          </cell>
          <cell r="F239">
            <v>540316.25</v>
          </cell>
        </row>
        <row r="240">
          <cell r="A240">
            <v>19002</v>
          </cell>
          <cell r="B240">
            <v>140053</v>
          </cell>
          <cell r="C240">
            <v>13380</v>
          </cell>
          <cell r="D240">
            <v>5137222.4000000674</v>
          </cell>
          <cell r="E240">
            <v>5476532.9800002417</v>
          </cell>
          <cell r="F240">
            <v>2546877.8199999998</v>
          </cell>
        </row>
        <row r="241">
          <cell r="A241">
            <v>19015</v>
          </cell>
          <cell r="B241">
            <v>140148</v>
          </cell>
          <cell r="C241">
            <v>4102</v>
          </cell>
          <cell r="D241">
            <v>1394929.77</v>
          </cell>
          <cell r="E241">
            <v>1487064.79</v>
          </cell>
          <cell r="F241">
            <v>777685.43</v>
          </cell>
        </row>
        <row r="242">
          <cell r="A242">
            <v>19379</v>
          </cell>
          <cell r="B242">
            <v>264012</v>
          </cell>
          <cell r="C242">
            <v>2</v>
          </cell>
          <cell r="D242">
            <v>3104.93</v>
          </cell>
          <cell r="E242">
            <v>3310.01</v>
          </cell>
          <cell r="F242">
            <v>2040</v>
          </cell>
        </row>
        <row r="243">
          <cell r="A243">
            <v>19404</v>
          </cell>
          <cell r="B243">
            <v>144034</v>
          </cell>
          <cell r="C243">
            <v>8146</v>
          </cell>
          <cell r="D243">
            <v>842739.2100000853</v>
          </cell>
          <cell r="E243">
            <v>898399.89000009873</v>
          </cell>
          <cell r="F243">
            <v>823960.32</v>
          </cell>
        </row>
        <row r="244">
          <cell r="A244">
            <v>20002</v>
          </cell>
          <cell r="B244">
            <v>141339</v>
          </cell>
          <cell r="C244">
            <v>2087</v>
          </cell>
          <cell r="D244">
            <v>467081.51999999577</v>
          </cell>
          <cell r="E244">
            <v>497932.8199999975</v>
          </cell>
          <cell r="F244">
            <v>198196.15</v>
          </cell>
        </row>
      </sheetData>
      <sheetData sheetId="1">
        <row r="1">
          <cell r="A1" t="str">
            <v>oldid</v>
          </cell>
          <cell r="B1" t="str">
            <v>Medicare_ID</v>
          </cell>
          <cell r="C1" t="str">
            <v>_FREQ_</v>
          </cell>
          <cell r="D1" t="str">
            <v>ProviderChargeAmt</v>
          </cell>
          <cell r="E1" t="str">
            <v>InfProviderChargeAmt</v>
          </cell>
          <cell r="F1" t="str">
            <v>NetLiabilityAmt</v>
          </cell>
          <cell r="G1" t="str">
            <v>SumTPLAdjAmt</v>
          </cell>
        </row>
        <row r="2">
          <cell r="A2">
            <v>1</v>
          </cell>
          <cell r="B2" t="str">
            <v>140124</v>
          </cell>
          <cell r="C2">
            <v>226875</v>
          </cell>
          <cell r="D2">
            <v>47489714.980043851</v>
          </cell>
          <cell r="E2">
            <v>51240991.889980443</v>
          </cell>
          <cell r="F2">
            <v>35579797.22000508</v>
          </cell>
          <cell r="G2">
            <v>-65780.489999999903</v>
          </cell>
        </row>
        <row r="3">
          <cell r="A3">
            <v>1001</v>
          </cell>
          <cell r="B3" t="str">
            <v>141304</v>
          </cell>
          <cell r="C3">
            <v>3277</v>
          </cell>
          <cell r="D3">
            <v>326605.55</v>
          </cell>
          <cell r="E3">
            <v>352412.16000000306</v>
          </cell>
          <cell r="F3">
            <v>56691.689999999653</v>
          </cell>
          <cell r="G3">
            <v>-512.98</v>
          </cell>
        </row>
        <row r="4">
          <cell r="A4">
            <v>1002</v>
          </cell>
          <cell r="B4" t="str">
            <v>140002</v>
          </cell>
          <cell r="C4">
            <v>9006</v>
          </cell>
          <cell r="D4">
            <v>1588116.7699999944</v>
          </cell>
          <cell r="E4">
            <v>1713573.1499999848</v>
          </cell>
          <cell r="F4">
            <v>160185.60000000361</v>
          </cell>
          <cell r="G4">
            <v>-398.86</v>
          </cell>
        </row>
        <row r="5">
          <cell r="A5">
            <v>1003</v>
          </cell>
          <cell r="B5" t="str">
            <v>140052</v>
          </cell>
          <cell r="C5">
            <v>9549</v>
          </cell>
          <cell r="D5">
            <v>3528613.63</v>
          </cell>
          <cell r="E5">
            <v>3807387.2999999137</v>
          </cell>
          <cell r="F5">
            <v>516674.8200000315</v>
          </cell>
          <cell r="G5">
            <v>-1005.02</v>
          </cell>
        </row>
        <row r="6">
          <cell r="A6">
            <v>1006</v>
          </cell>
          <cell r="B6" t="str">
            <v>141342</v>
          </cell>
          <cell r="C6">
            <v>4383</v>
          </cell>
          <cell r="D6">
            <v>563587.68999999773</v>
          </cell>
          <cell r="E6">
            <v>608112.78000000073</v>
          </cell>
          <cell r="F6">
            <v>63301.560000000296</v>
          </cell>
          <cell r="G6">
            <v>-115.7</v>
          </cell>
        </row>
        <row r="7">
          <cell r="A7">
            <v>1007</v>
          </cell>
          <cell r="B7" t="str">
            <v>140029</v>
          </cell>
          <cell r="C7">
            <v>7015</v>
          </cell>
          <cell r="D7">
            <v>2170657.16</v>
          </cell>
          <cell r="E7">
            <v>2342138.850000124</v>
          </cell>
          <cell r="F7">
            <v>256413.13000000198</v>
          </cell>
          <cell r="G7">
            <v>-339.11</v>
          </cell>
        </row>
        <row r="8">
          <cell r="A8">
            <v>1011</v>
          </cell>
          <cell r="B8" t="str">
            <v>140252</v>
          </cell>
          <cell r="C8">
            <v>7935</v>
          </cell>
          <cell r="D8">
            <v>904137.85</v>
          </cell>
          <cell r="E8">
            <v>975569.65000000899</v>
          </cell>
          <cell r="F8">
            <v>106352.46000000132</v>
          </cell>
          <cell r="G8">
            <v>-517.51</v>
          </cell>
        </row>
        <row r="9">
          <cell r="A9">
            <v>1012</v>
          </cell>
          <cell r="B9" t="str">
            <v>140174</v>
          </cell>
          <cell r="C9">
            <v>8261</v>
          </cell>
          <cell r="D9">
            <v>1435299.83</v>
          </cell>
          <cell r="E9">
            <v>1548698.6900000325</v>
          </cell>
          <cell r="F9">
            <v>103023.32000000184</v>
          </cell>
          <cell r="G9">
            <v>-334.55</v>
          </cell>
        </row>
        <row r="10">
          <cell r="A10">
            <v>2002</v>
          </cell>
          <cell r="B10" t="str">
            <v>140187</v>
          </cell>
          <cell r="C10">
            <v>5686</v>
          </cell>
          <cell r="D10">
            <v>813379.48999998719</v>
          </cell>
          <cell r="E10">
            <v>877634.75000001898</v>
          </cell>
          <cell r="F10">
            <v>122718.5199999973</v>
          </cell>
          <cell r="G10">
            <v>-473.12</v>
          </cell>
        </row>
        <row r="11">
          <cell r="A11">
            <v>2006</v>
          </cell>
          <cell r="B11" t="str">
            <v>140054</v>
          </cell>
          <cell r="C11">
            <v>5751</v>
          </cell>
          <cell r="D11">
            <v>1948308.2399999825</v>
          </cell>
          <cell r="E11">
            <v>2102222.260000064</v>
          </cell>
          <cell r="F11">
            <v>353430.70999999525</v>
          </cell>
          <cell r="G11">
            <v>-881.67</v>
          </cell>
        </row>
        <row r="12">
          <cell r="A12">
            <v>2008</v>
          </cell>
          <cell r="B12" t="str">
            <v>140162</v>
          </cell>
          <cell r="C12">
            <v>12206</v>
          </cell>
          <cell r="D12">
            <v>1148380.8500000001</v>
          </cell>
          <cell r="E12">
            <v>1239102.5000000473</v>
          </cell>
          <cell r="F12">
            <v>116733.30999999843</v>
          </cell>
          <cell r="G12">
            <v>-948.91</v>
          </cell>
        </row>
        <row r="13">
          <cell r="A13">
            <v>2009</v>
          </cell>
          <cell r="B13" t="str">
            <v>140118</v>
          </cell>
          <cell r="C13">
            <v>6993</v>
          </cell>
          <cell r="D13">
            <v>906413.92999999807</v>
          </cell>
          <cell r="E13">
            <v>978025.31000003603</v>
          </cell>
          <cell r="F13">
            <v>50258.020000000113</v>
          </cell>
          <cell r="G13">
            <v>-42.11</v>
          </cell>
        </row>
        <row r="14">
          <cell r="A14">
            <v>2010</v>
          </cell>
          <cell r="B14" t="str">
            <v>140145</v>
          </cell>
          <cell r="C14">
            <v>8944</v>
          </cell>
          <cell r="D14">
            <v>697967.46000000602</v>
          </cell>
          <cell r="E14">
            <v>753109.33999996458</v>
          </cell>
          <cell r="F14">
            <v>108264.85000000117</v>
          </cell>
          <cell r="G14">
            <v>-818.69000000000051</v>
          </cell>
        </row>
        <row r="15">
          <cell r="A15">
            <v>2014</v>
          </cell>
          <cell r="B15" t="str">
            <v>141321</v>
          </cell>
          <cell r="C15">
            <v>4679</v>
          </cell>
          <cell r="D15">
            <v>501076.7499999869</v>
          </cell>
          <cell r="E15">
            <v>540656.96000000334</v>
          </cell>
          <cell r="F15">
            <v>84776.249999997701</v>
          </cell>
          <cell r="G15">
            <v>-261.07</v>
          </cell>
        </row>
        <row r="16">
          <cell r="A16">
            <v>2015</v>
          </cell>
          <cell r="B16" t="str">
            <v>140185</v>
          </cell>
          <cell r="C16">
            <v>31231</v>
          </cell>
          <cell r="D16">
            <v>2860758.3300000955</v>
          </cell>
          <cell r="E16">
            <v>3086782.8200000478</v>
          </cell>
          <cell r="F16">
            <v>463841.59000008483</v>
          </cell>
          <cell r="G16">
            <v>-2008.88</v>
          </cell>
        </row>
        <row r="17">
          <cell r="A17">
            <v>2016</v>
          </cell>
          <cell r="B17" t="str">
            <v>520100</v>
          </cell>
          <cell r="C17">
            <v>333</v>
          </cell>
          <cell r="D17">
            <v>43198.65</v>
          </cell>
          <cell r="E17">
            <v>46611.24</v>
          </cell>
          <cell r="F17">
            <v>3856.7800000000075</v>
          </cell>
          <cell r="G17">
            <v>0</v>
          </cell>
        </row>
        <row r="18">
          <cell r="A18">
            <v>2018</v>
          </cell>
          <cell r="B18" t="str">
            <v>160057</v>
          </cell>
          <cell r="C18">
            <v>271</v>
          </cell>
          <cell r="D18">
            <v>16850.22</v>
          </cell>
          <cell r="E18">
            <v>18181.23</v>
          </cell>
          <cell r="F18">
            <v>3305.09</v>
          </cell>
          <cell r="G18">
            <v>0</v>
          </cell>
        </row>
        <row r="19">
          <cell r="A19">
            <v>2134</v>
          </cell>
          <cell r="B19" t="str">
            <v>140291</v>
          </cell>
          <cell r="C19">
            <v>2278</v>
          </cell>
          <cell r="D19">
            <v>596343.09</v>
          </cell>
          <cell r="E19">
            <v>643454.47999999905</v>
          </cell>
          <cell r="F19">
            <v>65199.300000000076</v>
          </cell>
          <cell r="G19">
            <v>-127.57</v>
          </cell>
        </row>
        <row r="20">
          <cell r="A20">
            <v>3002</v>
          </cell>
          <cell r="B20" t="str">
            <v>140001</v>
          </cell>
          <cell r="C20">
            <v>11891</v>
          </cell>
          <cell r="D20">
            <v>992754.00000001059</v>
          </cell>
          <cell r="E20">
            <v>1071193.6599999368</v>
          </cell>
          <cell r="F20">
            <v>176873.06000000468</v>
          </cell>
          <cell r="G20">
            <v>-1015.47</v>
          </cell>
        </row>
        <row r="21">
          <cell r="A21">
            <v>3003</v>
          </cell>
          <cell r="B21" t="str">
            <v>260110</v>
          </cell>
          <cell r="C21">
            <v>1295</v>
          </cell>
          <cell r="D21">
            <v>257140.12</v>
          </cell>
          <cell r="E21">
            <v>277454.85000000149</v>
          </cell>
          <cell r="F21">
            <v>29373.720000000216</v>
          </cell>
          <cell r="G21">
            <v>-91.75</v>
          </cell>
        </row>
        <row r="22">
          <cell r="A22">
            <v>3004</v>
          </cell>
          <cell r="B22" t="str">
            <v>260183</v>
          </cell>
          <cell r="C22">
            <v>859</v>
          </cell>
          <cell r="D22">
            <v>117842.95</v>
          </cell>
          <cell r="E22">
            <v>127152.69</v>
          </cell>
          <cell r="F22">
            <v>18813.170000000104</v>
          </cell>
          <cell r="G22">
            <v>-69.25</v>
          </cell>
        </row>
        <row r="23">
          <cell r="A23">
            <v>3005</v>
          </cell>
          <cell r="B23" t="str">
            <v>140164</v>
          </cell>
          <cell r="C23">
            <v>17173</v>
          </cell>
          <cell r="D23">
            <v>2489699.0299999518</v>
          </cell>
          <cell r="E23">
            <v>2686396.0899998955</v>
          </cell>
          <cell r="F23">
            <v>281859.8500000186</v>
          </cell>
          <cell r="G23">
            <v>-1366.13</v>
          </cell>
        </row>
        <row r="24">
          <cell r="A24">
            <v>3007</v>
          </cell>
          <cell r="B24" t="str">
            <v>140141</v>
          </cell>
          <cell r="C24">
            <v>5338</v>
          </cell>
          <cell r="D24">
            <v>522182.38999999838</v>
          </cell>
          <cell r="E24">
            <v>563434.3200000081</v>
          </cell>
          <cell r="F24">
            <v>77385.479999998686</v>
          </cell>
          <cell r="G24">
            <v>-469.5</v>
          </cell>
        </row>
        <row r="25">
          <cell r="A25">
            <v>3009</v>
          </cell>
          <cell r="B25" t="str">
            <v>141300</v>
          </cell>
          <cell r="C25">
            <v>4047</v>
          </cell>
          <cell r="D25">
            <v>320378.59000000003</v>
          </cell>
          <cell r="E25">
            <v>345687.77000000124</v>
          </cell>
          <cell r="F25">
            <v>77370.879999998346</v>
          </cell>
          <cell r="G25">
            <v>-197.3</v>
          </cell>
        </row>
        <row r="26">
          <cell r="A26">
            <v>3010</v>
          </cell>
          <cell r="B26" t="str">
            <v>141305</v>
          </cell>
          <cell r="C26">
            <v>5187</v>
          </cell>
          <cell r="D26">
            <v>551713.85</v>
          </cell>
          <cell r="E26">
            <v>595296.29000001098</v>
          </cell>
          <cell r="F26">
            <v>74674.380000000252</v>
          </cell>
          <cell r="G26">
            <v>-372.74</v>
          </cell>
        </row>
        <row r="27">
          <cell r="A27">
            <v>3011</v>
          </cell>
          <cell r="B27" t="str">
            <v>140034</v>
          </cell>
          <cell r="C27">
            <v>17064</v>
          </cell>
          <cell r="D27">
            <v>2582096.9299998935</v>
          </cell>
          <cell r="E27">
            <v>2786075.9100000327</v>
          </cell>
          <cell r="F27">
            <v>568113.68000000413</v>
          </cell>
          <cell r="G27">
            <v>-677.35</v>
          </cell>
        </row>
        <row r="28">
          <cell r="A28">
            <v>3014</v>
          </cell>
          <cell r="B28" t="str">
            <v>140303</v>
          </cell>
          <cell r="C28">
            <v>457</v>
          </cell>
          <cell r="D28">
            <v>56157</v>
          </cell>
          <cell r="E28">
            <v>60593.860000000117</v>
          </cell>
          <cell r="F28">
            <v>4981.3400000000074</v>
          </cell>
          <cell r="G28">
            <v>0</v>
          </cell>
        </row>
        <row r="29">
          <cell r="A29">
            <v>3020</v>
          </cell>
          <cell r="B29" t="str">
            <v>140197</v>
          </cell>
          <cell r="C29">
            <v>2734</v>
          </cell>
          <cell r="D29">
            <v>352242</v>
          </cell>
          <cell r="E29">
            <v>380070.6600000023</v>
          </cell>
          <cell r="F29">
            <v>40226.810000000514</v>
          </cell>
          <cell r="G29">
            <v>-10.75</v>
          </cell>
        </row>
        <row r="30">
          <cell r="A30">
            <v>3023</v>
          </cell>
          <cell r="B30" t="str">
            <v>140088</v>
          </cell>
          <cell r="C30">
            <v>172207</v>
          </cell>
          <cell r="D30">
            <v>29372456.689992897</v>
          </cell>
          <cell r="E30">
            <v>31692964.019995756</v>
          </cell>
          <cell r="F30">
            <v>3504526.659999209</v>
          </cell>
          <cell r="G30">
            <v>-9632.0799999999908</v>
          </cell>
        </row>
        <row r="31">
          <cell r="A31">
            <v>3025</v>
          </cell>
          <cell r="B31" t="str">
            <v>143300</v>
          </cell>
          <cell r="C31">
            <v>67341</v>
          </cell>
          <cell r="D31">
            <v>8342371.389999846</v>
          </cell>
          <cell r="E31">
            <v>9001472.1399975326</v>
          </cell>
          <cell r="F31">
            <v>1134632.2900000405</v>
          </cell>
          <cell r="G31">
            <v>-7552.1600000000117</v>
          </cell>
        </row>
        <row r="32">
          <cell r="A32">
            <v>3031</v>
          </cell>
          <cell r="B32" t="str">
            <v>140207</v>
          </cell>
          <cell r="C32">
            <v>1735</v>
          </cell>
          <cell r="D32">
            <v>192741.25</v>
          </cell>
          <cell r="E32">
            <v>207968.92000000097</v>
          </cell>
          <cell r="F32">
            <v>27339.970000000078</v>
          </cell>
          <cell r="G32">
            <v>-44.95</v>
          </cell>
        </row>
        <row r="33">
          <cell r="A33">
            <v>3032</v>
          </cell>
          <cell r="B33" t="str">
            <v>140133</v>
          </cell>
          <cell r="C33">
            <v>19938</v>
          </cell>
          <cell r="D33">
            <v>2769268.4000000074</v>
          </cell>
          <cell r="E33">
            <v>2988056.5799998208</v>
          </cell>
          <cell r="F33">
            <v>275770.49999998865</v>
          </cell>
          <cell r="G33">
            <v>-1232.3</v>
          </cell>
        </row>
        <row r="34">
          <cell r="A34">
            <v>3036</v>
          </cell>
          <cell r="B34" t="str">
            <v>143301</v>
          </cell>
          <cell r="C34">
            <v>36282</v>
          </cell>
          <cell r="D34">
            <v>3442768.5100003933</v>
          </cell>
          <cell r="E34">
            <v>3714776.0499993931</v>
          </cell>
          <cell r="F34">
            <v>776660.3500000746</v>
          </cell>
          <cell r="G34">
            <v>-4008.8600000000051</v>
          </cell>
        </row>
        <row r="35">
          <cell r="A35">
            <v>3038</v>
          </cell>
          <cell r="B35" t="str">
            <v>140083</v>
          </cell>
          <cell r="C35">
            <v>6647</v>
          </cell>
          <cell r="D35">
            <v>596045.54</v>
          </cell>
          <cell r="E35">
            <v>643139.2200000172</v>
          </cell>
          <cell r="F35">
            <v>141463.86000000511</v>
          </cell>
          <cell r="G35">
            <v>-85.05</v>
          </cell>
        </row>
        <row r="36">
          <cell r="A36">
            <v>3042</v>
          </cell>
          <cell r="B36" t="str">
            <v>140158</v>
          </cell>
          <cell r="C36">
            <v>41739</v>
          </cell>
          <cell r="D36">
            <v>4841434.6899999697</v>
          </cell>
          <cell r="E36">
            <v>5223957.3200001717</v>
          </cell>
          <cell r="F36">
            <v>565245.46000006259</v>
          </cell>
          <cell r="G36">
            <v>-1315.62</v>
          </cell>
        </row>
        <row r="37">
          <cell r="A37">
            <v>3043</v>
          </cell>
          <cell r="B37" t="str">
            <v>140075</v>
          </cell>
          <cell r="C37">
            <v>26913</v>
          </cell>
          <cell r="D37">
            <v>3311702.85</v>
          </cell>
          <cell r="E37">
            <v>3573325.7900004555</v>
          </cell>
          <cell r="F37">
            <v>219477.96000001146</v>
          </cell>
          <cell r="G37">
            <v>-510.62</v>
          </cell>
        </row>
        <row r="38">
          <cell r="A38">
            <v>3045</v>
          </cell>
          <cell r="B38" t="str">
            <v>140018</v>
          </cell>
          <cell r="C38">
            <v>158328</v>
          </cell>
          <cell r="D38">
            <v>15634271.180000016</v>
          </cell>
          <cell r="E38">
            <v>16869483.070004012</v>
          </cell>
          <cell r="F38">
            <v>2552152.7999978405</v>
          </cell>
          <cell r="G38">
            <v>-10161.879999999999</v>
          </cell>
        </row>
        <row r="39">
          <cell r="A39">
            <v>3046</v>
          </cell>
          <cell r="B39" t="str">
            <v>140206</v>
          </cell>
          <cell r="C39">
            <v>42162</v>
          </cell>
          <cell r="D39">
            <v>3882201.08</v>
          </cell>
          <cell r="E39">
            <v>4188927.9400008321</v>
          </cell>
          <cell r="F39">
            <v>557673.85000001139</v>
          </cell>
          <cell r="G39">
            <v>-1080.8499999999999</v>
          </cell>
        </row>
        <row r="40">
          <cell r="A40">
            <v>3048</v>
          </cell>
          <cell r="B40" t="str">
            <v>140119</v>
          </cell>
          <cell r="C40">
            <v>63294</v>
          </cell>
          <cell r="D40">
            <v>9366241.4100000057</v>
          </cell>
          <cell r="E40">
            <v>10106172.420001106</v>
          </cell>
          <cell r="F40">
            <v>506005.70000006154</v>
          </cell>
          <cell r="G40">
            <v>-2428.21</v>
          </cell>
        </row>
        <row r="41">
          <cell r="A41">
            <v>3049</v>
          </cell>
          <cell r="B41" t="str">
            <v>140300</v>
          </cell>
          <cell r="C41">
            <v>1214</v>
          </cell>
          <cell r="D41">
            <v>88931.429999999789</v>
          </cell>
          <cell r="E41">
            <v>95957.640000000261</v>
          </cell>
          <cell r="F41">
            <v>16407.75</v>
          </cell>
          <cell r="G41">
            <v>-170</v>
          </cell>
        </row>
        <row r="42">
          <cell r="A42">
            <v>3050</v>
          </cell>
          <cell r="B42" t="str">
            <v>140103</v>
          </cell>
          <cell r="C42">
            <v>8427</v>
          </cell>
          <cell r="D42">
            <v>801515</v>
          </cell>
          <cell r="E42">
            <v>864836.58000001544</v>
          </cell>
          <cell r="F42">
            <v>70192.869999998948</v>
          </cell>
          <cell r="G42">
            <v>-222.02</v>
          </cell>
        </row>
        <row r="43">
          <cell r="A43">
            <v>3051</v>
          </cell>
          <cell r="B43" t="str">
            <v>140094</v>
          </cell>
          <cell r="C43">
            <v>21419</v>
          </cell>
          <cell r="D43">
            <v>3274633.16</v>
          </cell>
          <cell r="E43">
            <v>3533344.2700000214</v>
          </cell>
          <cell r="F43">
            <v>245596.0800000072</v>
          </cell>
          <cell r="G43">
            <v>-556.85</v>
          </cell>
        </row>
        <row r="44">
          <cell r="A44">
            <v>3052</v>
          </cell>
          <cell r="B44" t="str">
            <v>140224</v>
          </cell>
          <cell r="C44">
            <v>20875</v>
          </cell>
          <cell r="D44">
            <v>2215954.5699999998</v>
          </cell>
          <cell r="E44">
            <v>2391035.7300000945</v>
          </cell>
          <cell r="F44">
            <v>303492.98999995674</v>
          </cell>
          <cell r="G44">
            <v>-983.65</v>
          </cell>
        </row>
        <row r="45">
          <cell r="A45">
            <v>3054</v>
          </cell>
          <cell r="B45" t="str">
            <v>140180</v>
          </cell>
          <cell r="C45">
            <v>35446</v>
          </cell>
          <cell r="D45">
            <v>3755499.0100000799</v>
          </cell>
          <cell r="E45">
            <v>4052229.7800003644</v>
          </cell>
          <cell r="F45">
            <v>312287.37000003835</v>
          </cell>
          <cell r="G45">
            <v>-823.18</v>
          </cell>
        </row>
        <row r="46">
          <cell r="A46">
            <v>3055</v>
          </cell>
          <cell r="B46" t="str">
            <v>140048</v>
          </cell>
          <cell r="C46">
            <v>11513</v>
          </cell>
          <cell r="D46">
            <v>1431819.53</v>
          </cell>
          <cell r="E46">
            <v>1544944.6100000197</v>
          </cell>
          <cell r="F46">
            <v>214158.60999999061</v>
          </cell>
          <cell r="G46">
            <v>-839.31</v>
          </cell>
        </row>
        <row r="47">
          <cell r="A47">
            <v>3056</v>
          </cell>
          <cell r="B47" t="str">
            <v>140114</v>
          </cell>
          <cell r="C47">
            <v>98877</v>
          </cell>
          <cell r="D47">
            <v>12857464.119999856</v>
          </cell>
          <cell r="E47">
            <v>13873214.870003056</v>
          </cell>
          <cell r="F47">
            <v>1147810.0399991146</v>
          </cell>
          <cell r="G47">
            <v>-3536.77</v>
          </cell>
        </row>
        <row r="48">
          <cell r="A48">
            <v>3062</v>
          </cell>
          <cell r="B48" t="str">
            <v>141303</v>
          </cell>
          <cell r="C48">
            <v>3117</v>
          </cell>
          <cell r="D48">
            <v>213381.23</v>
          </cell>
          <cell r="E48">
            <v>230239.29999999909</v>
          </cell>
          <cell r="F48">
            <v>23992.249999999935</v>
          </cell>
          <cell r="G48">
            <v>-427.68</v>
          </cell>
        </row>
        <row r="49">
          <cell r="A49">
            <v>3065</v>
          </cell>
          <cell r="B49" t="str">
            <v>140151</v>
          </cell>
          <cell r="C49">
            <v>10169</v>
          </cell>
          <cell r="D49">
            <v>1156408</v>
          </cell>
          <cell r="E49">
            <v>1247772.7999999432</v>
          </cell>
          <cell r="F49">
            <v>150646.97</v>
          </cell>
          <cell r="G49">
            <v>0</v>
          </cell>
        </row>
        <row r="50">
          <cell r="A50">
            <v>3066</v>
          </cell>
          <cell r="B50" t="str">
            <v>140117</v>
          </cell>
          <cell r="C50">
            <v>17878</v>
          </cell>
          <cell r="D50">
            <v>2644973.7500000158</v>
          </cell>
          <cell r="E50">
            <v>2853932.9199998952</v>
          </cell>
          <cell r="F50">
            <v>273556.00999999366</v>
          </cell>
          <cell r="G50">
            <v>-856.44</v>
          </cell>
        </row>
        <row r="51">
          <cell r="A51">
            <v>3067</v>
          </cell>
          <cell r="B51" t="str">
            <v>140082</v>
          </cell>
          <cell r="C51">
            <v>4451</v>
          </cell>
          <cell r="D51">
            <v>2204822.61</v>
          </cell>
          <cell r="E51">
            <v>2379005.5099999779</v>
          </cell>
          <cell r="F51">
            <v>409734.20000000263</v>
          </cell>
          <cell r="G51">
            <v>-91.06</v>
          </cell>
        </row>
        <row r="52">
          <cell r="A52">
            <v>3068</v>
          </cell>
          <cell r="B52" t="str">
            <v>140181</v>
          </cell>
          <cell r="C52">
            <v>12893</v>
          </cell>
          <cell r="D52">
            <v>1295125</v>
          </cell>
          <cell r="E52">
            <v>1397439.0599999332</v>
          </cell>
          <cell r="F52">
            <v>144306.74999999182</v>
          </cell>
          <cell r="G52">
            <v>-432.12</v>
          </cell>
        </row>
        <row r="53">
          <cell r="A53">
            <v>3071</v>
          </cell>
          <cell r="B53" t="str">
            <v>140177</v>
          </cell>
          <cell r="C53">
            <v>9832</v>
          </cell>
          <cell r="D53">
            <v>898283.61</v>
          </cell>
          <cell r="E53">
            <v>969254.24999999278</v>
          </cell>
          <cell r="F53">
            <v>101360.90000000256</v>
          </cell>
          <cell r="G53">
            <v>-266.44</v>
          </cell>
        </row>
        <row r="54">
          <cell r="A54">
            <v>3072</v>
          </cell>
          <cell r="B54" t="str">
            <v>140179</v>
          </cell>
          <cell r="C54">
            <v>16767</v>
          </cell>
          <cell r="D54">
            <v>1971139.83</v>
          </cell>
          <cell r="E54">
            <v>2126872.98000021</v>
          </cell>
          <cell r="F54">
            <v>192403.18000000279</v>
          </cell>
          <cell r="G54">
            <v>-885.85</v>
          </cell>
        </row>
        <row r="55">
          <cell r="A55">
            <v>3073</v>
          </cell>
          <cell r="B55" t="str">
            <v>140182</v>
          </cell>
          <cell r="C55">
            <v>18516</v>
          </cell>
          <cell r="D55">
            <v>2429049</v>
          </cell>
          <cell r="E55">
            <v>2620939.9800000102</v>
          </cell>
          <cell r="F55">
            <v>280269.90999999101</v>
          </cell>
          <cell r="G55">
            <v>-1655.23</v>
          </cell>
        </row>
        <row r="56">
          <cell r="A56">
            <v>3075</v>
          </cell>
          <cell r="B56" t="str">
            <v>140095</v>
          </cell>
          <cell r="C56">
            <v>22032</v>
          </cell>
          <cell r="D56">
            <v>1875915.27</v>
          </cell>
          <cell r="E56">
            <v>2024122.0600001467</v>
          </cell>
          <cell r="F56">
            <v>238528.78000000535</v>
          </cell>
          <cell r="G56">
            <v>-939.42</v>
          </cell>
        </row>
        <row r="57">
          <cell r="A57">
            <v>3080</v>
          </cell>
          <cell r="B57" t="str">
            <v>143025</v>
          </cell>
          <cell r="C57">
            <v>918</v>
          </cell>
          <cell r="D57">
            <v>127161.8</v>
          </cell>
          <cell r="E57">
            <v>137208.42000000092</v>
          </cell>
          <cell r="F57">
            <v>20475.089999999906</v>
          </cell>
          <cell r="G57">
            <v>0</v>
          </cell>
        </row>
        <row r="58">
          <cell r="A58">
            <v>3085</v>
          </cell>
          <cell r="B58" t="str">
            <v>140251</v>
          </cell>
          <cell r="C58">
            <v>25124</v>
          </cell>
          <cell r="D58">
            <v>2824472.7</v>
          </cell>
          <cell r="E58">
            <v>3047615.7999996892</v>
          </cell>
          <cell r="F58">
            <v>270781.41999995412</v>
          </cell>
          <cell r="G58">
            <v>-135.07</v>
          </cell>
        </row>
        <row r="59">
          <cell r="A59">
            <v>3091</v>
          </cell>
          <cell r="B59" t="str">
            <v>141338</v>
          </cell>
          <cell r="C59">
            <v>4890</v>
          </cell>
          <cell r="D59">
            <v>533201.2499999986</v>
          </cell>
          <cell r="E59">
            <v>575323.70999999694</v>
          </cell>
          <cell r="F59">
            <v>92496.739999998943</v>
          </cell>
          <cell r="G59">
            <v>-586.96</v>
          </cell>
        </row>
        <row r="60">
          <cell r="A60">
            <v>3093</v>
          </cell>
          <cell r="B60" t="str">
            <v>143026</v>
          </cell>
          <cell r="C60">
            <v>3846</v>
          </cell>
          <cell r="D60">
            <v>1527767.71</v>
          </cell>
          <cell r="E60">
            <v>1648463.6899999948</v>
          </cell>
          <cell r="F60">
            <v>520634.07000000094</v>
          </cell>
          <cell r="G60">
            <v>-2250.19</v>
          </cell>
        </row>
        <row r="61">
          <cell r="A61">
            <v>3098</v>
          </cell>
          <cell r="B61" t="str">
            <v>140150</v>
          </cell>
          <cell r="C61">
            <v>220563</v>
          </cell>
          <cell r="D61">
            <v>21832215.639996056</v>
          </cell>
          <cell r="E61">
            <v>23556981.399984013</v>
          </cell>
          <cell r="F61">
            <v>4486232.870002822</v>
          </cell>
          <cell r="G61">
            <v>-12170.66</v>
          </cell>
        </row>
        <row r="62">
          <cell r="A62">
            <v>3102</v>
          </cell>
          <cell r="B62" t="str">
            <v>140115</v>
          </cell>
          <cell r="C62">
            <v>13480</v>
          </cell>
          <cell r="D62">
            <v>1331272.3099999866</v>
          </cell>
          <cell r="E62">
            <v>1436455.0199999725</v>
          </cell>
          <cell r="F62">
            <v>163432.62999999837</v>
          </cell>
          <cell r="G62">
            <v>-440.77</v>
          </cell>
        </row>
        <row r="63">
          <cell r="A63">
            <v>3104</v>
          </cell>
          <cell r="B63" t="str">
            <v>140301</v>
          </cell>
          <cell r="C63">
            <v>23736</v>
          </cell>
          <cell r="D63">
            <v>2004236.1699999792</v>
          </cell>
          <cell r="E63">
            <v>2162594.7199998205</v>
          </cell>
          <cell r="F63">
            <v>436429.7700000233</v>
          </cell>
          <cell r="G63">
            <v>-122.45</v>
          </cell>
        </row>
        <row r="64">
          <cell r="A64">
            <v>3107</v>
          </cell>
          <cell r="B64" t="str">
            <v>140068</v>
          </cell>
          <cell r="C64">
            <v>10432</v>
          </cell>
          <cell r="D64">
            <v>1037678.43</v>
          </cell>
          <cell r="E64">
            <v>1119668.6099999179</v>
          </cell>
          <cell r="F64">
            <v>138394.08999999409</v>
          </cell>
          <cell r="G64">
            <v>-480.95</v>
          </cell>
        </row>
        <row r="65">
          <cell r="A65">
            <v>3122</v>
          </cell>
          <cell r="B65" t="str">
            <v>140281</v>
          </cell>
          <cell r="C65">
            <v>38532</v>
          </cell>
          <cell r="D65">
            <v>4421597.01</v>
          </cell>
          <cell r="E65">
            <v>4770929.4300008873</v>
          </cell>
          <cell r="F65">
            <v>344535.22000003897</v>
          </cell>
          <cell r="G65">
            <v>-2468.06</v>
          </cell>
        </row>
        <row r="66">
          <cell r="A66">
            <v>3138</v>
          </cell>
          <cell r="B66" t="str">
            <v>140152</v>
          </cell>
          <cell r="C66">
            <v>6571</v>
          </cell>
          <cell r="D66">
            <v>921758.92</v>
          </cell>
          <cell r="E66">
            <v>994580.67999998527</v>
          </cell>
          <cell r="F66">
            <v>100052.61000000052</v>
          </cell>
          <cell r="G66">
            <v>-292.26</v>
          </cell>
        </row>
        <row r="67">
          <cell r="A67">
            <v>3453</v>
          </cell>
          <cell r="B67" t="str">
            <v>160080</v>
          </cell>
          <cell r="C67">
            <v>418</v>
          </cell>
          <cell r="D67">
            <v>48531</v>
          </cell>
          <cell r="E67">
            <v>52365.08</v>
          </cell>
          <cell r="F67">
            <v>6967.3800000000092</v>
          </cell>
          <cell r="G67">
            <v>-51.6</v>
          </cell>
        </row>
        <row r="68">
          <cell r="A68">
            <v>4001</v>
          </cell>
          <cell r="B68" t="str">
            <v>140093</v>
          </cell>
          <cell r="C68">
            <v>8152</v>
          </cell>
          <cell r="D68">
            <v>1470224.5100000328</v>
          </cell>
          <cell r="E68">
            <v>1586370.1000000339</v>
          </cell>
          <cell r="F68">
            <v>311922.89000002434</v>
          </cell>
          <cell r="G68">
            <v>-498.25</v>
          </cell>
        </row>
        <row r="69">
          <cell r="A69">
            <v>4004</v>
          </cell>
          <cell r="B69" t="str">
            <v>140135</v>
          </cell>
          <cell r="C69">
            <v>30813</v>
          </cell>
          <cell r="D69">
            <v>3934640.6099997577</v>
          </cell>
          <cell r="E69">
            <v>4245468.1699999906</v>
          </cell>
          <cell r="F69">
            <v>756130.90000002331</v>
          </cell>
          <cell r="G69">
            <v>-2627.2</v>
          </cell>
        </row>
        <row r="70">
          <cell r="A70">
            <v>4005</v>
          </cell>
          <cell r="B70" t="str">
            <v>140166</v>
          </cell>
          <cell r="C70">
            <v>18351</v>
          </cell>
          <cell r="D70">
            <v>1530217.6500000521</v>
          </cell>
          <cell r="E70">
            <v>1651110.1000000341</v>
          </cell>
          <cell r="F70">
            <v>273141.56000000233</v>
          </cell>
          <cell r="G70">
            <v>-2540.91</v>
          </cell>
        </row>
        <row r="71">
          <cell r="A71">
            <v>4006</v>
          </cell>
          <cell r="B71" t="str">
            <v>140286</v>
          </cell>
          <cell r="C71">
            <v>9917</v>
          </cell>
          <cell r="D71">
            <v>1177987.5500000189</v>
          </cell>
          <cell r="E71">
            <v>1271059.3600000972</v>
          </cell>
          <cell r="F71">
            <v>181746.42000000519</v>
          </cell>
          <cell r="G71">
            <v>-936.20000000000073</v>
          </cell>
        </row>
        <row r="72">
          <cell r="A72">
            <v>4008</v>
          </cell>
          <cell r="B72" t="str">
            <v>140012</v>
          </cell>
          <cell r="C72">
            <v>12228</v>
          </cell>
          <cell r="D72">
            <v>1401681.99</v>
          </cell>
          <cell r="E72">
            <v>1512417.9699999762</v>
          </cell>
          <cell r="F72">
            <v>230858.75000000416</v>
          </cell>
          <cell r="G72">
            <v>-2294.5700000000002</v>
          </cell>
        </row>
        <row r="73">
          <cell r="A73">
            <v>4009</v>
          </cell>
          <cell r="B73" t="str">
            <v>141331</v>
          </cell>
          <cell r="C73">
            <v>4660</v>
          </cell>
          <cell r="D73">
            <v>630669.72000000172</v>
          </cell>
          <cell r="E73">
            <v>680497.3499999952</v>
          </cell>
          <cell r="F73">
            <v>88637.159999998767</v>
          </cell>
          <cell r="G73">
            <v>-608.79</v>
          </cell>
        </row>
        <row r="74">
          <cell r="A74">
            <v>4010</v>
          </cell>
          <cell r="B74" t="str">
            <v>160117</v>
          </cell>
          <cell r="C74">
            <v>21</v>
          </cell>
          <cell r="D74">
            <v>2200.91</v>
          </cell>
          <cell r="E74">
            <v>2374.7800000000002</v>
          </cell>
          <cell r="F74">
            <v>148.91999999999999</v>
          </cell>
          <cell r="G74">
            <v>0</v>
          </cell>
        </row>
        <row r="75">
          <cell r="A75">
            <v>4011</v>
          </cell>
          <cell r="B75" t="str">
            <v>160069</v>
          </cell>
          <cell r="C75">
            <v>7</v>
          </cell>
          <cell r="D75">
            <v>1292</v>
          </cell>
          <cell r="E75">
            <v>1394.07</v>
          </cell>
          <cell r="F75">
            <v>315.2</v>
          </cell>
          <cell r="G75">
            <v>0</v>
          </cell>
        </row>
        <row r="76">
          <cell r="A76">
            <v>4013</v>
          </cell>
          <cell r="B76" t="str">
            <v>140105</v>
          </cell>
          <cell r="C76">
            <v>13056</v>
          </cell>
          <cell r="D76">
            <v>913596.15999999375</v>
          </cell>
          <cell r="E76">
            <v>985784.30999998085</v>
          </cell>
          <cell r="F76">
            <v>150593.30999998495</v>
          </cell>
          <cell r="G76">
            <v>-455.15</v>
          </cell>
        </row>
        <row r="77">
          <cell r="A77">
            <v>4016</v>
          </cell>
          <cell r="B77" t="str">
            <v>150090</v>
          </cell>
          <cell r="C77">
            <v>619</v>
          </cell>
          <cell r="D77">
            <v>139653.51999999999</v>
          </cell>
          <cell r="E77">
            <v>150685.14000000071</v>
          </cell>
          <cell r="F77">
            <v>12643.960000000126</v>
          </cell>
          <cell r="G77">
            <v>0</v>
          </cell>
        </row>
        <row r="78">
          <cell r="A78">
            <v>4025</v>
          </cell>
          <cell r="B78" t="str">
            <v>140288</v>
          </cell>
          <cell r="C78">
            <v>5577</v>
          </cell>
          <cell r="D78">
            <v>587901.13000000082</v>
          </cell>
          <cell r="E78">
            <v>634349.75000001036</v>
          </cell>
          <cell r="F78">
            <v>58782.450000000608</v>
          </cell>
          <cell r="G78">
            <v>-562.70000000000005</v>
          </cell>
        </row>
        <row r="79">
          <cell r="A79">
            <v>4031</v>
          </cell>
          <cell r="B79" t="str">
            <v>160033</v>
          </cell>
          <cell r="C79">
            <v>3005</v>
          </cell>
          <cell r="D79">
            <v>348532.61</v>
          </cell>
          <cell r="E79">
            <v>376067.51</v>
          </cell>
          <cell r="F79">
            <v>55971.939999999617</v>
          </cell>
          <cell r="G79">
            <v>-214.15</v>
          </cell>
        </row>
        <row r="80">
          <cell r="A80">
            <v>5002</v>
          </cell>
          <cell r="B80" t="str">
            <v>140066</v>
          </cell>
          <cell r="C80">
            <v>23398</v>
          </cell>
          <cell r="D80">
            <v>1541184.1100000767</v>
          </cell>
          <cell r="E80">
            <v>1662944.3500001007</v>
          </cell>
          <cell r="F80">
            <v>355925.8200000287</v>
          </cell>
          <cell r="G80">
            <v>-950</v>
          </cell>
        </row>
        <row r="81">
          <cell r="A81">
            <v>5003</v>
          </cell>
          <cell r="B81" t="str">
            <v>140032</v>
          </cell>
          <cell r="C81">
            <v>7250</v>
          </cell>
          <cell r="D81">
            <v>451817.00999999867</v>
          </cell>
          <cell r="E81">
            <v>487511.0499999834</v>
          </cell>
          <cell r="F81">
            <v>124880.93000000063</v>
          </cell>
          <cell r="G81">
            <v>-208.35</v>
          </cell>
        </row>
        <row r="82">
          <cell r="A82">
            <v>5004</v>
          </cell>
          <cell r="B82" t="str">
            <v>141324</v>
          </cell>
          <cell r="C82">
            <v>7819</v>
          </cell>
          <cell r="D82">
            <v>921759.18000000215</v>
          </cell>
          <cell r="E82">
            <v>994581.55999995559</v>
          </cell>
          <cell r="F82">
            <v>125108.94999999549</v>
          </cell>
          <cell r="G82">
            <v>-384.2</v>
          </cell>
        </row>
        <row r="83">
          <cell r="A83">
            <v>5006</v>
          </cell>
          <cell r="B83" t="str">
            <v>140030</v>
          </cell>
          <cell r="C83">
            <v>16760</v>
          </cell>
          <cell r="D83">
            <v>2024069.3000000278</v>
          </cell>
          <cell r="E83">
            <v>2183966.8700000453</v>
          </cell>
          <cell r="F83">
            <v>248510.28000000832</v>
          </cell>
          <cell r="G83">
            <v>-1034.04</v>
          </cell>
        </row>
        <row r="84">
          <cell r="A84">
            <v>5007</v>
          </cell>
          <cell r="B84" t="str">
            <v>140217</v>
          </cell>
          <cell r="C84">
            <v>6870</v>
          </cell>
          <cell r="D84">
            <v>1358516.74</v>
          </cell>
          <cell r="E84">
            <v>1465842.7900000191</v>
          </cell>
          <cell r="F84">
            <v>167044.05000000185</v>
          </cell>
          <cell r="G84">
            <v>-367.71</v>
          </cell>
        </row>
        <row r="85">
          <cell r="A85">
            <v>5008</v>
          </cell>
          <cell r="B85" t="str">
            <v>140200</v>
          </cell>
          <cell r="C85">
            <v>37612</v>
          </cell>
          <cell r="D85">
            <v>4809892.9599999022</v>
          </cell>
          <cell r="E85">
            <v>5189924.0500000147</v>
          </cell>
          <cell r="F85">
            <v>462776.70000005764</v>
          </cell>
          <cell r="G85">
            <v>-2043.44</v>
          </cell>
        </row>
        <row r="86">
          <cell r="A86">
            <v>5009</v>
          </cell>
          <cell r="B86" t="str">
            <v>141309</v>
          </cell>
          <cell r="C86">
            <v>1414</v>
          </cell>
          <cell r="D86">
            <v>111991.78</v>
          </cell>
          <cell r="E86">
            <v>120839.94</v>
          </cell>
          <cell r="F86">
            <v>10965.73</v>
          </cell>
          <cell r="G86">
            <v>-66.84</v>
          </cell>
        </row>
        <row r="87">
          <cell r="A87">
            <v>5011</v>
          </cell>
          <cell r="B87" t="str">
            <v>140010</v>
          </cell>
          <cell r="C87">
            <v>24968</v>
          </cell>
          <cell r="D87">
            <v>3581748.87</v>
          </cell>
          <cell r="E87">
            <v>3864710.6799998363</v>
          </cell>
          <cell r="F87">
            <v>769561.54999991774</v>
          </cell>
          <cell r="G87">
            <v>-1505.53</v>
          </cell>
        </row>
        <row r="88">
          <cell r="A88">
            <v>5012</v>
          </cell>
          <cell r="B88" t="str">
            <v>140080</v>
          </cell>
          <cell r="C88">
            <v>17796</v>
          </cell>
          <cell r="D88">
            <v>1984665.27</v>
          </cell>
          <cell r="E88">
            <v>2141466.5199999502</v>
          </cell>
          <cell r="F88">
            <v>266215.05999997933</v>
          </cell>
          <cell r="G88">
            <v>-1050.17</v>
          </cell>
        </row>
        <row r="89">
          <cell r="A89">
            <v>5013</v>
          </cell>
          <cell r="B89" t="str">
            <v>140077</v>
          </cell>
          <cell r="C89">
            <v>46186</v>
          </cell>
          <cell r="D89">
            <v>3835007.4800000079</v>
          </cell>
          <cell r="E89">
            <v>4138009.340000343</v>
          </cell>
          <cell r="F89">
            <v>699254.15000000654</v>
          </cell>
          <cell r="G89">
            <v>-3188.85</v>
          </cell>
        </row>
        <row r="90">
          <cell r="A90">
            <v>5014</v>
          </cell>
          <cell r="B90" t="str">
            <v>140258</v>
          </cell>
          <cell r="C90">
            <v>15650</v>
          </cell>
          <cell r="D90">
            <v>2051780.58</v>
          </cell>
          <cell r="E90">
            <v>2213868.9799999059</v>
          </cell>
          <cell r="F90">
            <v>133533.85999999582</v>
          </cell>
          <cell r="G90">
            <v>-481.81</v>
          </cell>
        </row>
        <row r="91">
          <cell r="A91">
            <v>5035</v>
          </cell>
          <cell r="B91" t="str">
            <v>150082</v>
          </cell>
          <cell r="C91">
            <v>757</v>
          </cell>
          <cell r="D91">
            <v>144594.6</v>
          </cell>
          <cell r="E91">
            <v>156018.13</v>
          </cell>
          <cell r="F91">
            <v>52405.860000000081</v>
          </cell>
          <cell r="G91">
            <v>-17.5</v>
          </cell>
        </row>
        <row r="92">
          <cell r="A92">
            <v>5038</v>
          </cell>
          <cell r="B92" t="str">
            <v>150100</v>
          </cell>
          <cell r="C92">
            <v>672</v>
          </cell>
          <cell r="D92">
            <v>72665.389999999941</v>
          </cell>
          <cell r="E92">
            <v>78405.84</v>
          </cell>
          <cell r="F92">
            <v>13951.04</v>
          </cell>
          <cell r="G92">
            <v>-49.04</v>
          </cell>
        </row>
        <row r="93">
          <cell r="A93">
            <v>6002</v>
          </cell>
          <cell r="B93" t="str">
            <v>141311</v>
          </cell>
          <cell r="C93">
            <v>5805</v>
          </cell>
          <cell r="D93">
            <v>468684.65999999887</v>
          </cell>
          <cell r="E93">
            <v>505707.78999998723</v>
          </cell>
          <cell r="F93">
            <v>42788.539999999528</v>
          </cell>
          <cell r="G93">
            <v>-225.97</v>
          </cell>
        </row>
        <row r="94">
          <cell r="A94">
            <v>6003</v>
          </cell>
          <cell r="B94" t="str">
            <v>141351</v>
          </cell>
          <cell r="C94">
            <v>5753</v>
          </cell>
          <cell r="D94">
            <v>543654.52000000258</v>
          </cell>
          <cell r="E94">
            <v>586601.50000000128</v>
          </cell>
          <cell r="F94">
            <v>88769.939999998183</v>
          </cell>
          <cell r="G94">
            <v>-559.17999999999995</v>
          </cell>
        </row>
        <row r="95">
          <cell r="A95">
            <v>6005</v>
          </cell>
          <cell r="B95" t="str">
            <v>140160</v>
          </cell>
          <cell r="C95">
            <v>21615</v>
          </cell>
          <cell r="D95">
            <v>1608483.3299999714</v>
          </cell>
          <cell r="E95">
            <v>1735555.0700000445</v>
          </cell>
          <cell r="F95">
            <v>198379.62999997925</v>
          </cell>
          <cell r="G95">
            <v>-1157.4000000000001</v>
          </cell>
        </row>
        <row r="96">
          <cell r="A96">
            <v>7001</v>
          </cell>
          <cell r="B96" t="str">
            <v>140040</v>
          </cell>
          <cell r="C96">
            <v>14980</v>
          </cell>
          <cell r="D96">
            <v>1485478.19</v>
          </cell>
          <cell r="E96">
            <v>1602846.4799999478</v>
          </cell>
          <cell r="F96">
            <v>132474.83000000886</v>
          </cell>
          <cell r="G96">
            <v>-687.81</v>
          </cell>
        </row>
        <row r="97">
          <cell r="A97">
            <v>7002</v>
          </cell>
          <cell r="B97" t="str">
            <v>140064</v>
          </cell>
          <cell r="C97">
            <v>14223</v>
          </cell>
          <cell r="D97">
            <v>1760694.3499999715</v>
          </cell>
          <cell r="E97">
            <v>1899803.2199999355</v>
          </cell>
          <cell r="F97">
            <v>245775.43000002182</v>
          </cell>
          <cell r="G97">
            <v>-1747.55</v>
          </cell>
        </row>
        <row r="98">
          <cell r="A98">
            <v>7004</v>
          </cell>
          <cell r="B98" t="str">
            <v>141319</v>
          </cell>
          <cell r="C98">
            <v>1756</v>
          </cell>
          <cell r="D98">
            <v>197435.70999999944</v>
          </cell>
          <cell r="E98">
            <v>213033.79999999888</v>
          </cell>
          <cell r="F98">
            <v>35163.430000000153</v>
          </cell>
          <cell r="G98">
            <v>-207.91</v>
          </cell>
        </row>
        <row r="99">
          <cell r="A99">
            <v>7005</v>
          </cell>
          <cell r="B99" t="str">
            <v>140211</v>
          </cell>
          <cell r="C99">
            <v>2895</v>
          </cell>
          <cell r="D99">
            <v>480204.68</v>
          </cell>
          <cell r="E99">
            <v>518142.80999999738</v>
          </cell>
          <cell r="F99">
            <v>125899.82000000149</v>
          </cell>
          <cell r="G99">
            <v>-88.76</v>
          </cell>
        </row>
        <row r="100">
          <cell r="A100">
            <v>7006</v>
          </cell>
          <cell r="B100" t="str">
            <v>141317</v>
          </cell>
          <cell r="C100">
            <v>3827</v>
          </cell>
          <cell r="D100">
            <v>443456.2700000006</v>
          </cell>
          <cell r="E100">
            <v>478489.6499999892</v>
          </cell>
          <cell r="F100">
            <v>68387.149999999674</v>
          </cell>
          <cell r="G100">
            <v>-715.34</v>
          </cell>
        </row>
        <row r="101">
          <cell r="A101">
            <v>7007</v>
          </cell>
          <cell r="B101" t="str">
            <v>140125</v>
          </cell>
          <cell r="C101">
            <v>14259</v>
          </cell>
          <cell r="D101">
            <v>2795827.7100000847</v>
          </cell>
          <cell r="E101">
            <v>3016693.7200000715</v>
          </cell>
          <cell r="F101">
            <v>158477.62999999509</v>
          </cell>
          <cell r="G101">
            <v>-230.99</v>
          </cell>
        </row>
        <row r="102">
          <cell r="A102">
            <v>7008</v>
          </cell>
          <cell r="B102" t="str">
            <v>140137</v>
          </cell>
          <cell r="C102">
            <v>6680</v>
          </cell>
          <cell r="D102">
            <v>657071.54000000108</v>
          </cell>
          <cell r="E102">
            <v>708986.31000000297</v>
          </cell>
          <cell r="F102">
            <v>105831.72999999757</v>
          </cell>
          <cell r="G102">
            <v>-787.09</v>
          </cell>
        </row>
        <row r="103">
          <cell r="A103">
            <v>7009</v>
          </cell>
          <cell r="B103" t="str">
            <v>141302</v>
          </cell>
          <cell r="C103">
            <v>1642</v>
          </cell>
          <cell r="D103">
            <v>158218.95000000001</v>
          </cell>
          <cell r="E103">
            <v>170718.59999999937</v>
          </cell>
          <cell r="F103">
            <v>27531.130000000172</v>
          </cell>
          <cell r="G103">
            <v>-119.22</v>
          </cell>
        </row>
        <row r="104">
          <cell r="A104">
            <v>7074</v>
          </cell>
          <cell r="B104" t="str">
            <v>140292</v>
          </cell>
          <cell r="C104">
            <v>4880</v>
          </cell>
          <cell r="D104">
            <v>611839.35</v>
          </cell>
          <cell r="E104">
            <v>660176.559999994</v>
          </cell>
          <cell r="F104">
            <v>31050.799999999999</v>
          </cell>
          <cell r="G104">
            <v>-99.38</v>
          </cell>
        </row>
        <row r="105">
          <cell r="A105">
            <v>8005</v>
          </cell>
          <cell r="B105" t="str">
            <v>141335</v>
          </cell>
          <cell r="C105">
            <v>1268</v>
          </cell>
          <cell r="D105">
            <v>104520.11</v>
          </cell>
          <cell r="E105">
            <v>112777.32</v>
          </cell>
          <cell r="F105">
            <v>14226.819999999911</v>
          </cell>
          <cell r="G105">
            <v>-343.4</v>
          </cell>
        </row>
        <row r="106">
          <cell r="A106">
            <v>8006</v>
          </cell>
          <cell r="B106" t="str">
            <v>140191</v>
          </cell>
          <cell r="C106">
            <v>29457</v>
          </cell>
          <cell r="D106">
            <v>3367247.2</v>
          </cell>
          <cell r="E106">
            <v>3633295.7199997827</v>
          </cell>
          <cell r="F106">
            <v>273808.36000001169</v>
          </cell>
          <cell r="G106">
            <v>-830.75</v>
          </cell>
        </row>
        <row r="107">
          <cell r="A107">
            <v>8008</v>
          </cell>
          <cell r="B107" t="str">
            <v>140011</v>
          </cell>
          <cell r="C107">
            <v>12255</v>
          </cell>
          <cell r="D107">
            <v>1999840.8999999638</v>
          </cell>
          <cell r="E107">
            <v>2157836.9799998966</v>
          </cell>
          <cell r="F107">
            <v>293158.88000001188</v>
          </cell>
          <cell r="G107">
            <v>-581.12</v>
          </cell>
        </row>
        <row r="108">
          <cell r="A108">
            <v>8009</v>
          </cell>
          <cell r="B108" t="str">
            <v>141336</v>
          </cell>
          <cell r="C108">
            <v>3446</v>
          </cell>
          <cell r="D108">
            <v>438509.64</v>
          </cell>
          <cell r="E108">
            <v>473157.47000000766</v>
          </cell>
          <cell r="F108">
            <v>51006.349999999919</v>
          </cell>
          <cell r="G108">
            <v>-490.94</v>
          </cell>
        </row>
        <row r="109">
          <cell r="A109">
            <v>8011</v>
          </cell>
          <cell r="B109" t="str">
            <v>141332</v>
          </cell>
          <cell r="C109">
            <v>3007</v>
          </cell>
          <cell r="D109">
            <v>324233.28999999689</v>
          </cell>
          <cell r="E109">
            <v>349849.39000000054</v>
          </cell>
          <cell r="F109">
            <v>34803.270000000193</v>
          </cell>
          <cell r="G109">
            <v>-246.81</v>
          </cell>
        </row>
        <row r="110">
          <cell r="A110">
            <v>8012</v>
          </cell>
          <cell r="B110" t="str">
            <v>140122</v>
          </cell>
          <cell r="C110">
            <v>28932</v>
          </cell>
          <cell r="D110">
            <v>2979034.57</v>
          </cell>
          <cell r="E110">
            <v>3214387.3099999172</v>
          </cell>
          <cell r="F110">
            <v>188215.87000003023</v>
          </cell>
          <cell r="G110">
            <v>-1143.28</v>
          </cell>
        </row>
        <row r="111">
          <cell r="A111">
            <v>8014</v>
          </cell>
          <cell r="B111" t="str">
            <v>141330</v>
          </cell>
          <cell r="C111">
            <v>968</v>
          </cell>
          <cell r="D111">
            <v>63641.14</v>
          </cell>
          <cell r="E111">
            <v>68669.360000000452</v>
          </cell>
          <cell r="F111">
            <v>11046.61</v>
          </cell>
          <cell r="G111">
            <v>-22.96</v>
          </cell>
        </row>
        <row r="112">
          <cell r="A112">
            <v>8015</v>
          </cell>
          <cell r="B112" t="str">
            <v>141313</v>
          </cell>
          <cell r="C112">
            <v>4938</v>
          </cell>
          <cell r="D112">
            <v>442326.57</v>
          </cell>
          <cell r="E112">
            <v>477273.89000000659</v>
          </cell>
          <cell r="F112">
            <v>64356.239999998994</v>
          </cell>
          <cell r="G112">
            <v>-393.46</v>
          </cell>
        </row>
        <row r="113">
          <cell r="A113">
            <v>8016</v>
          </cell>
          <cell r="B113" t="str">
            <v>140250</v>
          </cell>
          <cell r="C113">
            <v>7114</v>
          </cell>
          <cell r="D113">
            <v>1006593</v>
          </cell>
          <cell r="E113">
            <v>1086113.0599999533</v>
          </cell>
          <cell r="F113">
            <v>59370.520000000542</v>
          </cell>
          <cell r="G113">
            <v>-360.8</v>
          </cell>
        </row>
        <row r="114">
          <cell r="A114">
            <v>8017</v>
          </cell>
          <cell r="B114" t="str">
            <v>150004</v>
          </cell>
          <cell r="C114">
            <v>498</v>
          </cell>
          <cell r="D114">
            <v>79756.33</v>
          </cell>
          <cell r="E114">
            <v>86056.8</v>
          </cell>
          <cell r="F114">
            <v>9416.68</v>
          </cell>
          <cell r="G114">
            <v>-28.36</v>
          </cell>
        </row>
        <row r="115">
          <cell r="A115">
            <v>8018</v>
          </cell>
          <cell r="B115" t="str">
            <v>141316</v>
          </cell>
          <cell r="C115">
            <v>2050</v>
          </cell>
          <cell r="D115">
            <v>168470.28</v>
          </cell>
          <cell r="E115">
            <v>181781.7499999986</v>
          </cell>
          <cell r="F115">
            <v>29167.339999999829</v>
          </cell>
          <cell r="G115">
            <v>-189.34</v>
          </cell>
        </row>
        <row r="116">
          <cell r="A116">
            <v>8019</v>
          </cell>
          <cell r="B116" t="str">
            <v>140210</v>
          </cell>
          <cell r="C116">
            <v>11246</v>
          </cell>
          <cell r="D116">
            <v>1365696.8299999819</v>
          </cell>
          <cell r="E116">
            <v>1473578.1599999506</v>
          </cell>
          <cell r="F116">
            <v>324173.80000001221</v>
          </cell>
          <cell r="G116">
            <v>-629.36</v>
          </cell>
        </row>
        <row r="117">
          <cell r="A117">
            <v>8039</v>
          </cell>
          <cell r="B117" t="str">
            <v>260025</v>
          </cell>
          <cell r="C117">
            <v>360</v>
          </cell>
          <cell r="D117">
            <v>28365.35</v>
          </cell>
          <cell r="E117">
            <v>30606.639999999999</v>
          </cell>
          <cell r="F117">
            <v>9849.9499999999898</v>
          </cell>
          <cell r="G117">
            <v>-72.19</v>
          </cell>
        </row>
        <row r="118">
          <cell r="A118">
            <v>8088</v>
          </cell>
          <cell r="B118" t="str">
            <v>140290</v>
          </cell>
          <cell r="C118">
            <v>14767</v>
          </cell>
          <cell r="D118">
            <v>2745024.0600001002</v>
          </cell>
          <cell r="E118">
            <v>2961889.1899998835</v>
          </cell>
          <cell r="F118">
            <v>154347.66999999667</v>
          </cell>
          <cell r="G118">
            <v>-493.32</v>
          </cell>
        </row>
        <row r="119">
          <cell r="A119">
            <v>9003</v>
          </cell>
          <cell r="B119" t="str">
            <v>160058</v>
          </cell>
          <cell r="C119">
            <v>4147</v>
          </cell>
          <cell r="D119">
            <v>253882.01</v>
          </cell>
          <cell r="E119">
            <v>273938.52999999718</v>
          </cell>
          <cell r="F119">
            <v>46942.170000000056</v>
          </cell>
          <cell r="G119">
            <v>-57.44</v>
          </cell>
        </row>
        <row r="120">
          <cell r="A120">
            <v>9024</v>
          </cell>
          <cell r="B120" t="str">
            <v>150056</v>
          </cell>
          <cell r="C120">
            <v>2237</v>
          </cell>
          <cell r="D120">
            <v>125042.46</v>
          </cell>
          <cell r="E120">
            <v>134921.59</v>
          </cell>
          <cell r="F120">
            <v>14746.619999999941</v>
          </cell>
          <cell r="G120">
            <v>-105.15</v>
          </cell>
        </row>
        <row r="121">
          <cell r="A121">
            <v>9993</v>
          </cell>
          <cell r="B121" t="str">
            <v>260180</v>
          </cell>
          <cell r="C121">
            <v>9027</v>
          </cell>
          <cell r="D121">
            <v>1124204.6099999594</v>
          </cell>
          <cell r="E121">
            <v>1213003.330000073</v>
          </cell>
          <cell r="F121">
            <v>173434.84999999622</v>
          </cell>
          <cell r="G121">
            <v>-1574.93</v>
          </cell>
        </row>
        <row r="122">
          <cell r="A122">
            <v>10002</v>
          </cell>
          <cell r="B122" t="str">
            <v>140058</v>
          </cell>
          <cell r="C122">
            <v>9865</v>
          </cell>
          <cell r="D122">
            <v>943312.52000002551</v>
          </cell>
          <cell r="E122">
            <v>1017842.0699999895</v>
          </cell>
          <cell r="F122">
            <v>109221.54999999942</v>
          </cell>
          <cell r="G122">
            <v>-508.36</v>
          </cell>
        </row>
        <row r="123">
          <cell r="A123">
            <v>10003</v>
          </cell>
          <cell r="B123" t="str">
            <v>140007</v>
          </cell>
          <cell r="C123">
            <v>15153</v>
          </cell>
          <cell r="D123">
            <v>1665826.9599999439</v>
          </cell>
          <cell r="E123">
            <v>1797424.4800000195</v>
          </cell>
          <cell r="F123">
            <v>100894.65</v>
          </cell>
          <cell r="G123">
            <v>-418.17</v>
          </cell>
        </row>
        <row r="124">
          <cell r="A124">
            <v>10004</v>
          </cell>
          <cell r="B124" t="str">
            <v>140213</v>
          </cell>
          <cell r="C124">
            <v>14965</v>
          </cell>
          <cell r="D124">
            <v>2496899.3300000392</v>
          </cell>
          <cell r="E124">
            <v>2694160.049999943</v>
          </cell>
          <cell r="F124">
            <v>303821.31000001857</v>
          </cell>
          <cell r="G124">
            <v>-1027.99</v>
          </cell>
        </row>
        <row r="125">
          <cell r="A125">
            <v>10005</v>
          </cell>
          <cell r="B125" t="str">
            <v>140059</v>
          </cell>
          <cell r="C125">
            <v>7397</v>
          </cell>
          <cell r="D125">
            <v>685492.2499999986</v>
          </cell>
          <cell r="E125">
            <v>739647.49999999208</v>
          </cell>
          <cell r="F125">
            <v>141375.25</v>
          </cell>
          <cell r="G125">
            <v>-309.47000000000003</v>
          </cell>
        </row>
        <row r="126">
          <cell r="A126">
            <v>11001</v>
          </cell>
          <cell r="B126" t="str">
            <v>140155</v>
          </cell>
          <cell r="C126">
            <v>8348</v>
          </cell>
          <cell r="D126">
            <v>910528.19999999797</v>
          </cell>
          <cell r="E126">
            <v>982463.1899999812</v>
          </cell>
          <cell r="F126">
            <v>101734.50000000054</v>
          </cell>
          <cell r="G126">
            <v>-820.14</v>
          </cell>
        </row>
        <row r="127">
          <cell r="A127">
            <v>11004</v>
          </cell>
          <cell r="B127" t="str">
            <v>141325</v>
          </cell>
          <cell r="C127">
            <v>10815</v>
          </cell>
          <cell r="D127">
            <v>1270711.4699999921</v>
          </cell>
          <cell r="E127">
            <v>1371097.6500000276</v>
          </cell>
          <cell r="F127">
            <v>142273.8099999984</v>
          </cell>
          <cell r="G127">
            <v>-1167.78</v>
          </cell>
        </row>
        <row r="128">
          <cell r="A128">
            <v>11006</v>
          </cell>
          <cell r="B128" t="str">
            <v>140186</v>
          </cell>
          <cell r="C128">
            <v>29953</v>
          </cell>
          <cell r="D128">
            <v>2888115.9000000055</v>
          </cell>
          <cell r="E128">
            <v>3116278.7199997832</v>
          </cell>
          <cell r="F128">
            <v>246570.9000000144</v>
          </cell>
          <cell r="G128">
            <v>-1225.96</v>
          </cell>
        </row>
        <row r="129">
          <cell r="A129">
            <v>12002</v>
          </cell>
          <cell r="B129" t="str">
            <v>140130</v>
          </cell>
          <cell r="C129">
            <v>3609</v>
          </cell>
          <cell r="D129">
            <v>427339.19</v>
          </cell>
          <cell r="E129">
            <v>461101.32000000798</v>
          </cell>
          <cell r="F129">
            <v>82544.889999998602</v>
          </cell>
          <cell r="G129">
            <v>-464.93</v>
          </cell>
        </row>
        <row r="130">
          <cell r="A130">
            <v>12004</v>
          </cell>
          <cell r="B130" t="str">
            <v>140024</v>
          </cell>
          <cell r="C130">
            <v>5517</v>
          </cell>
          <cell r="D130">
            <v>560346.10999999789</v>
          </cell>
          <cell r="E130">
            <v>604621.46000002045</v>
          </cell>
          <cell r="F130">
            <v>95113.649999997899</v>
          </cell>
          <cell r="G130">
            <v>-386.91</v>
          </cell>
        </row>
        <row r="131">
          <cell r="A131">
            <v>12005</v>
          </cell>
          <cell r="B131" t="str">
            <v>141322</v>
          </cell>
          <cell r="C131">
            <v>10049</v>
          </cell>
          <cell r="D131">
            <v>1305540.19</v>
          </cell>
          <cell r="E131">
            <v>1408676.9999999558</v>
          </cell>
          <cell r="F131">
            <v>190935.41000000417</v>
          </cell>
          <cell r="G131">
            <v>-1681.9</v>
          </cell>
        </row>
        <row r="132">
          <cell r="A132">
            <v>12007</v>
          </cell>
          <cell r="B132" t="str">
            <v>141350</v>
          </cell>
          <cell r="C132">
            <v>9055</v>
          </cell>
          <cell r="D132">
            <v>1161640.9900000277</v>
          </cell>
          <cell r="E132">
            <v>1253403.2700000347</v>
          </cell>
          <cell r="F132">
            <v>156924.47000000291</v>
          </cell>
          <cell r="G132">
            <v>-942.88</v>
          </cell>
        </row>
        <row r="133">
          <cell r="A133">
            <v>12009</v>
          </cell>
          <cell r="B133" t="str">
            <v>140065</v>
          </cell>
          <cell r="C133">
            <v>2470</v>
          </cell>
          <cell r="D133">
            <v>351042.09</v>
          </cell>
          <cell r="E133">
            <v>378775.93000000104</v>
          </cell>
          <cell r="F133">
            <v>21942.539999999655</v>
          </cell>
          <cell r="G133">
            <v>-108.71</v>
          </cell>
        </row>
        <row r="134">
          <cell r="A134">
            <v>12010</v>
          </cell>
          <cell r="B134" t="str">
            <v>140202</v>
          </cell>
          <cell r="C134">
            <v>21690</v>
          </cell>
          <cell r="D134">
            <v>4487695.05</v>
          </cell>
          <cell r="E134">
            <v>4842218.8000000883</v>
          </cell>
          <cell r="F134">
            <v>739751.91000001866</v>
          </cell>
          <cell r="G134">
            <v>-1131.5899999999999</v>
          </cell>
        </row>
        <row r="135">
          <cell r="A135">
            <v>13004</v>
          </cell>
          <cell r="B135" t="str">
            <v>140240</v>
          </cell>
          <cell r="C135">
            <v>12000</v>
          </cell>
          <cell r="D135">
            <v>1178524.5999999887</v>
          </cell>
          <cell r="E135">
            <v>1271633.639999978</v>
          </cell>
          <cell r="F135">
            <v>166188.60999999865</v>
          </cell>
          <cell r="G135">
            <v>-645.09</v>
          </cell>
        </row>
        <row r="136">
          <cell r="A136">
            <v>13005</v>
          </cell>
          <cell r="B136" t="str">
            <v>141310</v>
          </cell>
          <cell r="C136">
            <v>3847</v>
          </cell>
          <cell r="D136">
            <v>393745.34</v>
          </cell>
          <cell r="E136">
            <v>424853.62</v>
          </cell>
          <cell r="F136">
            <v>57526.61</v>
          </cell>
          <cell r="G136">
            <v>-216.66</v>
          </cell>
        </row>
        <row r="137">
          <cell r="A137">
            <v>13009</v>
          </cell>
          <cell r="B137" t="str">
            <v>141318</v>
          </cell>
          <cell r="C137">
            <v>7734</v>
          </cell>
          <cell r="D137">
            <v>798402.49</v>
          </cell>
          <cell r="E137">
            <v>861474.94000000414</v>
          </cell>
          <cell r="F137">
            <v>85652.330000003334</v>
          </cell>
          <cell r="G137">
            <v>-727.61</v>
          </cell>
        </row>
        <row r="138">
          <cell r="A138">
            <v>13010</v>
          </cell>
          <cell r="B138" t="str">
            <v>141301</v>
          </cell>
          <cell r="C138">
            <v>2357</v>
          </cell>
          <cell r="D138">
            <v>248477.6</v>
          </cell>
          <cell r="E138">
            <v>268107.59999999998</v>
          </cell>
          <cell r="F138">
            <v>26084.390000000072</v>
          </cell>
          <cell r="G138">
            <v>-211.51</v>
          </cell>
        </row>
        <row r="139">
          <cell r="A139">
            <v>13011</v>
          </cell>
          <cell r="B139" t="str">
            <v>140101</v>
          </cell>
          <cell r="C139">
            <v>8205</v>
          </cell>
          <cell r="D139">
            <v>1012403.44</v>
          </cell>
          <cell r="E139">
            <v>1092382.8500000001</v>
          </cell>
          <cell r="F139">
            <v>110476.43000000053</v>
          </cell>
          <cell r="G139">
            <v>-1143.82</v>
          </cell>
        </row>
        <row r="140">
          <cell r="A140">
            <v>13012</v>
          </cell>
          <cell r="B140" t="str">
            <v>141329</v>
          </cell>
          <cell r="C140">
            <v>499</v>
          </cell>
          <cell r="D140">
            <v>35284.06</v>
          </cell>
          <cell r="E140">
            <v>38072.07</v>
          </cell>
          <cell r="F140">
            <v>6204.67</v>
          </cell>
          <cell r="G140">
            <v>0</v>
          </cell>
        </row>
        <row r="141">
          <cell r="A141">
            <v>13013</v>
          </cell>
          <cell r="B141" t="str">
            <v>141327</v>
          </cell>
          <cell r="C141">
            <v>6138</v>
          </cell>
          <cell r="D141">
            <v>832394.59999999066</v>
          </cell>
          <cell r="E141">
            <v>898157.93000002531</v>
          </cell>
          <cell r="F141">
            <v>108290.15999999701</v>
          </cell>
          <cell r="G141">
            <v>-628.02</v>
          </cell>
        </row>
        <row r="142">
          <cell r="A142">
            <v>13014</v>
          </cell>
          <cell r="B142" t="str">
            <v>140046</v>
          </cell>
          <cell r="C142">
            <v>17318</v>
          </cell>
          <cell r="D142">
            <v>3140388.48</v>
          </cell>
          <cell r="E142">
            <v>3388474.459999973</v>
          </cell>
          <cell r="F142">
            <v>671962.87000004912</v>
          </cell>
          <cell r="G142">
            <v>-1243.8</v>
          </cell>
        </row>
        <row r="143">
          <cell r="A143">
            <v>13017</v>
          </cell>
          <cell r="B143" t="str">
            <v>140184</v>
          </cell>
          <cell r="C143">
            <v>8453</v>
          </cell>
          <cell r="D143">
            <v>1939109.7299999783</v>
          </cell>
          <cell r="E143">
            <v>2092296.6199999545</v>
          </cell>
          <cell r="F143">
            <v>263848.75999999326</v>
          </cell>
          <cell r="G143">
            <v>-315.54000000000002</v>
          </cell>
        </row>
        <row r="144">
          <cell r="A144">
            <v>13019</v>
          </cell>
          <cell r="B144" t="str">
            <v>141323</v>
          </cell>
          <cell r="C144">
            <v>10704</v>
          </cell>
          <cell r="D144">
            <v>1332808.7199999772</v>
          </cell>
          <cell r="E144">
            <v>1438102.5200001127</v>
          </cell>
          <cell r="F144">
            <v>169605.31</v>
          </cell>
          <cell r="G144">
            <v>-683.41</v>
          </cell>
        </row>
        <row r="145">
          <cell r="A145">
            <v>13020</v>
          </cell>
          <cell r="B145" t="str">
            <v>140116</v>
          </cell>
          <cell r="C145">
            <v>6002</v>
          </cell>
          <cell r="D145">
            <v>1279256.33</v>
          </cell>
          <cell r="E145">
            <v>1380321.3</v>
          </cell>
          <cell r="F145">
            <v>235671.28</v>
          </cell>
          <cell r="G145">
            <v>-249.58</v>
          </cell>
        </row>
        <row r="146">
          <cell r="A146">
            <v>13021</v>
          </cell>
          <cell r="B146" t="str">
            <v>140089</v>
          </cell>
          <cell r="C146">
            <v>12183</v>
          </cell>
          <cell r="D146">
            <v>1071035.5200000086</v>
          </cell>
          <cell r="E146">
            <v>1155647.3700000485</v>
          </cell>
          <cell r="F146">
            <v>154107.26999999734</v>
          </cell>
          <cell r="G146">
            <v>-1289.48</v>
          </cell>
        </row>
        <row r="147">
          <cell r="A147">
            <v>13023</v>
          </cell>
          <cell r="B147" t="str">
            <v>141326</v>
          </cell>
          <cell r="C147">
            <v>3352</v>
          </cell>
          <cell r="D147">
            <v>320372.18</v>
          </cell>
          <cell r="E147">
            <v>345683.28000000166</v>
          </cell>
          <cell r="F147">
            <v>49725.660000000258</v>
          </cell>
          <cell r="G147">
            <v>-137.74</v>
          </cell>
        </row>
        <row r="148">
          <cell r="A148">
            <v>13024</v>
          </cell>
          <cell r="B148" t="str">
            <v>141334</v>
          </cell>
          <cell r="C148">
            <v>4243</v>
          </cell>
          <cell r="D148">
            <v>733204.55</v>
          </cell>
          <cell r="E148">
            <v>791132.180000016</v>
          </cell>
          <cell r="F148">
            <v>92298.809999998281</v>
          </cell>
          <cell r="G148">
            <v>-475.65</v>
          </cell>
        </row>
        <row r="149">
          <cell r="A149">
            <v>13025</v>
          </cell>
          <cell r="B149" t="str">
            <v>520028</v>
          </cell>
          <cell r="C149">
            <v>499</v>
          </cell>
          <cell r="D149">
            <v>100469.65</v>
          </cell>
          <cell r="E149">
            <v>108406.77</v>
          </cell>
          <cell r="F149">
            <v>16297.380000000096</v>
          </cell>
          <cell r="G149">
            <v>-32.200000000000003</v>
          </cell>
        </row>
        <row r="150">
          <cell r="A150">
            <v>13026</v>
          </cell>
          <cell r="B150" t="str">
            <v>140008</v>
          </cell>
          <cell r="C150">
            <v>5269</v>
          </cell>
          <cell r="D150">
            <v>1032562.93</v>
          </cell>
          <cell r="E150">
            <v>1114132.1300000178</v>
          </cell>
          <cell r="F150">
            <v>42311.889999999126</v>
          </cell>
          <cell r="G150">
            <v>-161.74</v>
          </cell>
        </row>
        <row r="151">
          <cell r="A151">
            <v>13027</v>
          </cell>
          <cell r="B151" t="str">
            <v>140276</v>
          </cell>
          <cell r="C151">
            <v>118188</v>
          </cell>
          <cell r="D151">
            <v>9749586.0999992546</v>
          </cell>
          <cell r="E151">
            <v>10519767.650002556</v>
          </cell>
          <cell r="F151">
            <v>1791507.8000006436</v>
          </cell>
          <cell r="G151">
            <v>-7831.210000000011</v>
          </cell>
        </row>
        <row r="152">
          <cell r="A152">
            <v>13029</v>
          </cell>
          <cell r="B152" t="str">
            <v>523300</v>
          </cell>
          <cell r="C152">
            <v>2348</v>
          </cell>
          <cell r="D152">
            <v>267775</v>
          </cell>
          <cell r="E152">
            <v>288928.89</v>
          </cell>
          <cell r="F152">
            <v>58854.599999999569</v>
          </cell>
          <cell r="G152">
            <v>-202.55</v>
          </cell>
        </row>
        <row r="153">
          <cell r="A153">
            <v>13031</v>
          </cell>
          <cell r="B153" t="str">
            <v>520098</v>
          </cell>
          <cell r="C153">
            <v>2738</v>
          </cell>
          <cell r="D153">
            <v>308500.15000000066</v>
          </cell>
          <cell r="E153">
            <v>332872.66000000108</v>
          </cell>
          <cell r="F153">
            <v>52772.460000000348</v>
          </cell>
          <cell r="G153">
            <v>-87.11</v>
          </cell>
        </row>
        <row r="154">
          <cell r="A154">
            <v>13046</v>
          </cell>
          <cell r="B154" t="str">
            <v>140189</v>
          </cell>
          <cell r="C154">
            <v>39600</v>
          </cell>
          <cell r="D154">
            <v>3665061.6299999095</v>
          </cell>
          <cell r="E154">
            <v>3954609.0899998611</v>
          </cell>
          <cell r="F154">
            <v>685739.0400000487</v>
          </cell>
          <cell r="G154">
            <v>-3417.36</v>
          </cell>
        </row>
        <row r="155">
          <cell r="A155">
            <v>13047</v>
          </cell>
          <cell r="B155" t="str">
            <v>140289</v>
          </cell>
          <cell r="C155">
            <v>7189</v>
          </cell>
          <cell r="D155">
            <v>748179.64</v>
          </cell>
          <cell r="E155">
            <v>807287.55000001204</v>
          </cell>
          <cell r="F155">
            <v>114591.30999999843</v>
          </cell>
          <cell r="G155">
            <v>-782.98</v>
          </cell>
        </row>
        <row r="156">
          <cell r="A156">
            <v>13119</v>
          </cell>
          <cell r="B156" t="str">
            <v>150125</v>
          </cell>
          <cell r="C156">
            <v>386</v>
          </cell>
          <cell r="D156">
            <v>47714.74</v>
          </cell>
          <cell r="E156">
            <v>51484.19</v>
          </cell>
          <cell r="F156">
            <v>4861.0900000000074</v>
          </cell>
          <cell r="G156">
            <v>0</v>
          </cell>
        </row>
        <row r="157">
          <cell r="A157">
            <v>13297</v>
          </cell>
          <cell r="B157" t="str">
            <v>140294</v>
          </cell>
          <cell r="C157">
            <v>6570</v>
          </cell>
          <cell r="D157">
            <v>1258502</v>
          </cell>
          <cell r="E157">
            <v>1357922.64</v>
          </cell>
          <cell r="F157">
            <v>131729.11999999508</v>
          </cell>
          <cell r="G157">
            <v>-684.17</v>
          </cell>
        </row>
        <row r="158">
          <cell r="A158">
            <v>14001</v>
          </cell>
          <cell r="B158" t="str">
            <v>140127</v>
          </cell>
          <cell r="C158">
            <v>15629</v>
          </cell>
          <cell r="D158">
            <v>1013974.4200000073</v>
          </cell>
          <cell r="E158">
            <v>1094090.7</v>
          </cell>
          <cell r="F158">
            <v>86406.600000003033</v>
          </cell>
          <cell r="G158">
            <v>-604.67999999999995</v>
          </cell>
        </row>
        <row r="159">
          <cell r="A159">
            <v>14002</v>
          </cell>
          <cell r="B159" t="str">
            <v>140231</v>
          </cell>
          <cell r="C159">
            <v>15023</v>
          </cell>
          <cell r="D159">
            <v>2791645.1599999215</v>
          </cell>
          <cell r="E159">
            <v>3012181.8699999615</v>
          </cell>
          <cell r="F159">
            <v>304958.50000001118</v>
          </cell>
          <cell r="G159">
            <v>-2974.14</v>
          </cell>
        </row>
        <row r="160">
          <cell r="A160">
            <v>14003</v>
          </cell>
          <cell r="B160" t="str">
            <v>141308</v>
          </cell>
          <cell r="C160">
            <v>6045</v>
          </cell>
          <cell r="D160">
            <v>541757.06999999878</v>
          </cell>
          <cell r="E160">
            <v>584556.65999999351</v>
          </cell>
          <cell r="F160">
            <v>113289.91</v>
          </cell>
          <cell r="G160">
            <v>-997.76</v>
          </cell>
        </row>
        <row r="161">
          <cell r="A161">
            <v>15001</v>
          </cell>
          <cell r="B161" t="str">
            <v>140049</v>
          </cell>
          <cell r="C161">
            <v>47424</v>
          </cell>
          <cell r="D161">
            <v>4218680.4100001417</v>
          </cell>
          <cell r="E161">
            <v>4552015.4800007287</v>
          </cell>
          <cell r="F161">
            <v>432166.17999994836</v>
          </cell>
          <cell r="G161">
            <v>-2188.06</v>
          </cell>
        </row>
        <row r="162">
          <cell r="A162">
            <v>15006</v>
          </cell>
          <cell r="B162" t="str">
            <v>140147</v>
          </cell>
          <cell r="C162">
            <v>9455</v>
          </cell>
          <cell r="D162">
            <v>1177612.990000024</v>
          </cell>
          <cell r="E162">
            <v>1270644.9600000244</v>
          </cell>
          <cell r="F162">
            <v>129565.53999999759</v>
          </cell>
          <cell r="G162">
            <v>-869.66</v>
          </cell>
        </row>
        <row r="163">
          <cell r="A163">
            <v>15007</v>
          </cell>
          <cell r="B163" t="str">
            <v>140063</v>
          </cell>
          <cell r="C163">
            <v>10227</v>
          </cell>
          <cell r="D163">
            <v>2097676.3200000143</v>
          </cell>
          <cell r="E163">
            <v>2263395.509999969</v>
          </cell>
          <cell r="F163">
            <v>166447.36000000127</v>
          </cell>
          <cell r="G163">
            <v>-1493.07</v>
          </cell>
        </row>
        <row r="164">
          <cell r="A164">
            <v>15008</v>
          </cell>
          <cell r="B164" t="str">
            <v>140208</v>
          </cell>
          <cell r="C164">
            <v>22708</v>
          </cell>
          <cell r="D164">
            <v>3885036.29</v>
          </cell>
          <cell r="E164">
            <v>4191961.7000001585</v>
          </cell>
          <cell r="F164">
            <v>499780.28999998485</v>
          </cell>
          <cell r="G164">
            <v>-1840.99</v>
          </cell>
        </row>
        <row r="165">
          <cell r="A165">
            <v>15010</v>
          </cell>
          <cell r="B165" t="str">
            <v>140110</v>
          </cell>
          <cell r="C165">
            <v>5701</v>
          </cell>
          <cell r="D165">
            <v>910383.97</v>
          </cell>
          <cell r="E165">
            <v>982304.91999999306</v>
          </cell>
          <cell r="F165">
            <v>129948.11999999762</v>
          </cell>
          <cell r="G165">
            <v>-926.92</v>
          </cell>
        </row>
        <row r="166">
          <cell r="A166">
            <v>16001</v>
          </cell>
          <cell r="B166" t="str">
            <v>141341</v>
          </cell>
          <cell r="C166">
            <v>6363</v>
          </cell>
          <cell r="D166">
            <v>720998.15</v>
          </cell>
          <cell r="E166">
            <v>777956.22999997251</v>
          </cell>
          <cell r="F166">
            <v>107582.8399999992</v>
          </cell>
          <cell r="G166">
            <v>-452.5</v>
          </cell>
        </row>
        <row r="167">
          <cell r="A167">
            <v>16002</v>
          </cell>
          <cell r="B167" t="str">
            <v>141320</v>
          </cell>
          <cell r="C167">
            <v>9600</v>
          </cell>
          <cell r="D167">
            <v>1312805.3400000117</v>
          </cell>
          <cell r="E167">
            <v>1416522.5100000058</v>
          </cell>
          <cell r="F167">
            <v>185383.51999999888</v>
          </cell>
          <cell r="G167">
            <v>-1409.11</v>
          </cell>
        </row>
        <row r="168">
          <cell r="A168">
            <v>16004</v>
          </cell>
          <cell r="B168" t="str">
            <v>140120</v>
          </cell>
          <cell r="C168">
            <v>14592</v>
          </cell>
          <cell r="D168">
            <v>2243121.29</v>
          </cell>
          <cell r="E168">
            <v>2420329.2299998207</v>
          </cell>
          <cell r="F168">
            <v>235978.62000001801</v>
          </cell>
          <cell r="G168">
            <v>-1855.23</v>
          </cell>
        </row>
        <row r="169">
          <cell r="A169">
            <v>16005</v>
          </cell>
          <cell r="B169" t="str">
            <v>140013</v>
          </cell>
          <cell r="C169">
            <v>3529</v>
          </cell>
          <cell r="D169">
            <v>320459.48</v>
          </cell>
          <cell r="E169">
            <v>345777.71999999892</v>
          </cell>
          <cell r="F169">
            <v>36914.07</v>
          </cell>
          <cell r="G169">
            <v>-176.07</v>
          </cell>
        </row>
        <row r="170">
          <cell r="A170">
            <v>16006</v>
          </cell>
          <cell r="B170" t="str">
            <v>140209</v>
          </cell>
          <cell r="C170">
            <v>44658</v>
          </cell>
          <cell r="D170">
            <v>3712382.79</v>
          </cell>
          <cell r="E170">
            <v>4005721.9699996593</v>
          </cell>
          <cell r="F170">
            <v>781583.61000011861</v>
          </cell>
          <cell r="G170">
            <v>-4442.1400000000003</v>
          </cell>
        </row>
        <row r="171">
          <cell r="A171">
            <v>16007</v>
          </cell>
          <cell r="B171" t="str">
            <v>140067</v>
          </cell>
          <cell r="C171">
            <v>85381</v>
          </cell>
          <cell r="D171">
            <v>9079843.5699999258</v>
          </cell>
          <cell r="E171">
            <v>9797185.830000164</v>
          </cell>
          <cell r="F171">
            <v>1279522.9899994323</v>
          </cell>
          <cell r="G171">
            <v>-7776.2499999999854</v>
          </cell>
        </row>
        <row r="172">
          <cell r="A172">
            <v>16009</v>
          </cell>
          <cell r="B172" t="str">
            <v>141315</v>
          </cell>
          <cell r="C172">
            <v>4866</v>
          </cell>
          <cell r="D172">
            <v>424070.15000000579</v>
          </cell>
          <cell r="E172">
            <v>457569.22999999562</v>
          </cell>
          <cell r="F172">
            <v>76084.629999999146</v>
          </cell>
          <cell r="G172">
            <v>-438.44</v>
          </cell>
        </row>
        <row r="173">
          <cell r="A173">
            <v>16010</v>
          </cell>
          <cell r="B173" t="str">
            <v>140161</v>
          </cell>
          <cell r="C173">
            <v>9690</v>
          </cell>
          <cell r="D173">
            <v>659350.18000000005</v>
          </cell>
          <cell r="E173">
            <v>711434.18000001495</v>
          </cell>
          <cell r="F173">
            <v>90959.509999999515</v>
          </cell>
          <cell r="G173">
            <v>-812.14</v>
          </cell>
        </row>
        <row r="174">
          <cell r="A174">
            <v>16011</v>
          </cell>
          <cell r="B174" t="str">
            <v>141337</v>
          </cell>
          <cell r="C174">
            <v>5118</v>
          </cell>
          <cell r="D174">
            <v>481758.08999999298</v>
          </cell>
          <cell r="E174">
            <v>519819.43000000558</v>
          </cell>
          <cell r="F174">
            <v>41567.480000000251</v>
          </cell>
          <cell r="G174">
            <v>-400.79</v>
          </cell>
        </row>
        <row r="175">
          <cell r="A175">
            <v>16012</v>
          </cell>
          <cell r="B175" t="str">
            <v>141307</v>
          </cell>
          <cell r="C175">
            <v>2375</v>
          </cell>
          <cell r="D175">
            <v>473147.159999998</v>
          </cell>
          <cell r="E175">
            <v>510526.25000000332</v>
          </cell>
          <cell r="F175">
            <v>96333.569999999003</v>
          </cell>
          <cell r="G175">
            <v>-176.12</v>
          </cell>
        </row>
        <row r="176">
          <cell r="A176">
            <v>16013</v>
          </cell>
          <cell r="B176" t="str">
            <v>180104</v>
          </cell>
          <cell r="C176">
            <v>553</v>
          </cell>
          <cell r="D176">
            <v>120602.03</v>
          </cell>
          <cell r="E176">
            <v>130129.67</v>
          </cell>
          <cell r="F176">
            <v>23039.839999999949</v>
          </cell>
          <cell r="G176">
            <v>-19.600000000000001</v>
          </cell>
        </row>
        <row r="177">
          <cell r="A177">
            <v>16015</v>
          </cell>
          <cell r="B177" t="str">
            <v>180102</v>
          </cell>
          <cell r="C177">
            <v>396</v>
          </cell>
          <cell r="D177">
            <v>26661.52</v>
          </cell>
          <cell r="E177">
            <v>28767.65</v>
          </cell>
          <cell r="F177">
            <v>4017.3800000000074</v>
          </cell>
          <cell r="G177">
            <v>0</v>
          </cell>
        </row>
        <row r="178">
          <cell r="A178">
            <v>16017</v>
          </cell>
          <cell r="B178" t="str">
            <v>140223</v>
          </cell>
          <cell r="C178">
            <v>16460</v>
          </cell>
          <cell r="D178">
            <v>1806442.65</v>
          </cell>
          <cell r="E178">
            <v>1949160.9200000963</v>
          </cell>
          <cell r="F178">
            <v>237737.47999999812</v>
          </cell>
          <cell r="G178">
            <v>-1704.26</v>
          </cell>
        </row>
        <row r="179">
          <cell r="A179">
            <v>16020</v>
          </cell>
          <cell r="B179" t="str">
            <v>140062</v>
          </cell>
          <cell r="C179">
            <v>9303</v>
          </cell>
          <cell r="D179">
            <v>1257276.05</v>
          </cell>
          <cell r="E179">
            <v>1356603.6200000094</v>
          </cell>
          <cell r="F179">
            <v>134760.08000000141</v>
          </cell>
          <cell r="G179">
            <v>-1244.83</v>
          </cell>
        </row>
        <row r="180">
          <cell r="A180">
            <v>16033</v>
          </cell>
          <cell r="B180" t="str">
            <v>140234</v>
          </cell>
          <cell r="C180">
            <v>7936</v>
          </cell>
          <cell r="D180">
            <v>712848.70000000228</v>
          </cell>
          <cell r="E180">
            <v>769163.58999998693</v>
          </cell>
          <cell r="F180">
            <v>71632.279999997627</v>
          </cell>
          <cell r="G180">
            <v>-421.02</v>
          </cell>
        </row>
        <row r="181">
          <cell r="A181">
            <v>17001</v>
          </cell>
          <cell r="B181" t="str">
            <v>140015</v>
          </cell>
          <cell r="C181">
            <v>20083</v>
          </cell>
          <cell r="D181">
            <v>2098610.8699996322</v>
          </cell>
          <cell r="E181">
            <v>2264418.8000001726</v>
          </cell>
          <cell r="F181">
            <v>385554.76000002661</v>
          </cell>
          <cell r="G181">
            <v>-3051.14</v>
          </cell>
        </row>
        <row r="182">
          <cell r="A182">
            <v>18001</v>
          </cell>
          <cell r="B182" t="str">
            <v>141348</v>
          </cell>
          <cell r="C182">
            <v>1294</v>
          </cell>
          <cell r="D182">
            <v>213628.25</v>
          </cell>
          <cell r="E182">
            <v>230504.8</v>
          </cell>
          <cell r="F182">
            <v>13045.13</v>
          </cell>
          <cell r="G182">
            <v>-82.52</v>
          </cell>
        </row>
        <row r="183">
          <cell r="A183">
            <v>18002</v>
          </cell>
          <cell r="B183" t="str">
            <v>143028</v>
          </cell>
          <cell r="C183">
            <v>1040</v>
          </cell>
          <cell r="D183">
            <v>158220.54999999999</v>
          </cell>
          <cell r="E183">
            <v>170721.81000000058</v>
          </cell>
          <cell r="F183">
            <v>33933.100000000122</v>
          </cell>
          <cell r="G183">
            <v>-385</v>
          </cell>
        </row>
        <row r="184">
          <cell r="A184">
            <v>18004</v>
          </cell>
          <cell r="B184" t="str">
            <v>141312</v>
          </cell>
          <cell r="C184">
            <v>4763</v>
          </cell>
          <cell r="D184">
            <v>400980.69</v>
          </cell>
          <cell r="E184">
            <v>432660.79</v>
          </cell>
          <cell r="F184">
            <v>66207.439999999406</v>
          </cell>
          <cell r="G184">
            <v>-404.1</v>
          </cell>
        </row>
        <row r="185">
          <cell r="A185">
            <v>18005</v>
          </cell>
          <cell r="B185" t="str">
            <v>140239</v>
          </cell>
          <cell r="C185">
            <v>47371</v>
          </cell>
          <cell r="D185">
            <v>4460374.2900001593</v>
          </cell>
          <cell r="E185">
            <v>4812792.3699998707</v>
          </cell>
          <cell r="F185">
            <v>778624.01000027184</v>
          </cell>
          <cell r="G185">
            <v>-4543.96</v>
          </cell>
        </row>
        <row r="186">
          <cell r="A186">
            <v>18006</v>
          </cell>
          <cell r="B186" t="str">
            <v>140228</v>
          </cell>
          <cell r="C186">
            <v>77590</v>
          </cell>
          <cell r="D186">
            <v>6939883.2900006417</v>
          </cell>
          <cell r="E186">
            <v>7488151.7799977623</v>
          </cell>
          <cell r="F186">
            <v>1076943.4600004442</v>
          </cell>
          <cell r="G186">
            <v>-5287.51</v>
          </cell>
        </row>
        <row r="187">
          <cell r="A187">
            <v>18007</v>
          </cell>
          <cell r="B187" t="str">
            <v>140233</v>
          </cell>
          <cell r="C187">
            <v>23229</v>
          </cell>
          <cell r="D187">
            <v>3938987.7899999944</v>
          </cell>
          <cell r="E187">
            <v>4250157.5399999656</v>
          </cell>
          <cell r="F187">
            <v>544833.66000003705</v>
          </cell>
          <cell r="G187">
            <v>-4517.1899999999996</v>
          </cell>
        </row>
        <row r="188">
          <cell r="A188">
            <v>18010</v>
          </cell>
          <cell r="B188" t="str">
            <v>141333</v>
          </cell>
          <cell r="C188">
            <v>3400</v>
          </cell>
          <cell r="D188">
            <v>465118.09000000445</v>
          </cell>
          <cell r="E188">
            <v>501862.17000000575</v>
          </cell>
          <cell r="F188">
            <v>56044.089999998643</v>
          </cell>
          <cell r="G188">
            <v>-355.19</v>
          </cell>
        </row>
        <row r="189">
          <cell r="A189">
            <v>18013</v>
          </cell>
          <cell r="B189" t="str">
            <v>141328</v>
          </cell>
          <cell r="C189">
            <v>4970</v>
          </cell>
          <cell r="D189">
            <v>356889.32</v>
          </cell>
          <cell r="E189">
            <v>385081.41000000946</v>
          </cell>
          <cell r="F189">
            <v>72667.219999998721</v>
          </cell>
          <cell r="G189">
            <v>-135.99</v>
          </cell>
        </row>
        <row r="190">
          <cell r="A190">
            <v>18014</v>
          </cell>
          <cell r="B190" t="str">
            <v>141343</v>
          </cell>
          <cell r="C190">
            <v>8630</v>
          </cell>
          <cell r="D190">
            <v>1028660.57</v>
          </cell>
          <cell r="E190">
            <v>1109920.139999989</v>
          </cell>
          <cell r="F190">
            <v>144030.2899999959</v>
          </cell>
          <cell r="G190">
            <v>-871.26</v>
          </cell>
        </row>
        <row r="191">
          <cell r="A191">
            <v>18015</v>
          </cell>
          <cell r="B191" t="str">
            <v>140280</v>
          </cell>
          <cell r="C191">
            <v>23276</v>
          </cell>
          <cell r="D191">
            <v>4172005.0899997288</v>
          </cell>
          <cell r="E191">
            <v>4501611.9500007154</v>
          </cell>
          <cell r="F191">
            <v>1233864.3899999126</v>
          </cell>
          <cell r="G191">
            <v>-2412.41</v>
          </cell>
        </row>
        <row r="192">
          <cell r="A192">
            <v>19001</v>
          </cell>
          <cell r="B192" t="str">
            <v>141345</v>
          </cell>
          <cell r="C192">
            <v>8219</v>
          </cell>
          <cell r="D192">
            <v>799550.12</v>
          </cell>
          <cell r="E192">
            <v>862718.50000000326</v>
          </cell>
          <cell r="F192">
            <v>97299.660000001692</v>
          </cell>
          <cell r="G192">
            <v>-390.68</v>
          </cell>
        </row>
        <row r="193">
          <cell r="A193">
            <v>19004</v>
          </cell>
          <cell r="B193" t="str">
            <v>140019</v>
          </cell>
          <cell r="C193">
            <v>4920</v>
          </cell>
          <cell r="D193">
            <v>413708.47000000998</v>
          </cell>
          <cell r="E193">
            <v>446388.38999998715</v>
          </cell>
          <cell r="F193">
            <v>58113.729999998701</v>
          </cell>
          <cell r="G193">
            <v>-116.92</v>
          </cell>
        </row>
        <row r="194">
          <cell r="A194">
            <v>19006</v>
          </cell>
          <cell r="B194" t="str">
            <v>140148</v>
          </cell>
          <cell r="C194">
            <v>55304</v>
          </cell>
          <cell r="D194">
            <v>4739017.6500008116</v>
          </cell>
          <cell r="E194">
            <v>5113427.7500001471</v>
          </cell>
          <cell r="F194">
            <v>849056.16000004474</v>
          </cell>
          <cell r="G194">
            <v>-10916.85</v>
          </cell>
        </row>
        <row r="195">
          <cell r="A195">
            <v>19007</v>
          </cell>
          <cell r="B195" t="str">
            <v>140053</v>
          </cell>
          <cell r="C195">
            <v>48718</v>
          </cell>
          <cell r="D195">
            <v>4316628.2400001567</v>
          </cell>
          <cell r="E195">
            <v>4657571.3499989863</v>
          </cell>
          <cell r="F195">
            <v>1246730.61999988</v>
          </cell>
          <cell r="G195">
            <v>-1982.22</v>
          </cell>
        </row>
        <row r="196">
          <cell r="A196">
            <v>19008</v>
          </cell>
          <cell r="B196" t="str">
            <v>140143</v>
          </cell>
          <cell r="C196">
            <v>11801</v>
          </cell>
          <cell r="D196">
            <v>795618.64000000397</v>
          </cell>
          <cell r="E196">
            <v>858483.86999998055</v>
          </cell>
          <cell r="F196">
            <v>126712.31999999902</v>
          </cell>
          <cell r="G196">
            <v>-588.54999999999995</v>
          </cell>
        </row>
        <row r="197">
          <cell r="A197">
            <v>19009</v>
          </cell>
          <cell r="B197" t="str">
            <v>141306</v>
          </cell>
          <cell r="C197">
            <v>3878</v>
          </cell>
          <cell r="D197">
            <v>435557.01999999891</v>
          </cell>
          <cell r="E197">
            <v>469969.95000000444</v>
          </cell>
          <cell r="F197">
            <v>74889.799999998984</v>
          </cell>
          <cell r="G197">
            <v>-212.11</v>
          </cell>
        </row>
        <row r="198">
          <cell r="A198">
            <v>19010</v>
          </cell>
          <cell r="B198" t="str">
            <v>140043</v>
          </cell>
          <cell r="C198">
            <v>13601</v>
          </cell>
          <cell r="D198">
            <v>1242667.5300000105</v>
          </cell>
          <cell r="E198">
            <v>1340834.5900000376</v>
          </cell>
          <cell r="F198">
            <v>106362.47000000141</v>
          </cell>
          <cell r="G198">
            <v>-602.82000000000005</v>
          </cell>
        </row>
        <row r="199">
          <cell r="A199">
            <v>19011</v>
          </cell>
          <cell r="B199" t="str">
            <v>140026</v>
          </cell>
          <cell r="C199">
            <v>10434</v>
          </cell>
          <cell r="D199">
            <v>1356548.1399999883</v>
          </cell>
          <cell r="E199">
            <v>1463722.47</v>
          </cell>
          <cell r="F199">
            <v>173955.74000000401</v>
          </cell>
          <cell r="G199">
            <v>-1568.72</v>
          </cell>
        </row>
        <row r="200">
          <cell r="A200">
            <v>19014</v>
          </cell>
          <cell r="B200" t="str">
            <v>260032</v>
          </cell>
          <cell r="C200">
            <v>14994</v>
          </cell>
          <cell r="D200">
            <v>1932461.95</v>
          </cell>
          <cell r="E200">
            <v>2085133.1900001224</v>
          </cell>
          <cell r="F200">
            <v>165395.86000000217</v>
          </cell>
          <cell r="G200">
            <v>-424.83</v>
          </cell>
        </row>
        <row r="201">
          <cell r="A201">
            <v>19018</v>
          </cell>
          <cell r="B201" t="str">
            <v>263301</v>
          </cell>
          <cell r="C201">
            <v>8060</v>
          </cell>
          <cell r="D201">
            <v>1110899.56</v>
          </cell>
          <cell r="E201">
            <v>1198668.9800000312</v>
          </cell>
          <cell r="F201">
            <v>88030.389999999592</v>
          </cell>
          <cell r="G201">
            <v>-734.98</v>
          </cell>
        </row>
        <row r="202">
          <cell r="A202">
            <v>19023</v>
          </cell>
          <cell r="B202" t="str">
            <v>141349</v>
          </cell>
          <cell r="C202">
            <v>8373</v>
          </cell>
          <cell r="D202">
            <v>740858.7299999994</v>
          </cell>
          <cell r="E202">
            <v>799389.74000001478</v>
          </cell>
          <cell r="F202">
            <v>121994.63999999601</v>
          </cell>
          <cell r="G202">
            <v>-821.48</v>
          </cell>
        </row>
        <row r="203">
          <cell r="A203">
            <v>19025</v>
          </cell>
          <cell r="B203" t="str">
            <v>260105</v>
          </cell>
          <cell r="C203">
            <v>1642</v>
          </cell>
          <cell r="D203">
            <v>342403.3</v>
          </cell>
          <cell r="E203">
            <v>369453.18000000139</v>
          </cell>
          <cell r="F203">
            <v>24631.89</v>
          </cell>
          <cell r="G203">
            <v>-7.6</v>
          </cell>
        </row>
        <row r="204">
          <cell r="A204">
            <v>19028</v>
          </cell>
          <cell r="B204" t="str">
            <v>141340</v>
          </cell>
          <cell r="C204">
            <v>5834</v>
          </cell>
          <cell r="D204">
            <v>759663.9</v>
          </cell>
          <cell r="E204">
            <v>819677.80000000237</v>
          </cell>
          <cell r="F204">
            <v>105923.06999999694</v>
          </cell>
          <cell r="G204">
            <v>-1237.45</v>
          </cell>
        </row>
        <row r="205">
          <cell r="A205">
            <v>19029</v>
          </cell>
          <cell r="B205" t="str">
            <v>260020</v>
          </cell>
          <cell r="C205">
            <v>218</v>
          </cell>
          <cell r="D205">
            <v>36997.01</v>
          </cell>
          <cell r="E205">
            <v>39919.879999999997</v>
          </cell>
          <cell r="F205">
            <v>4209.0600000000004</v>
          </cell>
          <cell r="G205">
            <v>-35.950000000000003</v>
          </cell>
        </row>
        <row r="206">
          <cell r="A206">
            <v>19030</v>
          </cell>
          <cell r="B206" t="str">
            <v>140051</v>
          </cell>
          <cell r="C206">
            <v>3463</v>
          </cell>
          <cell r="D206">
            <v>738681.08000000124</v>
          </cell>
          <cell r="E206">
            <v>797037.29999999155</v>
          </cell>
          <cell r="F206">
            <v>108607.16</v>
          </cell>
          <cell r="G206">
            <v>-72.319999999999993</v>
          </cell>
        </row>
        <row r="207">
          <cell r="A207">
            <v>19034</v>
          </cell>
          <cell r="B207" t="str">
            <v>140275</v>
          </cell>
          <cell r="C207">
            <v>32197</v>
          </cell>
          <cell r="D207">
            <v>2770111.7799999709</v>
          </cell>
          <cell r="E207">
            <v>2988969.3800000781</v>
          </cell>
          <cell r="F207">
            <v>539759.78000006732</v>
          </cell>
          <cell r="G207">
            <v>-4248.34</v>
          </cell>
        </row>
        <row r="208">
          <cell r="A208">
            <v>19035</v>
          </cell>
          <cell r="B208" t="str">
            <v>260091</v>
          </cell>
          <cell r="C208">
            <v>1224</v>
          </cell>
          <cell r="D208">
            <v>214203.86</v>
          </cell>
          <cell r="E208">
            <v>231127.68000000092</v>
          </cell>
          <cell r="F208">
            <v>33219.999999999935</v>
          </cell>
          <cell r="G208">
            <v>-85</v>
          </cell>
        </row>
        <row r="209">
          <cell r="A209">
            <v>19036</v>
          </cell>
          <cell r="B209" t="str">
            <v>260179</v>
          </cell>
          <cell r="C209">
            <v>102</v>
          </cell>
          <cell r="D209">
            <v>17019.169999999998</v>
          </cell>
          <cell r="E209">
            <v>18363.650000000001</v>
          </cell>
          <cell r="F209">
            <v>1719.84</v>
          </cell>
          <cell r="G209">
            <v>0</v>
          </cell>
        </row>
        <row r="210">
          <cell r="A210">
            <v>20001</v>
          </cell>
          <cell r="B210" t="str">
            <v>141339</v>
          </cell>
          <cell r="C210">
            <v>12475</v>
          </cell>
          <cell r="D210">
            <v>1496315.5000000861</v>
          </cell>
          <cell r="E210">
            <v>1614531.4299999126</v>
          </cell>
          <cell r="F210">
            <v>176445.38999999771</v>
          </cell>
          <cell r="G210">
            <v>-1372.06</v>
          </cell>
        </row>
        <row r="211">
          <cell r="A211">
            <v>20003</v>
          </cell>
          <cell r="B211" t="str">
            <v>150023</v>
          </cell>
          <cell r="C211">
            <v>170</v>
          </cell>
          <cell r="D211">
            <v>25707</v>
          </cell>
          <cell r="E211">
            <v>27738.07</v>
          </cell>
          <cell r="F211">
            <v>3503.4099999999949</v>
          </cell>
          <cell r="G211">
            <v>-66.75</v>
          </cell>
        </row>
        <row r="212">
          <cell r="A212">
            <v>21001</v>
          </cell>
          <cell r="B212" t="str">
            <v>140113</v>
          </cell>
          <cell r="C212">
            <v>2416</v>
          </cell>
          <cell r="D212">
            <v>281334.51</v>
          </cell>
          <cell r="E212">
            <v>303559.86999999877</v>
          </cell>
          <cell r="F212">
            <v>28816.849999999908</v>
          </cell>
          <cell r="G212">
            <v>-195.82</v>
          </cell>
        </row>
        <row r="213">
          <cell r="A213">
            <v>21002</v>
          </cell>
          <cell r="B213" t="str">
            <v>140091</v>
          </cell>
          <cell r="C213">
            <v>890</v>
          </cell>
          <cell r="D213">
            <v>227716.22</v>
          </cell>
          <cell r="E213">
            <v>245705.69000000061</v>
          </cell>
          <cell r="F213">
            <v>53714.340000000055</v>
          </cell>
          <cell r="G213">
            <v>0</v>
          </cell>
        </row>
        <row r="214">
          <cell r="A214">
            <v>22002</v>
          </cell>
          <cell r="B214" t="str">
            <v>141346</v>
          </cell>
          <cell r="C214">
            <v>6398</v>
          </cell>
          <cell r="D214">
            <v>725969.37000001944</v>
          </cell>
          <cell r="E214">
            <v>783321.05999998702</v>
          </cell>
          <cell r="F214">
            <v>92746.679999998159</v>
          </cell>
          <cell r="G214">
            <v>-297.67</v>
          </cell>
        </row>
        <row r="215">
          <cell r="A215">
            <v>23001</v>
          </cell>
          <cell r="B215" t="str">
            <v>140167</v>
          </cell>
          <cell r="C215">
            <v>7857</v>
          </cell>
          <cell r="D215">
            <v>789430.28000000783</v>
          </cell>
          <cell r="E215">
            <v>851794.89000001107</v>
          </cell>
          <cell r="F215">
            <v>142664.69999999867</v>
          </cell>
          <cell r="G215">
            <v>-386.97</v>
          </cell>
        </row>
        <row r="216">
          <cell r="A216">
            <v>23002</v>
          </cell>
          <cell r="B216" t="str">
            <v>140033</v>
          </cell>
          <cell r="C216">
            <v>3139</v>
          </cell>
          <cell r="D216">
            <v>301419.93999999808</v>
          </cell>
          <cell r="E216">
            <v>325231.64000000292</v>
          </cell>
          <cell r="F216">
            <v>19649.689999999817</v>
          </cell>
          <cell r="G216">
            <v>-46.79</v>
          </cell>
        </row>
        <row r="217">
          <cell r="A217">
            <v>23003</v>
          </cell>
          <cell r="B217" t="str">
            <v>140084</v>
          </cell>
          <cell r="C217">
            <v>6039</v>
          </cell>
          <cell r="D217">
            <v>780469.03999998549</v>
          </cell>
          <cell r="E217">
            <v>842126.1599999984</v>
          </cell>
          <cell r="F217">
            <v>173589.25000000146</v>
          </cell>
          <cell r="G217">
            <v>-165.38</v>
          </cell>
        </row>
        <row r="218">
          <cell r="A218">
            <v>23007</v>
          </cell>
          <cell r="B218" t="str">
            <v>140176</v>
          </cell>
          <cell r="C218">
            <v>6380</v>
          </cell>
          <cell r="D218">
            <v>630223.65</v>
          </cell>
          <cell r="E218">
            <v>680012.42000000214</v>
          </cell>
          <cell r="F218">
            <v>78183.600000000006</v>
          </cell>
          <cell r="G218">
            <v>-335.94</v>
          </cell>
        </row>
        <row r="219">
          <cell r="A219">
            <v>23008</v>
          </cell>
          <cell r="B219" t="str">
            <v>140242</v>
          </cell>
          <cell r="C219">
            <v>38558</v>
          </cell>
          <cell r="D219">
            <v>4552714.8999998141</v>
          </cell>
          <cell r="E219">
            <v>4912386.3900001254</v>
          </cell>
          <cell r="F219">
            <v>801214.17000008095</v>
          </cell>
          <cell r="G219">
            <v>-5420.88</v>
          </cell>
        </row>
        <row r="220">
          <cell r="A220">
            <v>23010</v>
          </cell>
          <cell r="B220" t="str">
            <v>143027</v>
          </cell>
          <cell r="C220">
            <v>1654</v>
          </cell>
          <cell r="D220">
            <v>365428.91</v>
          </cell>
          <cell r="E220">
            <v>394295.21999999858</v>
          </cell>
          <cell r="F220">
            <v>56329.400000000911</v>
          </cell>
          <cell r="G220">
            <v>-646.45000000000005</v>
          </cell>
        </row>
        <row r="221">
          <cell r="A221">
            <v>24001</v>
          </cell>
          <cell r="B221" t="str">
            <v>140100</v>
          </cell>
          <cell r="C221">
            <v>6540</v>
          </cell>
          <cell r="D221">
            <v>1257311.8699999903</v>
          </cell>
          <cell r="E221">
            <v>1356645.18</v>
          </cell>
          <cell r="F221">
            <v>146533.9699999993</v>
          </cell>
          <cell r="G221">
            <v>-290.79000000000002</v>
          </cell>
        </row>
        <row r="222">
          <cell r="A222">
            <v>31000</v>
          </cell>
          <cell r="B222" t="str">
            <v>140172</v>
          </cell>
          <cell r="C222">
            <v>4288</v>
          </cell>
          <cell r="D222">
            <v>949428.57999999879</v>
          </cell>
          <cell r="E222">
            <v>1024429.140000005</v>
          </cell>
          <cell r="F222">
            <v>190552.05999999918</v>
          </cell>
          <cell r="G222">
            <v>-642.91999999999996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zoomScale="90" zoomScaleNormal="90" workbookViewId="0">
      <pane ySplit="7" topLeftCell="A8" activePane="bottomLeft" state="frozen"/>
      <selection pane="bottomLeft" activeCell="F1" sqref="F1"/>
    </sheetView>
  </sheetViews>
  <sheetFormatPr defaultColWidth="9.140625" defaultRowHeight="12.75"/>
  <cols>
    <col min="1" max="1" width="33.5703125" style="4" customWidth="1"/>
    <col min="2" max="2" width="27.42578125" style="4" customWidth="1"/>
    <col min="3" max="3" width="20.85546875" style="4" customWidth="1"/>
    <col min="4" max="4" width="20.42578125" style="4" customWidth="1"/>
    <col min="5" max="5" width="29.5703125" style="4" customWidth="1"/>
    <col min="6" max="16384" width="9.140625" style="4"/>
  </cols>
  <sheetData>
    <row r="1" spans="1:5" ht="37.35" customHeight="1">
      <c r="A1" s="260" t="s">
        <v>1950</v>
      </c>
      <c r="B1" s="261"/>
      <c r="C1" s="261"/>
      <c r="D1" s="261"/>
      <c r="E1" s="262"/>
    </row>
    <row r="2" spans="1:5" ht="15.6" customHeight="1">
      <c r="A2" s="266" t="s">
        <v>44</v>
      </c>
      <c r="B2" s="267"/>
      <c r="C2" s="267"/>
      <c r="D2" s="267"/>
      <c r="E2" s="268"/>
    </row>
    <row r="3" spans="1:5" ht="11.45" customHeight="1">
      <c r="A3" s="36"/>
      <c r="B3" s="37"/>
      <c r="C3" s="37"/>
      <c r="D3" s="37"/>
      <c r="E3" s="38"/>
    </row>
    <row r="4" spans="1:5">
      <c r="A4" s="263" t="s">
        <v>2918</v>
      </c>
      <c r="B4" s="264"/>
      <c r="C4" s="264"/>
      <c r="D4" s="264"/>
      <c r="E4" s="265"/>
    </row>
    <row r="5" spans="1:5">
      <c r="A5" s="263"/>
      <c r="B5" s="272"/>
      <c r="C5" s="272"/>
      <c r="D5" s="272"/>
      <c r="E5" s="273"/>
    </row>
    <row r="6" spans="1:5">
      <c r="A6" s="269" t="s">
        <v>54</v>
      </c>
      <c r="B6" s="270"/>
      <c r="C6" s="270"/>
      <c r="D6" s="270"/>
      <c r="E6" s="271"/>
    </row>
    <row r="7" spans="1:5">
      <c r="A7" s="257" t="s">
        <v>2919</v>
      </c>
      <c r="B7" s="258"/>
      <c r="C7" s="258"/>
      <c r="D7" s="258"/>
      <c r="E7" s="259"/>
    </row>
    <row r="8" spans="1:5">
      <c r="A8" s="254"/>
      <c r="B8" s="255"/>
      <c r="C8" s="255"/>
      <c r="D8" s="255"/>
      <c r="E8" s="256"/>
    </row>
    <row r="9" spans="1:5" ht="56.1" customHeight="1">
      <c r="A9" s="254" t="s">
        <v>1931</v>
      </c>
      <c r="B9" s="255"/>
      <c r="C9" s="255"/>
      <c r="D9" s="255"/>
      <c r="E9" s="256"/>
    </row>
    <row r="10" spans="1:5" ht="12.95" customHeight="1">
      <c r="A10" s="254"/>
      <c r="B10" s="255"/>
      <c r="C10" s="255"/>
      <c r="D10" s="255"/>
      <c r="E10" s="256"/>
    </row>
    <row r="11" spans="1:5" ht="54" customHeight="1">
      <c r="A11" s="254" t="s">
        <v>2775</v>
      </c>
      <c r="B11" s="255"/>
      <c r="C11" s="255"/>
      <c r="D11" s="255"/>
      <c r="E11" s="256"/>
    </row>
    <row r="12" spans="1:5" ht="11.45" customHeight="1">
      <c r="A12" s="36"/>
      <c r="B12" s="37"/>
      <c r="C12" s="37"/>
      <c r="D12" s="37"/>
      <c r="E12" s="38"/>
    </row>
    <row r="13" spans="1:5" ht="41.25" customHeight="1">
      <c r="A13" s="251" t="s">
        <v>2776</v>
      </c>
      <c r="B13" s="252"/>
      <c r="C13" s="252"/>
      <c r="D13" s="252"/>
      <c r="E13" s="253"/>
    </row>
    <row r="14" spans="1:5" ht="15" customHeight="1">
      <c r="A14" s="251"/>
      <c r="B14" s="252"/>
      <c r="C14" s="252"/>
      <c r="D14" s="252"/>
      <c r="E14" s="253"/>
    </row>
    <row r="15" spans="1:5" ht="33" customHeight="1">
      <c r="A15" s="248" t="s">
        <v>2777</v>
      </c>
      <c r="B15" s="249"/>
      <c r="C15" s="249"/>
      <c r="D15" s="249"/>
      <c r="E15" s="250"/>
    </row>
  </sheetData>
  <mergeCells count="13">
    <mergeCell ref="A1:E1"/>
    <mergeCell ref="A4:E4"/>
    <mergeCell ref="A9:E9"/>
    <mergeCell ref="A2:E2"/>
    <mergeCell ref="A6:E6"/>
    <mergeCell ref="A8:E8"/>
    <mergeCell ref="A5:E5"/>
    <mergeCell ref="A15:E15"/>
    <mergeCell ref="A14:E14"/>
    <mergeCell ref="A13:E13"/>
    <mergeCell ref="A11:E11"/>
    <mergeCell ref="A7:E7"/>
    <mergeCell ref="A10:E10"/>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zoomScaleNormal="100" workbookViewId="0">
      <pane ySplit="2" topLeftCell="A3" activePane="bottomLeft" state="frozen"/>
      <selection pane="bottomLeft" activeCell="E1" sqref="E1"/>
    </sheetView>
  </sheetViews>
  <sheetFormatPr defaultColWidth="9.140625" defaultRowHeight="12.75"/>
  <cols>
    <col min="1" max="1" width="25.5703125" style="4" customWidth="1"/>
    <col min="2" max="2" width="21.42578125" style="4" customWidth="1"/>
    <col min="3" max="3" width="23.5703125" style="4" customWidth="1"/>
    <col min="4" max="4" width="24.5703125" style="4" customWidth="1"/>
    <col min="5" max="16384" width="9.140625" style="4"/>
  </cols>
  <sheetData>
    <row r="1" spans="1:4" ht="26.25">
      <c r="A1" s="289" t="s">
        <v>55</v>
      </c>
      <c r="B1" s="290"/>
      <c r="C1" s="290"/>
      <c r="D1" s="291"/>
    </row>
    <row r="2" spans="1:4" ht="15.6" customHeight="1">
      <c r="A2" s="292" t="s">
        <v>45</v>
      </c>
      <c r="B2" s="293"/>
      <c r="C2" s="293"/>
      <c r="D2" s="294"/>
    </row>
    <row r="3" spans="1:4">
      <c r="A3" s="295"/>
      <c r="B3" s="296"/>
      <c r="C3" s="296"/>
      <c r="D3" s="297"/>
    </row>
    <row r="4" spans="1:4">
      <c r="A4" s="280" t="s">
        <v>46</v>
      </c>
      <c r="B4" s="281"/>
      <c r="C4" s="281"/>
      <c r="D4" s="282"/>
    </row>
    <row r="5" spans="1:4" ht="30" customHeight="1">
      <c r="A5" s="274" t="s">
        <v>1933</v>
      </c>
      <c r="B5" s="275"/>
      <c r="C5" s="275"/>
      <c r="D5" s="276"/>
    </row>
    <row r="6" spans="1:4">
      <c r="A6" s="283"/>
      <c r="B6" s="284"/>
      <c r="C6" s="284"/>
      <c r="D6" s="285"/>
    </row>
    <row r="7" spans="1:4">
      <c r="A7" s="280" t="s">
        <v>47</v>
      </c>
      <c r="B7" s="281"/>
      <c r="C7" s="281"/>
      <c r="D7" s="282"/>
    </row>
    <row r="8" spans="1:4" ht="18" customHeight="1">
      <c r="A8" s="283" t="s">
        <v>51</v>
      </c>
      <c r="B8" s="284"/>
      <c r="C8" s="284"/>
      <c r="D8" s="285"/>
    </row>
    <row r="9" spans="1:4">
      <c r="A9" s="283"/>
      <c r="B9" s="284"/>
      <c r="C9" s="284"/>
      <c r="D9" s="285"/>
    </row>
    <row r="10" spans="1:4">
      <c r="A10" s="280" t="s">
        <v>49</v>
      </c>
      <c r="B10" s="281"/>
      <c r="C10" s="281"/>
      <c r="D10" s="282"/>
    </row>
    <row r="11" spans="1:4" ht="44.45" customHeight="1">
      <c r="A11" s="286" t="s">
        <v>1520</v>
      </c>
      <c r="B11" s="287"/>
      <c r="C11" s="287"/>
      <c r="D11" s="288"/>
    </row>
    <row r="12" spans="1:4">
      <c r="A12" s="283"/>
      <c r="B12" s="284"/>
      <c r="C12" s="284"/>
      <c r="D12" s="285"/>
    </row>
    <row r="13" spans="1:4">
      <c r="A13" s="280" t="s">
        <v>50</v>
      </c>
      <c r="B13" s="281"/>
      <c r="C13" s="281"/>
      <c r="D13" s="282"/>
    </row>
    <row r="14" spans="1:4" ht="58.35" customHeight="1">
      <c r="A14" s="274" t="s">
        <v>1521</v>
      </c>
      <c r="B14" s="275"/>
      <c r="C14" s="275"/>
      <c r="D14" s="276"/>
    </row>
    <row r="15" spans="1:4">
      <c r="A15" s="283"/>
      <c r="B15" s="284"/>
      <c r="C15" s="284"/>
      <c r="D15" s="285"/>
    </row>
    <row r="16" spans="1:4">
      <c r="A16" s="280" t="s">
        <v>48</v>
      </c>
      <c r="B16" s="281"/>
      <c r="C16" s="281"/>
      <c r="D16" s="282"/>
    </row>
    <row r="17" spans="1:4" ht="60.75" customHeight="1">
      <c r="A17" s="274" t="s">
        <v>1522</v>
      </c>
      <c r="B17" s="275"/>
      <c r="C17" s="275"/>
      <c r="D17" s="276"/>
    </row>
    <row r="18" spans="1:4">
      <c r="A18" s="283"/>
      <c r="B18" s="284"/>
      <c r="C18" s="284"/>
      <c r="D18" s="285"/>
    </row>
    <row r="19" spans="1:4">
      <c r="A19" s="280" t="s">
        <v>1302</v>
      </c>
      <c r="B19" s="281"/>
      <c r="C19" s="281"/>
      <c r="D19" s="282"/>
    </row>
    <row r="20" spans="1:4" ht="28.7" customHeight="1">
      <c r="A20" s="274" t="s">
        <v>1523</v>
      </c>
      <c r="B20" s="275"/>
      <c r="C20" s="275"/>
      <c r="D20" s="276"/>
    </row>
    <row r="21" spans="1:4" ht="1.35" customHeight="1">
      <c r="A21" s="277"/>
      <c r="B21" s="278"/>
      <c r="C21" s="278"/>
      <c r="D21" s="279"/>
    </row>
  </sheetData>
  <mergeCells count="21">
    <mergeCell ref="A9:D9"/>
    <mergeCell ref="A8:D8"/>
    <mergeCell ref="A1:D1"/>
    <mergeCell ref="A2:D2"/>
    <mergeCell ref="A3:D3"/>
    <mergeCell ref="A4:D4"/>
    <mergeCell ref="A5:D5"/>
    <mergeCell ref="A6:D6"/>
    <mergeCell ref="A7:D7"/>
    <mergeCell ref="A20:D20"/>
    <mergeCell ref="A21:D21"/>
    <mergeCell ref="A10:D10"/>
    <mergeCell ref="A13:D13"/>
    <mergeCell ref="A16:D16"/>
    <mergeCell ref="A19:D19"/>
    <mergeCell ref="A12:D12"/>
    <mergeCell ref="A11:D11"/>
    <mergeCell ref="A15:D15"/>
    <mergeCell ref="A14:D14"/>
    <mergeCell ref="A17:D17"/>
    <mergeCell ref="A18:D18"/>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2"/>
  <sheetViews>
    <sheetView zoomScaleNormal="100" workbookViewId="0">
      <pane ySplit="2" topLeftCell="A3" activePane="bottomLeft" state="frozen"/>
      <selection pane="bottomLeft" activeCell="D1" sqref="D1"/>
    </sheetView>
  </sheetViews>
  <sheetFormatPr defaultColWidth="8.85546875" defaultRowHeight="12.75"/>
  <cols>
    <col min="1" max="1" width="12.5703125" style="4" customWidth="1"/>
    <col min="2" max="2" width="45.140625" style="4" bestFit="1" customWidth="1"/>
    <col min="3" max="3" width="96" style="4" customWidth="1"/>
    <col min="4" max="4" width="8.85546875" style="4"/>
    <col min="5" max="5" width="44" style="4" bestFit="1" customWidth="1"/>
    <col min="6" max="16384" width="8.85546875" style="4"/>
  </cols>
  <sheetData>
    <row r="1" spans="1:4" ht="26.25">
      <c r="A1" s="289" t="s">
        <v>2753</v>
      </c>
      <c r="B1" s="290"/>
      <c r="C1" s="291"/>
    </row>
    <row r="2" spans="1:4" ht="15.75">
      <c r="A2" s="301" t="s">
        <v>52</v>
      </c>
      <c r="B2" s="302"/>
      <c r="C2" s="303"/>
    </row>
    <row r="3" spans="1:4">
      <c r="A3" s="304"/>
      <c r="B3" s="305"/>
      <c r="C3" s="306"/>
    </row>
    <row r="4" spans="1:4">
      <c r="A4" s="307" t="s">
        <v>39</v>
      </c>
      <c r="B4" s="308"/>
      <c r="C4" s="309"/>
    </row>
    <row r="5" spans="1:4" ht="51" customHeight="1">
      <c r="A5" s="313" t="s">
        <v>1937</v>
      </c>
      <c r="B5" s="314"/>
      <c r="C5" s="315"/>
    </row>
    <row r="6" spans="1:4">
      <c r="A6" s="274"/>
      <c r="B6" s="275"/>
      <c r="C6" s="276"/>
    </row>
    <row r="7" spans="1:4" ht="57" customHeight="1">
      <c r="A7" s="274" t="s">
        <v>1513</v>
      </c>
      <c r="B7" s="275"/>
      <c r="C7" s="276"/>
    </row>
    <row r="8" spans="1:4">
      <c r="A8" s="274"/>
      <c r="B8" s="275"/>
      <c r="C8" s="276"/>
    </row>
    <row r="9" spans="1:4" ht="37.5" customHeight="1">
      <c r="A9" s="274" t="s">
        <v>2757</v>
      </c>
      <c r="B9" s="275"/>
      <c r="C9" s="276"/>
    </row>
    <row r="10" spans="1:4">
      <c r="A10" s="310"/>
      <c r="B10" s="311"/>
      <c r="C10" s="312"/>
    </row>
    <row r="11" spans="1:4">
      <c r="A11" s="298" t="s">
        <v>53</v>
      </c>
      <c r="B11" s="299"/>
      <c r="C11" s="300"/>
    </row>
    <row r="12" spans="1:4">
      <c r="A12" s="20" t="s">
        <v>35</v>
      </c>
      <c r="B12" s="21" t="s">
        <v>36</v>
      </c>
      <c r="C12" s="22" t="s">
        <v>37</v>
      </c>
    </row>
    <row r="13" spans="1:4" ht="25.5">
      <c r="A13" s="23" t="s">
        <v>38</v>
      </c>
      <c r="B13" s="24" t="s">
        <v>1932</v>
      </c>
      <c r="C13" s="25" t="s">
        <v>2765</v>
      </c>
    </row>
    <row r="14" spans="1:4" ht="38.25">
      <c r="A14" s="23" t="s">
        <v>40</v>
      </c>
      <c r="B14" s="24" t="s">
        <v>1505</v>
      </c>
      <c r="C14" s="25" t="s">
        <v>1514</v>
      </c>
    </row>
    <row r="15" spans="1:4">
      <c r="A15" s="23" t="s">
        <v>41</v>
      </c>
      <c r="B15" s="4" t="s">
        <v>1378</v>
      </c>
      <c r="C15" s="26" t="s">
        <v>1515</v>
      </c>
      <c r="D15" s="27"/>
    </row>
    <row r="16" spans="1:4">
      <c r="A16" s="23" t="s">
        <v>42</v>
      </c>
      <c r="B16" s="4" t="s">
        <v>1379</v>
      </c>
      <c r="C16" s="26" t="s">
        <v>1930</v>
      </c>
    </row>
    <row r="17" spans="1:3">
      <c r="A17" s="23" t="s">
        <v>43</v>
      </c>
      <c r="B17" s="4" t="s">
        <v>1380</v>
      </c>
      <c r="C17" s="26" t="s">
        <v>1386</v>
      </c>
    </row>
    <row r="18" spans="1:3" ht="39.75" customHeight="1">
      <c r="A18" s="23" t="s">
        <v>26</v>
      </c>
      <c r="B18" s="24" t="s">
        <v>13</v>
      </c>
      <c r="C18" s="28" t="s">
        <v>1516</v>
      </c>
    </row>
    <row r="19" spans="1:3" ht="26.25" customHeight="1">
      <c r="A19" s="23" t="s">
        <v>25</v>
      </c>
      <c r="B19" s="29" t="s">
        <v>2766</v>
      </c>
      <c r="C19" s="25" t="s">
        <v>2778</v>
      </c>
    </row>
    <row r="20" spans="1:3" ht="25.5">
      <c r="A20" s="23" t="s">
        <v>1383</v>
      </c>
      <c r="B20" s="24" t="s">
        <v>19</v>
      </c>
      <c r="C20" s="25" t="s">
        <v>1517</v>
      </c>
    </row>
    <row r="21" spans="1:3" ht="38.25">
      <c r="A21" s="23" t="s">
        <v>1384</v>
      </c>
      <c r="B21" s="24" t="s">
        <v>1925</v>
      </c>
      <c r="C21" s="30" t="s">
        <v>1927</v>
      </c>
    </row>
    <row r="22" spans="1:3" ht="25.5">
      <c r="A22" s="23" t="s">
        <v>1385</v>
      </c>
      <c r="B22" s="24" t="s">
        <v>1355</v>
      </c>
      <c r="C22" s="30" t="s">
        <v>1951</v>
      </c>
    </row>
    <row r="23" spans="1:3">
      <c r="A23" s="23" t="s">
        <v>1400</v>
      </c>
      <c r="B23" s="24" t="s">
        <v>1934</v>
      </c>
      <c r="C23" s="31" t="s">
        <v>1371</v>
      </c>
    </row>
    <row r="24" spans="1:3">
      <c r="A24" s="298" t="s">
        <v>1370</v>
      </c>
      <c r="B24" s="299"/>
      <c r="C24" s="300"/>
    </row>
    <row r="25" spans="1:3">
      <c r="A25" s="23" t="s">
        <v>1941</v>
      </c>
      <c r="B25" s="24" t="s">
        <v>1388</v>
      </c>
      <c r="C25" s="26" t="s">
        <v>1483</v>
      </c>
    </row>
    <row r="26" spans="1:3" ht="25.5">
      <c r="A26" s="23" t="s">
        <v>1942</v>
      </c>
      <c r="B26" s="24" t="s">
        <v>1364</v>
      </c>
      <c r="C26" s="25" t="s">
        <v>1507</v>
      </c>
    </row>
    <row r="27" spans="1:3" ht="26.25" customHeight="1">
      <c r="A27" s="23" t="s">
        <v>1943</v>
      </c>
      <c r="B27" s="24" t="s">
        <v>1365</v>
      </c>
      <c r="C27" s="25" t="s">
        <v>1920</v>
      </c>
    </row>
    <row r="28" spans="1:3" ht="38.25">
      <c r="A28" s="23" t="s">
        <v>2756</v>
      </c>
      <c r="B28" s="24" t="s">
        <v>1366</v>
      </c>
      <c r="C28" s="25" t="s">
        <v>1928</v>
      </c>
    </row>
    <row r="29" spans="1:3">
      <c r="A29" s="23" t="s">
        <v>1944</v>
      </c>
      <c r="B29" s="24" t="s">
        <v>1401</v>
      </c>
      <c r="C29" s="25" t="s">
        <v>2758</v>
      </c>
    </row>
    <row r="30" spans="1:3" ht="25.5">
      <c r="A30" s="23" t="s">
        <v>2767</v>
      </c>
      <c r="B30" s="24" t="s">
        <v>1895</v>
      </c>
      <c r="C30" s="25" t="s">
        <v>2768</v>
      </c>
    </row>
    <row r="31" spans="1:3" ht="51">
      <c r="A31" s="23" t="s">
        <v>1945</v>
      </c>
      <c r="B31" s="24" t="s">
        <v>1368</v>
      </c>
      <c r="C31" s="25" t="s">
        <v>1518</v>
      </c>
    </row>
    <row r="32" spans="1:3" ht="25.5">
      <c r="A32" s="23" t="s">
        <v>1946</v>
      </c>
      <c r="B32" s="24" t="s">
        <v>1367</v>
      </c>
      <c r="C32" s="25" t="s">
        <v>2759</v>
      </c>
    </row>
    <row r="33" spans="1:3" ht="38.25">
      <c r="A33" s="23" t="s">
        <v>1947</v>
      </c>
      <c r="B33" s="24" t="s">
        <v>1369</v>
      </c>
      <c r="C33" s="25" t="s">
        <v>1519</v>
      </c>
    </row>
    <row r="34" spans="1:3">
      <c r="A34" s="23" t="s">
        <v>1948</v>
      </c>
      <c r="B34" s="24" t="s">
        <v>1489</v>
      </c>
      <c r="C34" s="25" t="s">
        <v>1494</v>
      </c>
    </row>
    <row r="35" spans="1:3">
      <c r="A35" s="23" t="s">
        <v>2769</v>
      </c>
      <c r="B35" s="24" t="s">
        <v>1490</v>
      </c>
      <c r="C35" s="25" t="s">
        <v>2772</v>
      </c>
    </row>
    <row r="36" spans="1:3" ht="12.75" customHeight="1">
      <c r="A36" s="23" t="s">
        <v>2770</v>
      </c>
      <c r="B36" s="24" t="s">
        <v>1361</v>
      </c>
      <c r="C36" s="25" t="s">
        <v>2773</v>
      </c>
    </row>
    <row r="37" spans="1:3">
      <c r="A37" s="23" t="s">
        <v>2771</v>
      </c>
      <c r="B37" s="24" t="s">
        <v>1491</v>
      </c>
      <c r="C37" s="25" t="s">
        <v>2774</v>
      </c>
    </row>
    <row r="38" spans="1:3">
      <c r="A38" s="23" t="s">
        <v>1495</v>
      </c>
      <c r="B38" s="32" t="s">
        <v>1475</v>
      </c>
      <c r="C38" s="25" t="s">
        <v>1477</v>
      </c>
    </row>
    <row r="39" spans="1:3">
      <c r="A39" s="23" t="s">
        <v>1496</v>
      </c>
      <c r="B39" s="32" t="s">
        <v>1476</v>
      </c>
      <c r="C39" s="25" t="s">
        <v>1478</v>
      </c>
    </row>
    <row r="40" spans="1:3" ht="38.25">
      <c r="A40" s="23" t="s">
        <v>1949</v>
      </c>
      <c r="B40" s="24" t="s">
        <v>1358</v>
      </c>
      <c r="C40" s="25" t="s">
        <v>1921</v>
      </c>
    </row>
    <row r="41" spans="1:3">
      <c r="A41" s="23" t="s">
        <v>1509</v>
      </c>
      <c r="B41" s="24" t="s">
        <v>1359</v>
      </c>
      <c r="C41" s="25" t="s">
        <v>2760</v>
      </c>
    </row>
    <row r="42" spans="1:3" ht="25.5">
      <c r="A42" s="33" t="s">
        <v>1938</v>
      </c>
      <c r="B42" s="34" t="s">
        <v>1499</v>
      </c>
      <c r="C42" s="35" t="s">
        <v>2761</v>
      </c>
    </row>
  </sheetData>
  <mergeCells count="12">
    <mergeCell ref="A24:C24"/>
    <mergeCell ref="A1:C1"/>
    <mergeCell ref="A2:C2"/>
    <mergeCell ref="A11:C11"/>
    <mergeCell ref="A3:C3"/>
    <mergeCell ref="A4:C4"/>
    <mergeCell ref="A10:C10"/>
    <mergeCell ref="A5:C5"/>
    <mergeCell ref="A9:C9"/>
    <mergeCell ref="A8:C8"/>
    <mergeCell ref="A6:C6"/>
    <mergeCell ref="A7:C7"/>
  </mergeCells>
  <pageMargins left="0.7" right="0.7" top="0.75" bottom="0.75" header="0.3" footer="0.3"/>
  <pageSetup scale="56" orientation="portrait" r:id="rId1"/>
  <rowBreaks count="1" manualBreakCount="1">
    <brk id="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L89"/>
  <sheetViews>
    <sheetView zoomScale="80" zoomScaleNormal="80" workbookViewId="0">
      <pane xSplit="2" ySplit="5" topLeftCell="C6" activePane="bottomRight" state="frozen"/>
      <selection pane="topRight" activeCell="C1" sqref="C1"/>
      <selection pane="bottomLeft" activeCell="A6" sqref="A6"/>
      <selection pane="bottomRight" activeCell="E7" sqref="E7"/>
    </sheetView>
  </sheetViews>
  <sheetFormatPr defaultColWidth="9.140625" defaultRowHeight="14.25"/>
  <cols>
    <col min="1" max="1" width="3.42578125" style="158" customWidth="1"/>
    <col min="2" max="2" width="4.5703125" style="175" customWidth="1"/>
    <col min="3" max="3" width="59.85546875" style="176" bestFit="1" customWidth="1"/>
    <col min="4" max="4" width="2.42578125" style="176" bestFit="1" customWidth="1"/>
    <col min="5" max="5" width="34.42578125" style="188" customWidth="1"/>
    <col min="6" max="6" width="2.5703125" style="176" customWidth="1"/>
    <col min="7" max="7" width="88" style="178" bestFit="1" customWidth="1"/>
    <col min="8" max="8" width="14.42578125" style="159" customWidth="1"/>
    <col min="9" max="9" width="2.42578125" style="158" bestFit="1" customWidth="1"/>
    <col min="10" max="12" width="19.42578125" style="158" customWidth="1"/>
    <col min="13" max="16384" width="9.140625" style="158"/>
  </cols>
  <sheetData>
    <row r="1" spans="1:10" ht="21" customHeight="1">
      <c r="B1" s="39"/>
      <c r="C1" s="40" t="s">
        <v>1</v>
      </c>
      <c r="D1" s="40" t="s">
        <v>2</v>
      </c>
      <c r="E1" s="40" t="s">
        <v>3</v>
      </c>
      <c r="F1" s="41" t="s">
        <v>24</v>
      </c>
      <c r="G1" s="42" t="s">
        <v>27</v>
      </c>
    </row>
    <row r="2" spans="1:10" ht="45.6" customHeight="1">
      <c r="A2" s="158" t="s">
        <v>1484</v>
      </c>
      <c r="B2" s="43">
        <v>2</v>
      </c>
      <c r="C2" s="316" t="s">
        <v>2753</v>
      </c>
      <c r="D2" s="316"/>
      <c r="E2" s="316"/>
      <c r="F2" s="316"/>
      <c r="G2" s="317"/>
    </row>
    <row r="3" spans="1:10" ht="33" customHeight="1">
      <c r="B3" s="43">
        <f>B2+1</f>
        <v>3</v>
      </c>
      <c r="C3" s="318" t="s">
        <v>2754</v>
      </c>
      <c r="D3" s="319"/>
      <c r="E3" s="319"/>
      <c r="F3" s="319"/>
      <c r="G3" s="320"/>
    </row>
    <row r="4" spans="1:10" ht="20.45" customHeight="1">
      <c r="B4" s="43">
        <f t="shared" ref="B4:B64" si="0">B3+1</f>
        <v>4</v>
      </c>
      <c r="C4" s="321" t="s">
        <v>0</v>
      </c>
      <c r="D4" s="322"/>
      <c r="E4" s="44"/>
      <c r="F4" s="323" t="s">
        <v>23</v>
      </c>
      <c r="G4" s="324"/>
      <c r="J4" s="160"/>
    </row>
    <row r="5" spans="1:10" ht="15">
      <c r="B5" s="43">
        <f t="shared" si="0"/>
        <v>5</v>
      </c>
      <c r="C5" s="45" t="s">
        <v>6</v>
      </c>
      <c r="D5" s="45"/>
      <c r="E5" s="45" t="s">
        <v>7</v>
      </c>
      <c r="F5" s="46"/>
      <c r="G5" s="47" t="s">
        <v>8</v>
      </c>
    </row>
    <row r="6" spans="1:10" ht="14.1" customHeight="1">
      <c r="B6" s="43">
        <f t="shared" si="0"/>
        <v>6</v>
      </c>
      <c r="C6" s="48" t="s">
        <v>17</v>
      </c>
      <c r="D6" s="49"/>
      <c r="E6" s="50"/>
      <c r="F6" s="51"/>
      <c r="G6" s="52"/>
      <c r="H6" s="161"/>
    </row>
    <row r="7" spans="1:10" ht="14.1" customHeight="1">
      <c r="B7" s="43">
        <f t="shared" si="0"/>
        <v>7</v>
      </c>
      <c r="C7" s="53" t="s">
        <v>1391</v>
      </c>
      <c r="D7" s="53"/>
      <c r="E7" s="54" t="s">
        <v>2764</v>
      </c>
      <c r="F7" s="55"/>
      <c r="G7" s="56" t="s">
        <v>1392</v>
      </c>
      <c r="H7" s="174"/>
    </row>
    <row r="8" spans="1:10" ht="14.1" customHeight="1">
      <c r="B8" s="43">
        <f t="shared" si="0"/>
        <v>8</v>
      </c>
      <c r="C8" s="53" t="s">
        <v>1505</v>
      </c>
      <c r="D8" s="53"/>
      <c r="E8" s="54">
        <v>2881</v>
      </c>
      <c r="F8" s="65"/>
      <c r="G8" s="56" t="s">
        <v>1506</v>
      </c>
    </row>
    <row r="9" spans="1:10" ht="14.1" customHeight="1">
      <c r="B9" s="43">
        <f t="shared" si="0"/>
        <v>9</v>
      </c>
      <c r="C9" s="53" t="s">
        <v>1378</v>
      </c>
      <c r="D9" s="53"/>
      <c r="E9" s="57">
        <v>42887</v>
      </c>
      <c r="F9" s="65"/>
      <c r="G9" s="56" t="s">
        <v>1381</v>
      </c>
    </row>
    <row r="10" spans="1:10" ht="14.1" customHeight="1">
      <c r="B10" s="43">
        <f t="shared" si="0"/>
        <v>10</v>
      </c>
      <c r="C10" s="53" t="s">
        <v>1379</v>
      </c>
      <c r="D10" s="53"/>
      <c r="E10" s="57">
        <v>31793</v>
      </c>
      <c r="F10" s="65"/>
      <c r="G10" s="56" t="s">
        <v>1524</v>
      </c>
    </row>
    <row r="11" spans="1:10" ht="14.1" customHeight="1">
      <c r="B11" s="43">
        <f t="shared" si="0"/>
        <v>11</v>
      </c>
      <c r="C11" s="53" t="s">
        <v>1380</v>
      </c>
      <c r="D11" s="53"/>
      <c r="E11" s="54" t="s">
        <v>1926</v>
      </c>
      <c r="F11" s="65"/>
      <c r="G11" s="56" t="s">
        <v>1382</v>
      </c>
    </row>
    <row r="12" spans="1:10" ht="14.1" customHeight="1">
      <c r="B12" s="43">
        <f t="shared" si="0"/>
        <v>12</v>
      </c>
      <c r="C12" s="53" t="s">
        <v>13</v>
      </c>
      <c r="D12" s="53"/>
      <c r="E12" s="59">
        <v>1</v>
      </c>
      <c r="F12" s="65"/>
      <c r="G12" s="60" t="s">
        <v>1390</v>
      </c>
    </row>
    <row r="13" spans="1:10" ht="31.35" customHeight="1">
      <c r="B13" s="43">
        <f t="shared" si="0"/>
        <v>13</v>
      </c>
      <c r="C13" s="61" t="s">
        <v>2766</v>
      </c>
      <c r="D13" s="53"/>
      <c r="E13" s="62" t="s">
        <v>2762</v>
      </c>
      <c r="F13" s="65"/>
      <c r="G13" s="60" t="s">
        <v>1387</v>
      </c>
    </row>
    <row r="14" spans="1:10" ht="14.1" customHeight="1">
      <c r="B14" s="43">
        <f t="shared" si="0"/>
        <v>14</v>
      </c>
      <c r="C14" s="53" t="s">
        <v>19</v>
      </c>
      <c r="D14" s="53"/>
      <c r="E14" s="62">
        <v>30</v>
      </c>
      <c r="F14" s="65"/>
      <c r="G14" s="60" t="s">
        <v>21</v>
      </c>
    </row>
    <row r="15" spans="1:10" ht="14.1" customHeight="1">
      <c r="B15" s="43">
        <f t="shared" si="0"/>
        <v>15</v>
      </c>
      <c r="C15" s="53" t="s">
        <v>1925</v>
      </c>
      <c r="D15" s="53"/>
      <c r="E15" s="63" t="s">
        <v>1291</v>
      </c>
      <c r="F15" s="65"/>
      <c r="G15" s="60" t="s">
        <v>1373</v>
      </c>
      <c r="H15" s="162"/>
    </row>
    <row r="16" spans="1:10" ht="14.1" customHeight="1">
      <c r="B16" s="43">
        <f t="shared" si="0"/>
        <v>16</v>
      </c>
      <c r="C16" s="53" t="s">
        <v>1355</v>
      </c>
      <c r="D16" s="53"/>
      <c r="E16" s="64" t="s">
        <v>1076</v>
      </c>
      <c r="F16" s="65"/>
      <c r="G16" s="60" t="s">
        <v>1301</v>
      </c>
      <c r="H16" s="163"/>
      <c r="I16" s="164"/>
    </row>
    <row r="17" spans="2:11" ht="14.1" customHeight="1">
      <c r="B17" s="43">
        <f t="shared" si="0"/>
        <v>17</v>
      </c>
      <c r="C17" s="53" t="s">
        <v>1356</v>
      </c>
      <c r="D17" s="53"/>
      <c r="E17" s="66">
        <v>0</v>
      </c>
      <c r="F17" s="65"/>
      <c r="G17" s="60" t="s">
        <v>1894</v>
      </c>
      <c r="H17" s="163"/>
      <c r="I17" s="164"/>
    </row>
    <row r="18" spans="2:11" ht="14.1" customHeight="1">
      <c r="B18" s="43">
        <f t="shared" si="0"/>
        <v>18</v>
      </c>
      <c r="C18" s="48" t="s">
        <v>14</v>
      </c>
      <c r="D18" s="48"/>
      <c r="E18" s="67"/>
      <c r="F18" s="68"/>
      <c r="G18" s="69"/>
    </row>
    <row r="19" spans="2:11" ht="14.1" customHeight="1">
      <c r="B19" s="43">
        <f t="shared" si="0"/>
        <v>19</v>
      </c>
      <c r="C19" s="53" t="s">
        <v>29</v>
      </c>
      <c r="D19" s="53"/>
      <c r="E19" s="70">
        <v>70000</v>
      </c>
      <c r="F19" s="71"/>
      <c r="G19" s="60" t="s">
        <v>18</v>
      </c>
    </row>
    <row r="20" spans="2:11" ht="14.1" customHeight="1">
      <c r="B20" s="43">
        <f t="shared" si="0"/>
        <v>20</v>
      </c>
      <c r="C20" s="53" t="s">
        <v>1917</v>
      </c>
      <c r="D20" s="53"/>
      <c r="E20" s="72">
        <f>0.5</f>
        <v>0.5</v>
      </c>
      <c r="F20" s="71"/>
      <c r="G20" s="73" t="s">
        <v>18</v>
      </c>
    </row>
    <row r="21" spans="2:11" ht="14.1" customHeight="1">
      <c r="B21" s="43">
        <f t="shared" si="0"/>
        <v>21</v>
      </c>
      <c r="C21" s="53" t="s">
        <v>34</v>
      </c>
      <c r="D21" s="53"/>
      <c r="E21" s="74">
        <f>IF(VLOOKUP(E15&amp;MID(E7,5,3),'Provider Reference'!A:L,12,FALSE)="CAH", "N/A", VLOOKUP(E15&amp;MID(E7,5,3),'Provider Reference'!A:K,11,FALSE))</f>
        <v>8074.51</v>
      </c>
      <c r="F21" s="71"/>
      <c r="G21" s="60" t="s">
        <v>1896</v>
      </c>
      <c r="H21" s="165"/>
      <c r="I21" s="166"/>
      <c r="J21" s="167"/>
      <c r="K21" s="166"/>
    </row>
    <row r="22" spans="2:11" ht="14.1" customHeight="1">
      <c r="B22" s="43">
        <f t="shared" si="0"/>
        <v>22</v>
      </c>
      <c r="C22" s="53" t="s">
        <v>1305</v>
      </c>
      <c r="D22" s="53"/>
      <c r="E22" s="168">
        <v>18</v>
      </c>
      <c r="F22" s="58"/>
      <c r="G22" s="60" t="s">
        <v>1375</v>
      </c>
      <c r="H22" s="169"/>
    </row>
    <row r="23" spans="2:11" ht="14.1" customHeight="1">
      <c r="B23" s="43">
        <f t="shared" si="0"/>
        <v>23</v>
      </c>
      <c r="C23" s="48" t="s">
        <v>22</v>
      </c>
      <c r="D23" s="49"/>
      <c r="E23" s="75"/>
      <c r="F23" s="51"/>
      <c r="G23" s="52"/>
    </row>
    <row r="24" spans="2:11" ht="46.5" customHeight="1">
      <c r="B24" s="43">
        <f t="shared" si="0"/>
        <v>24</v>
      </c>
      <c r="C24" s="53" t="s">
        <v>11</v>
      </c>
      <c r="D24" s="53"/>
      <c r="E24" s="212" t="str">
        <f>+VLOOKUP(E$16,'DRG Table'!A:D,4,FALSE)</f>
        <v>BIPOLAR DISORDERS</v>
      </c>
      <c r="F24" s="76"/>
      <c r="G24" s="60" t="s">
        <v>20</v>
      </c>
    </row>
    <row r="25" spans="2:11" ht="14.1" customHeight="1">
      <c r="B25" s="43">
        <f t="shared" si="0"/>
        <v>25</v>
      </c>
      <c r="C25" s="53" t="s">
        <v>1372</v>
      </c>
      <c r="D25" s="53"/>
      <c r="E25" s="213">
        <f>+VLOOKUP(E$16,'DRG Table'!A:H,8,FALSE)</f>
        <v>0.37969999999999998</v>
      </c>
      <c r="F25" s="76"/>
      <c r="G25" s="60" t="s">
        <v>20</v>
      </c>
    </row>
    <row r="26" spans="2:11" ht="14.1" customHeight="1">
      <c r="B26" s="43">
        <f t="shared" si="0"/>
        <v>26</v>
      </c>
      <c r="C26" s="53" t="s">
        <v>15</v>
      </c>
      <c r="D26" s="53"/>
      <c r="E26" s="214">
        <f>VLOOKUP(E$16,'DRG Table'!A:G,7,FALSE)</f>
        <v>5.2890445943291198</v>
      </c>
      <c r="F26" s="76"/>
      <c r="G26" s="60" t="s">
        <v>20</v>
      </c>
      <c r="H26" s="170"/>
    </row>
    <row r="27" spans="2:11" ht="14.1" customHeight="1">
      <c r="B27" s="43">
        <f t="shared" si="0"/>
        <v>27</v>
      </c>
      <c r="C27" s="48" t="s">
        <v>1306</v>
      </c>
      <c r="D27" s="49"/>
      <c r="E27" s="75"/>
      <c r="F27" s="51"/>
      <c r="G27" s="52"/>
      <c r="H27" s="170"/>
    </row>
    <row r="28" spans="2:11" ht="14.1" customHeight="1">
      <c r="B28" s="43">
        <f t="shared" si="0"/>
        <v>28</v>
      </c>
      <c r="C28" s="215" t="s">
        <v>1354</v>
      </c>
      <c r="D28" s="216"/>
      <c r="E28" s="217" t="str">
        <f>VLOOKUP(CONCATENATE(E15,(MID(E7,5,3))),'Provider Reference'!A:I,9,FALSE)</f>
        <v>Other</v>
      </c>
      <c r="F28" s="65"/>
      <c r="G28" s="219" t="s">
        <v>1362</v>
      </c>
      <c r="H28" s="170"/>
    </row>
    <row r="29" spans="2:11" ht="37.5" customHeight="1">
      <c r="B29" s="43">
        <f t="shared" si="0"/>
        <v>29</v>
      </c>
      <c r="C29" s="215" t="s">
        <v>1353</v>
      </c>
      <c r="D29" s="216"/>
      <c r="E29" s="218" t="str">
        <f>IF(E33="Per Diem","N/A",
IF(E14&lt;E22,VLOOKUP(E16,'DRG Table'!A:F,5,FALSE),
VLOOKUP(E16,'DRG Table'!A:F,6,FALSE)))</f>
        <v>MH DRG SOI 1</v>
      </c>
      <c r="F29" s="65"/>
      <c r="G29" s="73" t="s">
        <v>1363</v>
      </c>
      <c r="H29" s="170"/>
    </row>
    <row r="30" spans="2:11" ht="14.1" customHeight="1">
      <c r="B30" s="43">
        <f t="shared" si="0"/>
        <v>30</v>
      </c>
      <c r="C30" s="171" t="s">
        <v>1303</v>
      </c>
      <c r="D30" s="53"/>
      <c r="E30" s="77">
        <f>IF(E33="Per Diem", "N/A",
IF(AND(E28="Rural",(LEFT(E16,3)="560")), (VLOOKUP(E16,'DRG Table'!A:I,9,FALSE)),
IF(AND(E28="Children",E14&lt;E22), (VLOOKUP(E16,'DRG Table'!A:K,10,FALSE)),
IF((E14&lt;E22),(VLOOKUP(E16,'DRG Table'!A:K,11,FALSE)),
(VLOOKUP(E16,'DRG Table'!A:L,12,FALSE))))))</f>
        <v>1.97</v>
      </c>
      <c r="F30" s="76"/>
      <c r="G30" s="60" t="s">
        <v>1918</v>
      </c>
      <c r="H30" s="61"/>
    </row>
    <row r="31" spans="2:11" ht="14.1" customHeight="1">
      <c r="B31" s="43">
        <f t="shared" si="0"/>
        <v>31</v>
      </c>
      <c r="C31" s="48" t="s">
        <v>28</v>
      </c>
      <c r="D31" s="49"/>
      <c r="E31" s="75"/>
      <c r="F31" s="51"/>
      <c r="G31" s="52"/>
      <c r="H31" s="172"/>
    </row>
    <row r="32" spans="2:11" ht="37.5" customHeight="1">
      <c r="B32" s="43">
        <f t="shared" si="0"/>
        <v>32</v>
      </c>
      <c r="C32" s="215" t="s">
        <v>1374</v>
      </c>
      <c r="D32" s="216"/>
      <c r="E32" s="79" t="str">
        <f>VLOOKUP(CONCATENATE(E15,(MID(E7,5,3))),'Provider Reference'!A:D,3,FALSE)</f>
        <v>PRAIRIE ST JOHNS LLC</v>
      </c>
      <c r="F32" s="220"/>
      <c r="G32" s="221" t="s">
        <v>1399</v>
      </c>
      <c r="H32" s="172"/>
    </row>
    <row r="33" spans="2:12">
      <c r="B33" s="43">
        <f t="shared" si="0"/>
        <v>33</v>
      </c>
      <c r="C33" s="222" t="s">
        <v>1393</v>
      </c>
      <c r="D33" s="223"/>
      <c r="E33" s="79" t="str">
        <f>IF(AND((VLOOKUP(CONCATENATE(E15,(MID(E7,5,3))),'Provider Reference'!A:J,10,FALSE)="CAH")),"Per Diem", "DRG")</f>
        <v>DRG</v>
      </c>
      <c r="F33" s="220"/>
      <c r="G33" s="221" t="s">
        <v>1394</v>
      </c>
      <c r="H33" s="172"/>
    </row>
    <row r="34" spans="2:12">
      <c r="B34" s="43">
        <f t="shared" si="0"/>
        <v>34</v>
      </c>
      <c r="C34" s="53" t="s">
        <v>1357</v>
      </c>
      <c r="D34" s="53"/>
      <c r="E34" s="80">
        <f>VLOOKUP(CONCATENATE(E15,(MID(E7,5,3))),'Provider Reference'!A:H,8,FALSE)</f>
        <v>0</v>
      </c>
      <c r="F34" s="71"/>
      <c r="G34" s="81" t="s">
        <v>1399</v>
      </c>
      <c r="H34" s="170"/>
    </row>
    <row r="35" spans="2:12">
      <c r="B35" s="43">
        <f t="shared" si="0"/>
        <v>35</v>
      </c>
      <c r="C35" s="53" t="s">
        <v>9</v>
      </c>
      <c r="D35" s="53"/>
      <c r="E35" s="82">
        <f>IF(E33="Per Diem","N/A", VLOOKUP(CONCATENATE(E15,(MID(E7,5,3))),'Provider Reference'!A:G,7,FALSE))</f>
        <v>0.28599999999999998</v>
      </c>
      <c r="F35" s="83"/>
      <c r="G35" s="81" t="s">
        <v>1399</v>
      </c>
      <c r="H35" s="170"/>
    </row>
    <row r="36" spans="2:12">
      <c r="B36" s="43">
        <f t="shared" si="0"/>
        <v>36</v>
      </c>
      <c r="C36" s="53" t="s">
        <v>1236</v>
      </c>
      <c r="D36" s="53"/>
      <c r="E36" s="155">
        <f>IF(E33="Per Diem","N/A", VLOOKUP(CONCATENATE(E15,(MID(E7,5,3))),'Provider Reference'!A:F,6,FALSE))</f>
        <v>0.80740000000000001</v>
      </c>
      <c r="F36" s="76"/>
      <c r="G36" s="81" t="s">
        <v>1399</v>
      </c>
    </row>
    <row r="37" spans="2:12">
      <c r="B37" s="43">
        <f t="shared" si="0"/>
        <v>37</v>
      </c>
      <c r="C37" s="53" t="s">
        <v>1304</v>
      </c>
      <c r="D37" s="53"/>
      <c r="E37" s="82">
        <f>IF(E33="Per Diem","N/A",IF((VLOOKUP(CONCATENATE(E15,(MID(E7,5,3))),'Provider Reference'!A:F,6,FALSE)&gt;1),0.683,0.62))</f>
        <v>0.62</v>
      </c>
      <c r="F37" s="76"/>
      <c r="G37" s="60" t="s">
        <v>1899</v>
      </c>
      <c r="H37" s="170"/>
    </row>
    <row r="38" spans="2:12">
      <c r="B38" s="43">
        <f t="shared" si="0"/>
        <v>38</v>
      </c>
      <c r="C38" s="53" t="s">
        <v>1360</v>
      </c>
      <c r="D38" s="84"/>
      <c r="E38" s="85">
        <f>IF(E33="Per Diem","N/A",VLOOKUP(E15&amp;MID(E7,5,3),'Provider Reference'!A:O,15,FALSE))</f>
        <v>7110.32</v>
      </c>
      <c r="F38" s="78"/>
      <c r="G38" s="86" t="s">
        <v>1903</v>
      </c>
      <c r="H38" s="170"/>
    </row>
    <row r="39" spans="2:12" ht="15">
      <c r="B39" s="43">
        <f t="shared" si="0"/>
        <v>39</v>
      </c>
      <c r="C39" s="87" t="s">
        <v>1395</v>
      </c>
      <c r="D39" s="48"/>
      <c r="E39" s="88"/>
      <c r="F39" s="89"/>
      <c r="G39" s="90"/>
      <c r="H39" s="158"/>
    </row>
    <row r="40" spans="2:12">
      <c r="B40" s="43">
        <f t="shared" si="0"/>
        <v>40</v>
      </c>
      <c r="C40" s="224" t="s">
        <v>1396</v>
      </c>
      <c r="D40" s="224"/>
      <c r="E40" s="225" t="str">
        <f>IF(E33="Per Diem", VLOOKUP(E15&amp;MID(E7,5,3),'Provider Reference'!A:O,15,FALSE),"N/A")</f>
        <v>N/A</v>
      </c>
      <c r="F40" s="226"/>
      <c r="G40" s="227" t="s">
        <v>1398</v>
      </c>
      <c r="H40" s="158"/>
    </row>
    <row r="41" spans="2:12">
      <c r="B41" s="43">
        <f t="shared" si="0"/>
        <v>41</v>
      </c>
      <c r="C41" s="224" t="s">
        <v>1397</v>
      </c>
      <c r="D41" s="224"/>
      <c r="E41" s="225">
        <f>IF(E40="N/A", 0, E40*E12)</f>
        <v>0</v>
      </c>
      <c r="F41" s="226"/>
      <c r="G41" s="227" t="s">
        <v>1898</v>
      </c>
      <c r="H41" s="158"/>
    </row>
    <row r="42" spans="2:12" s="173" customFormat="1" ht="15">
      <c r="B42" s="43">
        <f t="shared" si="0"/>
        <v>42</v>
      </c>
      <c r="C42" s="91" t="s">
        <v>33</v>
      </c>
      <c r="D42" s="91"/>
      <c r="E42" s="92"/>
      <c r="F42" s="93"/>
      <c r="G42" s="94"/>
      <c r="H42" s="159"/>
      <c r="I42" s="158"/>
      <c r="J42" s="158"/>
      <c r="K42" s="158"/>
      <c r="L42" s="158"/>
    </row>
    <row r="43" spans="2:12">
      <c r="B43" s="43">
        <f t="shared" si="0"/>
        <v>43</v>
      </c>
      <c r="C43" s="95" t="s">
        <v>1895</v>
      </c>
      <c r="D43" s="95"/>
      <c r="E43" s="154">
        <f>IF(E33="Per Diem","N/A",TRUNC((E38*E25),2))</f>
        <v>2699.78</v>
      </c>
      <c r="F43" s="97"/>
      <c r="G43" s="101" t="s">
        <v>1900</v>
      </c>
      <c r="H43" s="240"/>
    </row>
    <row r="44" spans="2:12" s="173" customFormat="1" ht="15">
      <c r="B44" s="43">
        <f t="shared" si="0"/>
        <v>44</v>
      </c>
      <c r="C44" s="91" t="s">
        <v>32</v>
      </c>
      <c r="D44" s="91"/>
      <c r="E44" s="92"/>
      <c r="F44" s="93"/>
      <c r="G44" s="94"/>
      <c r="H44" s="159"/>
      <c r="I44" s="158"/>
      <c r="J44" s="158"/>
      <c r="K44" s="158"/>
      <c r="L44" s="158"/>
    </row>
    <row r="45" spans="2:12">
      <c r="B45" s="43">
        <f t="shared" si="0"/>
        <v>45</v>
      </c>
      <c r="C45" s="95" t="s">
        <v>10</v>
      </c>
      <c r="D45" s="95"/>
      <c r="E45" s="96" t="str">
        <f>IF(E33="Per Diem","No",E13)</f>
        <v>Yes</v>
      </c>
      <c r="F45" s="97"/>
      <c r="G45" s="56" t="s">
        <v>1901</v>
      </c>
      <c r="H45" s="240"/>
    </row>
    <row r="46" spans="2:12">
      <c r="B46" s="43">
        <f t="shared" si="0"/>
        <v>46</v>
      </c>
      <c r="C46" s="53" t="s">
        <v>1487</v>
      </c>
      <c r="D46" s="53"/>
      <c r="E46" s="98">
        <f>IF(E45="Yes",(TRUNC((E38*E25)/E26,2)*(E12+1)),"N/A")</f>
        <v>1020.88</v>
      </c>
      <c r="F46" s="76"/>
      <c r="G46" s="99" t="s">
        <v>1897</v>
      </c>
      <c r="H46" s="170"/>
    </row>
    <row r="47" spans="2:12" ht="15">
      <c r="B47" s="43">
        <f t="shared" si="0"/>
        <v>47</v>
      </c>
      <c r="C47" s="48" t="s">
        <v>33</v>
      </c>
      <c r="D47" s="48"/>
      <c r="E47" s="88"/>
      <c r="F47" s="89"/>
      <c r="G47" s="90"/>
      <c r="H47" s="170"/>
    </row>
    <row r="48" spans="2:12">
      <c r="B48" s="43">
        <f t="shared" si="0"/>
        <v>48</v>
      </c>
      <c r="C48" s="53" t="s">
        <v>1389</v>
      </c>
      <c r="D48" s="53"/>
      <c r="E48" s="100">
        <f>IF(E33="Per Diem", "N/A", IF(E45="Yes", MIN(E43,E46), E43))</f>
        <v>1020.88</v>
      </c>
      <c r="F48" s="76"/>
      <c r="G48" s="101" t="s">
        <v>1905</v>
      </c>
    </row>
    <row r="49" spans="2:12">
      <c r="B49" s="43">
        <f t="shared" si="0"/>
        <v>49</v>
      </c>
      <c r="C49" s="53" t="s">
        <v>1488</v>
      </c>
      <c r="D49" s="53"/>
      <c r="E49" s="100">
        <f>IF(E33="Per Diem","N/A",TRUNC(E48*E30,2))</f>
        <v>2011.13</v>
      </c>
      <c r="F49" s="76"/>
      <c r="G49" s="101" t="s">
        <v>1904</v>
      </c>
    </row>
    <row r="50" spans="2:12" ht="15">
      <c r="B50" s="43">
        <f t="shared" si="0"/>
        <v>50</v>
      </c>
      <c r="C50" s="91" t="s">
        <v>30</v>
      </c>
      <c r="D50" s="91"/>
      <c r="E50" s="92"/>
      <c r="F50" s="93"/>
      <c r="G50" s="94"/>
    </row>
    <row r="51" spans="2:12">
      <c r="B51" s="43">
        <f t="shared" si="0"/>
        <v>51</v>
      </c>
      <c r="C51" s="53" t="s">
        <v>1493</v>
      </c>
      <c r="D51" s="53"/>
      <c r="E51" s="100">
        <f>IF(E33="Per Diem","N/A",E49+E19)</f>
        <v>72011.13</v>
      </c>
      <c r="F51" s="76"/>
      <c r="G51" s="101" t="s">
        <v>1906</v>
      </c>
    </row>
    <row r="52" spans="2:12">
      <c r="B52" s="43">
        <f t="shared" si="0"/>
        <v>52</v>
      </c>
      <c r="C52" s="53" t="s">
        <v>1504</v>
      </c>
      <c r="D52" s="53"/>
      <c r="E52" s="100">
        <f>IF(E33="Per Diem","N/A",E8*E35)</f>
        <v>823.96599999999989</v>
      </c>
      <c r="F52" s="76"/>
      <c r="G52" s="102" t="s">
        <v>1907</v>
      </c>
      <c r="H52" s="174"/>
    </row>
    <row r="53" spans="2:12">
      <c r="B53" s="43">
        <f t="shared" si="0"/>
        <v>53</v>
      </c>
      <c r="C53" s="53" t="s">
        <v>31</v>
      </c>
      <c r="D53" s="53"/>
      <c r="E53" s="103" t="str">
        <f>IF(E33="Per Diem","No",IF((E52-E49)&lt;E19,"No","Yes"))</f>
        <v>No</v>
      </c>
      <c r="F53" s="76"/>
      <c r="G53" s="104" t="s">
        <v>1908</v>
      </c>
    </row>
    <row r="54" spans="2:12">
      <c r="B54" s="43">
        <f t="shared" si="0"/>
        <v>54</v>
      </c>
      <c r="C54" s="53" t="s">
        <v>1486</v>
      </c>
      <c r="D54" s="53"/>
      <c r="E54" s="100">
        <f>IF(E53="Yes",TRUNC(IF(E52&lt;E51,0,(E52-E51)*E20),2),0)</f>
        <v>0</v>
      </c>
      <c r="F54" s="76"/>
      <c r="G54" s="102" t="s">
        <v>1909</v>
      </c>
    </row>
    <row r="55" spans="2:12" s="173" customFormat="1" ht="15">
      <c r="B55" s="43">
        <f t="shared" si="0"/>
        <v>55</v>
      </c>
      <c r="C55" s="105" t="s">
        <v>1498</v>
      </c>
      <c r="D55" s="106"/>
      <c r="E55" s="107"/>
      <c r="F55" s="108"/>
      <c r="G55" s="109"/>
      <c r="H55" s="159"/>
      <c r="I55" s="158"/>
      <c r="J55" s="158"/>
      <c r="K55" s="158"/>
      <c r="L55" s="158"/>
    </row>
    <row r="56" spans="2:12" s="173" customFormat="1">
      <c r="B56" s="43">
        <f t="shared" si="0"/>
        <v>56</v>
      </c>
      <c r="C56" s="239" t="s">
        <v>1492</v>
      </c>
      <c r="D56" s="61"/>
      <c r="E56" s="110">
        <f>IF(E33="Per Diem",E41,E49+E54)</f>
        <v>2011.13</v>
      </c>
      <c r="F56" s="234"/>
      <c r="G56" s="231" t="s">
        <v>1910</v>
      </c>
      <c r="H56" s="159"/>
      <c r="I56" s="158"/>
      <c r="J56" s="158"/>
      <c r="K56" s="158"/>
      <c r="L56" s="158"/>
    </row>
    <row r="57" spans="2:12">
      <c r="B57" s="43">
        <f t="shared" si="0"/>
        <v>57</v>
      </c>
      <c r="C57" s="53" t="s">
        <v>1490</v>
      </c>
      <c r="D57" s="53"/>
      <c r="E57" s="100">
        <f>IF(E33="Per Diem", E56, TRUNC(E56*(1+ROUND(E34,4)),2))</f>
        <v>2011.13</v>
      </c>
      <c r="F57" s="232"/>
      <c r="G57" s="233" t="s">
        <v>1911</v>
      </c>
      <c r="H57" s="174"/>
    </row>
    <row r="58" spans="2:12" s="159" customFormat="1">
      <c r="B58" s="111">
        <f t="shared" si="0"/>
        <v>58</v>
      </c>
      <c r="C58" s="228" t="s">
        <v>1361</v>
      </c>
      <c r="D58" s="228"/>
      <c r="E58" s="112">
        <f>IF(E33="Per Diem","N/A",IF(AND(E11="Yes",E9=E10),62,0))</f>
        <v>0</v>
      </c>
      <c r="F58" s="234"/>
      <c r="G58" s="235" t="s">
        <v>1902</v>
      </c>
    </row>
    <row r="59" spans="2:12">
      <c r="B59" s="43">
        <f t="shared" si="0"/>
        <v>59</v>
      </c>
      <c r="C59" s="229" t="s">
        <v>1491</v>
      </c>
      <c r="D59" s="229"/>
      <c r="E59" s="100">
        <f>IF(E33="Per Diem",E57,E57+E58)</f>
        <v>2011.13</v>
      </c>
      <c r="F59" s="232"/>
      <c r="G59" s="233" t="s">
        <v>1912</v>
      </c>
    </row>
    <row r="60" spans="2:12">
      <c r="B60" s="43">
        <f t="shared" si="0"/>
        <v>60</v>
      </c>
      <c r="C60" s="230" t="s">
        <v>1475</v>
      </c>
      <c r="D60" s="229"/>
      <c r="E60" s="100" t="str">
        <f>IF(E57&gt;E8,"Yes","No")</f>
        <v>No</v>
      </c>
      <c r="F60" s="232"/>
      <c r="G60" s="236" t="s">
        <v>1913</v>
      </c>
    </row>
    <row r="61" spans="2:12">
      <c r="B61" s="43">
        <f t="shared" si="0"/>
        <v>61</v>
      </c>
      <c r="C61" s="230" t="s">
        <v>1476</v>
      </c>
      <c r="D61" s="229"/>
      <c r="E61" s="100">
        <f>IF(E60="Yes",E8,E59)</f>
        <v>2011.13</v>
      </c>
      <c r="F61" s="232"/>
      <c r="G61" s="236" t="s">
        <v>1914</v>
      </c>
      <c r="H61" s="174"/>
    </row>
    <row r="62" spans="2:12" ht="28.5">
      <c r="B62" s="43">
        <f t="shared" si="0"/>
        <v>62</v>
      </c>
      <c r="C62" s="230" t="s">
        <v>1358</v>
      </c>
      <c r="D62" s="229"/>
      <c r="E62" s="100">
        <f>IF(OR(E17&gt;=E61,VLOOKUP(E15&amp;MID(E7,5,3),'Provider Reference'!A:L,12,FALSE)=1),0,((TRUNC((E61-E17)*(IF(VALUE(E9)&gt;43830,0.018,0.02)),2))))</f>
        <v>0</v>
      </c>
      <c r="F62" s="232"/>
      <c r="G62" s="237" t="s">
        <v>1919</v>
      </c>
      <c r="H62" s="174"/>
    </row>
    <row r="63" spans="2:12">
      <c r="B63" s="43">
        <f t="shared" si="0"/>
        <v>63</v>
      </c>
      <c r="C63" s="230" t="s">
        <v>1359</v>
      </c>
      <c r="D63" s="230"/>
      <c r="E63" s="114">
        <f>SUM(E61:E62)</f>
        <v>2011.13</v>
      </c>
      <c r="F63" s="234"/>
      <c r="G63" s="238" t="s">
        <v>1915</v>
      </c>
    </row>
    <row r="64" spans="2:12" ht="28.5">
      <c r="B64" s="43">
        <f t="shared" si="0"/>
        <v>64</v>
      </c>
      <c r="C64" s="53" t="s">
        <v>1497</v>
      </c>
      <c r="D64" s="53"/>
      <c r="E64" s="115">
        <f>IF(E17&gt;=E61,0,E63-E17)</f>
        <v>2011.13</v>
      </c>
      <c r="F64" s="76"/>
      <c r="G64" s="113" t="s">
        <v>1916</v>
      </c>
    </row>
    <row r="65" spans="2:12" s="159" customFormat="1" ht="15">
      <c r="B65" s="325" t="s">
        <v>16</v>
      </c>
      <c r="C65" s="326"/>
      <c r="D65" s="326"/>
      <c r="E65" s="326"/>
      <c r="F65" s="326"/>
      <c r="G65" s="327"/>
      <c r="I65" s="158"/>
      <c r="J65" s="158"/>
      <c r="K65" s="158"/>
      <c r="L65" s="158"/>
    </row>
    <row r="66" spans="2:12">
      <c r="E66" s="177"/>
    </row>
    <row r="67" spans="2:12">
      <c r="E67" s="177"/>
    </row>
    <row r="68" spans="2:12" s="159" customFormat="1">
      <c r="B68" s="175"/>
      <c r="C68" s="176"/>
      <c r="D68" s="176"/>
      <c r="E68" s="179"/>
      <c r="F68" s="176"/>
      <c r="G68" s="178"/>
      <c r="I68" s="158"/>
      <c r="J68" s="158"/>
      <c r="K68" s="158"/>
      <c r="L68" s="158"/>
    </row>
    <row r="69" spans="2:12">
      <c r="C69" s="180"/>
      <c r="E69" s="181"/>
    </row>
    <row r="70" spans="2:12">
      <c r="E70" s="182"/>
    </row>
    <row r="71" spans="2:12">
      <c r="E71" s="183"/>
    </row>
    <row r="72" spans="2:12">
      <c r="E72" s="184"/>
    </row>
    <row r="73" spans="2:12">
      <c r="C73" s="180"/>
      <c r="E73" s="184"/>
    </row>
    <row r="74" spans="2:12">
      <c r="E74" s="184"/>
    </row>
    <row r="75" spans="2:12">
      <c r="E75" s="183"/>
    </row>
    <row r="76" spans="2:12">
      <c r="E76" s="184"/>
    </row>
    <row r="77" spans="2:12">
      <c r="C77" s="180"/>
      <c r="E77" s="182"/>
    </row>
    <row r="78" spans="2:12">
      <c r="E78" s="182"/>
      <c r="G78" s="116"/>
    </row>
    <row r="79" spans="2:12">
      <c r="E79" s="183"/>
    </row>
    <row r="80" spans="2:12">
      <c r="E80" s="184"/>
    </row>
    <row r="81" spans="3:7">
      <c r="C81" s="180"/>
      <c r="E81" s="184"/>
    </row>
    <row r="82" spans="3:7">
      <c r="E82" s="185"/>
      <c r="G82" s="186"/>
    </row>
    <row r="83" spans="3:7">
      <c r="E83" s="183"/>
    </row>
    <row r="84" spans="3:7">
      <c r="E84" s="184"/>
    </row>
    <row r="85" spans="3:7">
      <c r="C85" s="180"/>
      <c r="E85" s="184"/>
    </row>
    <row r="86" spans="3:7">
      <c r="E86" s="185"/>
    </row>
    <row r="87" spans="3:7">
      <c r="E87" s="183"/>
    </row>
    <row r="88" spans="3:7">
      <c r="E88" s="184"/>
    </row>
    <row r="89" spans="3:7">
      <c r="E89" s="187"/>
    </row>
  </sheetData>
  <mergeCells count="5">
    <mergeCell ref="C2:G2"/>
    <mergeCell ref="C3:G3"/>
    <mergeCell ref="C4:D4"/>
    <mergeCell ref="F4:G4"/>
    <mergeCell ref="B65:G65"/>
  </mergeCells>
  <dataValidations count="4">
    <dataValidation type="list" allowBlank="1" showInputMessage="1" showErrorMessage="1" sqref="E7" xr:uid="{00000000-0002-0000-0300-000000000000}">
      <formula1>"COS 001 - Acute, COS 006 - Rehab, COS 014 - Psych"</formula1>
    </dataValidation>
    <dataValidation type="list" allowBlank="1" showInputMessage="1" showErrorMessage="1" sqref="E11 E13" xr:uid="{00000000-0002-0000-0300-000001000000}">
      <formula1>"No, Yes"</formula1>
    </dataValidation>
    <dataValidation allowBlank="1" showInputMessage="1" showErrorMessage="1" errorTitle="Provider Category" error="Please enter an option from the drop down list." sqref="E36:E38" xr:uid="{00000000-0002-0000-0300-000002000000}"/>
    <dataValidation type="whole" operator="lessThanOrEqual" allowBlank="1" showInputMessage="1" showErrorMessage="1" sqref="E14" xr:uid="{00000000-0002-0000-0300-000003000000}">
      <formula1>110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337"/>
  <sheetViews>
    <sheetView zoomScale="90" zoomScaleNormal="90" zoomScaleSheetLayoutView="70" workbookViewId="0">
      <pane ySplit="7" topLeftCell="A8" activePane="bottomLeft" state="frozen"/>
      <selection pane="bottomLeft"/>
    </sheetView>
  </sheetViews>
  <sheetFormatPr defaultColWidth="9.140625" defaultRowHeight="14.25"/>
  <cols>
    <col min="1" max="2" width="9.42578125" style="18" customWidth="1"/>
    <col min="3" max="3" width="7.42578125" style="18" bestFit="1" customWidth="1"/>
    <col min="4" max="4" width="61.42578125" style="11" customWidth="1"/>
    <col min="5" max="5" width="16" style="11" customWidth="1"/>
    <col min="6" max="6" width="14.42578125" style="11" customWidth="1"/>
    <col min="7" max="7" width="9.85546875" style="19" customWidth="1"/>
    <col min="8" max="8" width="9.85546875" style="128" customWidth="1"/>
    <col min="9" max="9" width="16.85546875" style="18" customWidth="1"/>
    <col min="10" max="10" width="16.42578125" style="124" customWidth="1"/>
    <col min="11" max="11" width="14" style="124" customWidth="1"/>
    <col min="12" max="12" width="13.42578125" style="124" customWidth="1"/>
    <col min="13" max="16384" width="9.140625" style="11"/>
  </cols>
  <sheetData>
    <row r="1" spans="1:12" ht="15">
      <c r="A1" s="12"/>
      <c r="B1" s="330" t="s">
        <v>1307</v>
      </c>
      <c r="C1" s="330"/>
      <c r="D1" s="330"/>
      <c r="E1" s="330"/>
      <c r="F1" s="330"/>
      <c r="G1" s="330"/>
      <c r="H1" s="330"/>
      <c r="I1" s="330"/>
      <c r="J1" s="330"/>
      <c r="K1" s="330"/>
      <c r="L1" s="122"/>
    </row>
    <row r="2" spans="1:12" ht="15">
      <c r="A2" s="12"/>
      <c r="B2" s="330" t="s">
        <v>1893</v>
      </c>
      <c r="C2" s="330"/>
      <c r="D2" s="330"/>
      <c r="E2" s="330"/>
      <c r="F2" s="330"/>
      <c r="G2" s="330"/>
      <c r="H2" s="330"/>
      <c r="I2" s="330"/>
      <c r="J2" s="330"/>
      <c r="K2" s="330"/>
      <c r="L2" s="122"/>
    </row>
    <row r="3" spans="1:12" ht="15">
      <c r="A3" s="12"/>
      <c r="B3" s="330" t="s">
        <v>1953</v>
      </c>
      <c r="C3" s="330"/>
      <c r="D3" s="330"/>
      <c r="E3" s="330"/>
      <c r="F3" s="330"/>
      <c r="G3" s="330"/>
      <c r="H3" s="330"/>
      <c r="I3" s="330"/>
      <c r="J3" s="330"/>
      <c r="K3" s="330"/>
      <c r="L3" s="122"/>
    </row>
    <row r="4" spans="1:12" ht="15">
      <c r="A4" s="13"/>
      <c r="B4" s="330"/>
      <c r="C4" s="330"/>
      <c r="D4" s="330"/>
      <c r="E4" s="330"/>
      <c r="F4" s="330"/>
      <c r="G4" s="330"/>
      <c r="H4" s="330"/>
      <c r="I4" s="330"/>
      <c r="J4" s="330"/>
      <c r="K4" s="330"/>
      <c r="L4" s="122"/>
    </row>
    <row r="5" spans="1:12" ht="29.1" customHeight="1">
      <c r="A5" s="331" t="s">
        <v>1952</v>
      </c>
      <c r="B5" s="331"/>
      <c r="C5" s="331"/>
      <c r="D5" s="331"/>
      <c r="E5" s="331"/>
      <c r="F5" s="14"/>
      <c r="G5" s="15"/>
      <c r="H5" s="125"/>
      <c r="I5" s="153"/>
      <c r="J5" s="122"/>
      <c r="K5" s="122"/>
      <c r="L5" s="122"/>
    </row>
    <row r="6" spans="1:12">
      <c r="A6" s="328" t="s">
        <v>1892</v>
      </c>
      <c r="B6" s="329"/>
      <c r="C6" s="329"/>
      <c r="D6" s="329"/>
      <c r="E6" s="329"/>
      <c r="F6" s="14"/>
      <c r="G6" s="15"/>
      <c r="H6" s="125"/>
      <c r="I6" s="13"/>
      <c r="J6" s="122"/>
      <c r="K6" s="122"/>
      <c r="L6" s="122"/>
    </row>
    <row r="7" spans="1:12" ht="75">
      <c r="A7" s="119" t="s">
        <v>4</v>
      </c>
      <c r="B7" s="120" t="s">
        <v>1890</v>
      </c>
      <c r="C7" s="120" t="s">
        <v>2763</v>
      </c>
      <c r="D7" s="120" t="s">
        <v>5</v>
      </c>
      <c r="E7" s="120" t="s">
        <v>1741</v>
      </c>
      <c r="F7" s="120" t="s">
        <v>1740</v>
      </c>
      <c r="G7" s="121" t="s">
        <v>12</v>
      </c>
      <c r="H7" s="126" t="s">
        <v>1308</v>
      </c>
      <c r="I7" s="120" t="s">
        <v>1510</v>
      </c>
      <c r="J7" s="121" t="s">
        <v>1309</v>
      </c>
      <c r="K7" s="121" t="s">
        <v>1377</v>
      </c>
      <c r="L7" s="129" t="s">
        <v>1376</v>
      </c>
    </row>
    <row r="8" spans="1:12">
      <c r="A8" s="16" t="s">
        <v>56</v>
      </c>
      <c r="B8" s="16" t="s">
        <v>1310</v>
      </c>
      <c r="C8" s="16" t="s">
        <v>1954</v>
      </c>
      <c r="D8" s="4" t="s">
        <v>1955</v>
      </c>
      <c r="E8" s="4" t="s">
        <v>1525</v>
      </c>
      <c r="F8" s="4" t="s">
        <v>1525</v>
      </c>
      <c r="G8" s="17">
        <v>8.1681957186544292</v>
      </c>
      <c r="H8" s="127">
        <v>6.6825000000000001</v>
      </c>
      <c r="I8" s="123">
        <v>1</v>
      </c>
      <c r="J8" s="123">
        <v>1.41</v>
      </c>
      <c r="K8" s="123">
        <v>1.41</v>
      </c>
      <c r="L8" s="123">
        <v>1.41</v>
      </c>
    </row>
    <row r="9" spans="1:12">
      <c r="A9" s="16" t="s">
        <v>57</v>
      </c>
      <c r="B9" s="16" t="s">
        <v>1310</v>
      </c>
      <c r="C9" s="16" t="s">
        <v>1956</v>
      </c>
      <c r="D9" s="4" t="s">
        <v>1955</v>
      </c>
      <c r="E9" s="4" t="s">
        <v>1525</v>
      </c>
      <c r="F9" s="4" t="s">
        <v>1525</v>
      </c>
      <c r="G9" s="17">
        <v>8.1681957186544292</v>
      </c>
      <c r="H9" s="127">
        <v>6.7671000000000001</v>
      </c>
      <c r="I9" s="123">
        <v>1</v>
      </c>
      <c r="J9" s="123">
        <v>1.41</v>
      </c>
      <c r="K9" s="123">
        <v>1.41</v>
      </c>
      <c r="L9" s="123">
        <v>1.41</v>
      </c>
    </row>
    <row r="10" spans="1:12">
      <c r="A10" s="16" t="s">
        <v>58</v>
      </c>
      <c r="B10" s="16" t="s">
        <v>1310</v>
      </c>
      <c r="C10" s="16" t="s">
        <v>1957</v>
      </c>
      <c r="D10" s="4" t="s">
        <v>1955</v>
      </c>
      <c r="E10" s="4" t="s">
        <v>1525</v>
      </c>
      <c r="F10" s="4" t="s">
        <v>1525</v>
      </c>
      <c r="G10" s="17">
        <v>10.6516724336794</v>
      </c>
      <c r="H10" s="127">
        <v>8.1935000000000002</v>
      </c>
      <c r="I10" s="123">
        <v>1</v>
      </c>
      <c r="J10" s="123">
        <v>1.41</v>
      </c>
      <c r="K10" s="123">
        <v>1.41</v>
      </c>
      <c r="L10" s="123">
        <v>1.41</v>
      </c>
    </row>
    <row r="11" spans="1:12">
      <c r="A11" s="16" t="s">
        <v>59</v>
      </c>
      <c r="B11" s="16" t="s">
        <v>1310</v>
      </c>
      <c r="C11" s="16" t="s">
        <v>1958</v>
      </c>
      <c r="D11" s="4" t="s">
        <v>1955</v>
      </c>
      <c r="E11" s="4" t="s">
        <v>1525</v>
      </c>
      <c r="F11" s="4" t="s">
        <v>1525</v>
      </c>
      <c r="G11" s="17">
        <v>30.071948998178499</v>
      </c>
      <c r="H11" s="127">
        <v>14.869300000000001</v>
      </c>
      <c r="I11" s="123">
        <v>1</v>
      </c>
      <c r="J11" s="123">
        <v>1.41</v>
      </c>
      <c r="K11" s="123">
        <v>1.41</v>
      </c>
      <c r="L11" s="123">
        <v>1.41</v>
      </c>
    </row>
    <row r="12" spans="1:12">
      <c r="A12" s="16" t="s">
        <v>60</v>
      </c>
      <c r="B12" s="16" t="s">
        <v>1312</v>
      </c>
      <c r="C12" s="16" t="s">
        <v>1954</v>
      </c>
      <c r="D12" s="4" t="s">
        <v>1959</v>
      </c>
      <c r="E12" s="4" t="s">
        <v>1525</v>
      </c>
      <c r="F12" s="4" t="s">
        <v>1525</v>
      </c>
      <c r="G12" s="17">
        <v>11.3125</v>
      </c>
      <c r="H12" s="127">
        <v>7.7244999999999999</v>
      </c>
      <c r="I12" s="123">
        <v>1</v>
      </c>
      <c r="J12" s="123">
        <v>1.41</v>
      </c>
      <c r="K12" s="123">
        <v>1.41</v>
      </c>
      <c r="L12" s="123">
        <v>1.41</v>
      </c>
    </row>
    <row r="13" spans="1:12">
      <c r="A13" s="16" t="s">
        <v>61</v>
      </c>
      <c r="B13" s="16" t="s">
        <v>1312</v>
      </c>
      <c r="C13" s="16" t="s">
        <v>1956</v>
      </c>
      <c r="D13" s="4" t="s">
        <v>1959</v>
      </c>
      <c r="E13" s="4" t="s">
        <v>1525</v>
      </c>
      <c r="F13" s="4" t="s">
        <v>1525</v>
      </c>
      <c r="G13" s="17">
        <v>15.25</v>
      </c>
      <c r="H13" s="127">
        <v>10.3521</v>
      </c>
      <c r="I13" s="123">
        <v>1</v>
      </c>
      <c r="J13" s="123">
        <v>1.41</v>
      </c>
      <c r="K13" s="123">
        <v>1.41</v>
      </c>
      <c r="L13" s="123">
        <v>1.41</v>
      </c>
    </row>
    <row r="14" spans="1:12">
      <c r="A14" s="16" t="s">
        <v>62</v>
      </c>
      <c r="B14" s="16" t="s">
        <v>1312</v>
      </c>
      <c r="C14" s="16" t="s">
        <v>1957</v>
      </c>
      <c r="D14" s="4" t="s">
        <v>1959</v>
      </c>
      <c r="E14" s="4" t="s">
        <v>1525</v>
      </c>
      <c r="F14" s="4" t="s">
        <v>1525</v>
      </c>
      <c r="G14" s="17">
        <v>22.287112561174599</v>
      </c>
      <c r="H14" s="127">
        <v>12.571999999999999</v>
      </c>
      <c r="I14" s="123">
        <v>1</v>
      </c>
      <c r="J14" s="123">
        <v>1.41</v>
      </c>
      <c r="K14" s="123">
        <v>1.41</v>
      </c>
      <c r="L14" s="123">
        <v>1.41</v>
      </c>
    </row>
    <row r="15" spans="1:12">
      <c r="A15" s="16" t="s">
        <v>63</v>
      </c>
      <c r="B15" s="16" t="s">
        <v>1312</v>
      </c>
      <c r="C15" s="16" t="s">
        <v>1958</v>
      </c>
      <c r="D15" s="4" t="s">
        <v>1959</v>
      </c>
      <c r="E15" s="4" t="s">
        <v>1525</v>
      </c>
      <c r="F15" s="4" t="s">
        <v>1525</v>
      </c>
      <c r="G15" s="17">
        <v>44.7246376811594</v>
      </c>
      <c r="H15" s="127">
        <v>21.310199999999998</v>
      </c>
      <c r="I15" s="123">
        <v>1</v>
      </c>
      <c r="J15" s="123">
        <v>1.41</v>
      </c>
      <c r="K15" s="123">
        <v>1.41</v>
      </c>
      <c r="L15" s="123">
        <v>1.41</v>
      </c>
    </row>
    <row r="16" spans="1:12">
      <c r="A16" s="16" t="s">
        <v>64</v>
      </c>
      <c r="B16" s="16" t="s">
        <v>1313</v>
      </c>
      <c r="C16" s="16" t="s">
        <v>1954</v>
      </c>
      <c r="D16" s="4" t="s">
        <v>1960</v>
      </c>
      <c r="E16" s="4" t="s">
        <v>1961</v>
      </c>
      <c r="F16" s="4" t="s">
        <v>1962</v>
      </c>
      <c r="G16" s="17">
        <v>15.75</v>
      </c>
      <c r="H16" s="127">
        <v>4.9581</v>
      </c>
      <c r="I16" s="123">
        <v>1</v>
      </c>
      <c r="J16" s="123">
        <v>1</v>
      </c>
      <c r="K16" s="123">
        <v>1</v>
      </c>
      <c r="L16" s="123">
        <v>1</v>
      </c>
    </row>
    <row r="17" spans="1:12">
      <c r="A17" s="16" t="s">
        <v>65</v>
      </c>
      <c r="B17" s="16" t="s">
        <v>1313</v>
      </c>
      <c r="C17" s="16" t="s">
        <v>1956</v>
      </c>
      <c r="D17" s="4" t="s">
        <v>1960</v>
      </c>
      <c r="E17" s="4" t="s">
        <v>1961</v>
      </c>
      <c r="F17" s="4" t="s">
        <v>1962</v>
      </c>
      <c r="G17" s="17">
        <v>19.800738007380101</v>
      </c>
      <c r="H17" s="127">
        <v>6.9101999999999997</v>
      </c>
      <c r="I17" s="123">
        <v>1</v>
      </c>
      <c r="J17" s="123">
        <v>1</v>
      </c>
      <c r="K17" s="123">
        <v>1</v>
      </c>
      <c r="L17" s="123">
        <v>1</v>
      </c>
    </row>
    <row r="18" spans="1:12">
      <c r="A18" s="16" t="s">
        <v>66</v>
      </c>
      <c r="B18" s="16" t="s">
        <v>1313</v>
      </c>
      <c r="C18" s="16" t="s">
        <v>1957</v>
      </c>
      <c r="D18" s="4" t="s">
        <v>1960</v>
      </c>
      <c r="E18" s="4" t="s">
        <v>1961</v>
      </c>
      <c r="F18" s="4" t="s">
        <v>1962</v>
      </c>
      <c r="G18" s="17">
        <v>28.125</v>
      </c>
      <c r="H18" s="127">
        <v>9.8861000000000008</v>
      </c>
      <c r="I18" s="123">
        <v>1</v>
      </c>
      <c r="J18" s="123">
        <v>1</v>
      </c>
      <c r="K18" s="123">
        <v>1</v>
      </c>
      <c r="L18" s="123">
        <v>1</v>
      </c>
    </row>
    <row r="19" spans="1:12">
      <c r="A19" s="16" t="s">
        <v>67</v>
      </c>
      <c r="B19" s="16" t="s">
        <v>1313</v>
      </c>
      <c r="C19" s="16" t="s">
        <v>1958</v>
      </c>
      <c r="D19" s="4" t="s">
        <v>1960</v>
      </c>
      <c r="E19" s="4" t="s">
        <v>1961</v>
      </c>
      <c r="F19" s="4" t="s">
        <v>1962</v>
      </c>
      <c r="G19" s="17">
        <v>38.609616782635797</v>
      </c>
      <c r="H19" s="127">
        <v>14.2681</v>
      </c>
      <c r="I19" s="123">
        <v>1</v>
      </c>
      <c r="J19" s="123">
        <v>1</v>
      </c>
      <c r="K19" s="123">
        <v>1</v>
      </c>
      <c r="L19" s="123">
        <v>1</v>
      </c>
    </row>
    <row r="20" spans="1:12">
      <c r="A20" s="16" t="s">
        <v>68</v>
      </c>
      <c r="B20" s="16" t="s">
        <v>1314</v>
      </c>
      <c r="C20" s="16" t="s">
        <v>1954</v>
      </c>
      <c r="D20" s="4" t="s">
        <v>1963</v>
      </c>
      <c r="E20" s="4" t="s">
        <v>1961</v>
      </c>
      <c r="F20" s="4" t="s">
        <v>1962</v>
      </c>
      <c r="G20" s="17">
        <v>14.7307692307692</v>
      </c>
      <c r="H20" s="127">
        <v>3.8860999999999999</v>
      </c>
      <c r="I20" s="123">
        <v>1</v>
      </c>
      <c r="J20" s="123">
        <v>1</v>
      </c>
      <c r="K20" s="123">
        <v>1</v>
      </c>
      <c r="L20" s="123">
        <v>1</v>
      </c>
    </row>
    <row r="21" spans="1:12">
      <c r="A21" s="16" t="s">
        <v>69</v>
      </c>
      <c r="B21" s="16" t="s">
        <v>1314</v>
      </c>
      <c r="C21" s="16" t="s">
        <v>1956</v>
      </c>
      <c r="D21" s="4" t="s">
        <v>1963</v>
      </c>
      <c r="E21" s="4" t="s">
        <v>1961</v>
      </c>
      <c r="F21" s="4" t="s">
        <v>1962</v>
      </c>
      <c r="G21" s="17">
        <v>18.443548387096801</v>
      </c>
      <c r="H21" s="127">
        <v>5.3258000000000001</v>
      </c>
      <c r="I21" s="123">
        <v>1</v>
      </c>
      <c r="J21" s="123">
        <v>1</v>
      </c>
      <c r="K21" s="123">
        <v>1</v>
      </c>
      <c r="L21" s="123">
        <v>1</v>
      </c>
    </row>
    <row r="22" spans="1:12">
      <c r="A22" s="16" t="s">
        <v>70</v>
      </c>
      <c r="B22" s="16" t="s">
        <v>1314</v>
      </c>
      <c r="C22" s="16" t="s">
        <v>1957</v>
      </c>
      <c r="D22" s="4" t="s">
        <v>1963</v>
      </c>
      <c r="E22" s="4" t="s">
        <v>1961</v>
      </c>
      <c r="F22" s="4" t="s">
        <v>1962</v>
      </c>
      <c r="G22" s="17">
        <v>23.6656191074796</v>
      </c>
      <c r="H22" s="127">
        <v>6.8166000000000002</v>
      </c>
      <c r="I22" s="123">
        <v>1</v>
      </c>
      <c r="J22" s="123">
        <v>1</v>
      </c>
      <c r="K22" s="123">
        <v>1</v>
      </c>
      <c r="L22" s="123">
        <v>1</v>
      </c>
    </row>
    <row r="23" spans="1:12">
      <c r="A23" s="16" t="s">
        <v>71</v>
      </c>
      <c r="B23" s="16" t="s">
        <v>1314</v>
      </c>
      <c r="C23" s="16" t="s">
        <v>1958</v>
      </c>
      <c r="D23" s="4" t="s">
        <v>1963</v>
      </c>
      <c r="E23" s="4" t="s">
        <v>1961</v>
      </c>
      <c r="F23" s="4" t="s">
        <v>1962</v>
      </c>
      <c r="G23" s="17">
        <v>31.259513117466302</v>
      </c>
      <c r="H23" s="127">
        <v>9.4987999999999992</v>
      </c>
      <c r="I23" s="123">
        <v>1</v>
      </c>
      <c r="J23" s="123">
        <v>1</v>
      </c>
      <c r="K23" s="123">
        <v>1</v>
      </c>
      <c r="L23" s="123">
        <v>1</v>
      </c>
    </row>
    <row r="24" spans="1:12">
      <c r="A24" s="16" t="s">
        <v>72</v>
      </c>
      <c r="B24" s="16" t="s">
        <v>1315</v>
      </c>
      <c r="C24" s="16" t="s">
        <v>1954</v>
      </c>
      <c r="D24" s="4" t="s">
        <v>1526</v>
      </c>
      <c r="E24" s="4" t="s">
        <v>1525</v>
      </c>
      <c r="F24" s="4" t="s">
        <v>1525</v>
      </c>
      <c r="G24" s="17">
        <v>7.2027027027027</v>
      </c>
      <c r="H24" s="127">
        <v>5.5354999999999999</v>
      </c>
      <c r="I24" s="123">
        <v>1</v>
      </c>
      <c r="J24" s="123">
        <v>1.41</v>
      </c>
      <c r="K24" s="123">
        <v>1.41</v>
      </c>
      <c r="L24" s="123">
        <v>1.41</v>
      </c>
    </row>
    <row r="25" spans="1:12">
      <c r="A25" s="16" t="s">
        <v>73</v>
      </c>
      <c r="B25" s="16" t="s">
        <v>1315</v>
      </c>
      <c r="C25" s="16" t="s">
        <v>1956</v>
      </c>
      <c r="D25" s="4" t="s">
        <v>1526</v>
      </c>
      <c r="E25" s="4" t="s">
        <v>1525</v>
      </c>
      <c r="F25" s="4" t="s">
        <v>1525</v>
      </c>
      <c r="G25" s="17">
        <v>7.2027027027027</v>
      </c>
      <c r="H25" s="127">
        <v>8.0752000000000006</v>
      </c>
      <c r="I25" s="123">
        <v>1</v>
      </c>
      <c r="J25" s="123">
        <v>1.41</v>
      </c>
      <c r="K25" s="123">
        <v>1.41</v>
      </c>
      <c r="L25" s="123">
        <v>1.41</v>
      </c>
    </row>
    <row r="26" spans="1:12">
      <c r="A26" s="16" t="s">
        <v>74</v>
      </c>
      <c r="B26" s="16" t="s">
        <v>1315</v>
      </c>
      <c r="C26" s="16" t="s">
        <v>1957</v>
      </c>
      <c r="D26" s="4" t="s">
        <v>1526</v>
      </c>
      <c r="E26" s="4" t="s">
        <v>1525</v>
      </c>
      <c r="F26" s="4" t="s">
        <v>1525</v>
      </c>
      <c r="G26" s="17">
        <v>9.1310344827586203</v>
      </c>
      <c r="H26" s="127">
        <v>8.7296999999999993</v>
      </c>
      <c r="I26" s="123">
        <v>1</v>
      </c>
      <c r="J26" s="123">
        <v>1.41</v>
      </c>
      <c r="K26" s="123">
        <v>1.41</v>
      </c>
      <c r="L26" s="123">
        <v>1.41</v>
      </c>
    </row>
    <row r="27" spans="1:12">
      <c r="A27" s="16" t="s">
        <v>75</v>
      </c>
      <c r="B27" s="16" t="s">
        <v>1315</v>
      </c>
      <c r="C27" s="16" t="s">
        <v>1958</v>
      </c>
      <c r="D27" s="4" t="s">
        <v>1526</v>
      </c>
      <c r="E27" s="4" t="s">
        <v>1525</v>
      </c>
      <c r="F27" s="4" t="s">
        <v>1525</v>
      </c>
      <c r="G27" s="17">
        <v>23.454545454545499</v>
      </c>
      <c r="H27" s="127">
        <v>12.7811</v>
      </c>
      <c r="I27" s="123">
        <v>1</v>
      </c>
      <c r="J27" s="123">
        <v>1.41</v>
      </c>
      <c r="K27" s="123">
        <v>1.41</v>
      </c>
      <c r="L27" s="123">
        <v>1.41</v>
      </c>
    </row>
    <row r="28" spans="1:12">
      <c r="A28" s="16" t="s">
        <v>1527</v>
      </c>
      <c r="B28" s="16" t="s">
        <v>1528</v>
      </c>
      <c r="C28" s="16" t="s">
        <v>1954</v>
      </c>
      <c r="D28" s="4" t="s">
        <v>1529</v>
      </c>
      <c r="E28" s="4" t="s">
        <v>1525</v>
      </c>
      <c r="F28" s="4" t="s">
        <v>1525</v>
      </c>
      <c r="G28" s="17">
        <v>16.7326732673267</v>
      </c>
      <c r="H28" s="127">
        <v>4.84</v>
      </c>
      <c r="I28" s="123">
        <v>1</v>
      </c>
      <c r="J28" s="123">
        <v>1.41</v>
      </c>
      <c r="K28" s="123">
        <v>1.41</v>
      </c>
      <c r="L28" s="123">
        <v>1.41</v>
      </c>
    </row>
    <row r="29" spans="1:12">
      <c r="A29" s="16" t="s">
        <v>1530</v>
      </c>
      <c r="B29" s="16" t="s">
        <v>1528</v>
      </c>
      <c r="C29" s="16" t="s">
        <v>1956</v>
      </c>
      <c r="D29" s="4" t="s">
        <v>1529</v>
      </c>
      <c r="E29" s="4" t="s">
        <v>1525</v>
      </c>
      <c r="F29" s="4" t="s">
        <v>1525</v>
      </c>
      <c r="G29" s="17">
        <v>23.568513119533499</v>
      </c>
      <c r="H29" s="127">
        <v>7.508</v>
      </c>
      <c r="I29" s="123">
        <v>1</v>
      </c>
      <c r="J29" s="123">
        <v>1.41</v>
      </c>
      <c r="K29" s="123">
        <v>1.41</v>
      </c>
      <c r="L29" s="123">
        <v>1.41</v>
      </c>
    </row>
    <row r="30" spans="1:12">
      <c r="A30" s="16" t="s">
        <v>1531</v>
      </c>
      <c r="B30" s="16" t="s">
        <v>1528</v>
      </c>
      <c r="C30" s="16" t="s">
        <v>1957</v>
      </c>
      <c r="D30" s="4" t="s">
        <v>1529</v>
      </c>
      <c r="E30" s="4" t="s">
        <v>1525</v>
      </c>
      <c r="F30" s="4" t="s">
        <v>1525</v>
      </c>
      <c r="G30" s="17">
        <v>27.844517184942699</v>
      </c>
      <c r="H30" s="127">
        <v>9.2449999999999992</v>
      </c>
      <c r="I30" s="123">
        <v>1</v>
      </c>
      <c r="J30" s="123">
        <v>1.41</v>
      </c>
      <c r="K30" s="123">
        <v>1.41</v>
      </c>
      <c r="L30" s="123">
        <v>1.41</v>
      </c>
    </row>
    <row r="31" spans="1:12">
      <c r="A31" s="16" t="s">
        <v>1532</v>
      </c>
      <c r="B31" s="16" t="s">
        <v>1528</v>
      </c>
      <c r="C31" s="16" t="s">
        <v>1958</v>
      </c>
      <c r="D31" s="4" t="s">
        <v>1529</v>
      </c>
      <c r="E31" s="4" t="s">
        <v>1525</v>
      </c>
      <c r="F31" s="4" t="s">
        <v>1525</v>
      </c>
      <c r="G31" s="17">
        <v>47.746955345060897</v>
      </c>
      <c r="H31" s="127">
        <v>15.804399999999999</v>
      </c>
      <c r="I31" s="123">
        <v>1</v>
      </c>
      <c r="J31" s="123">
        <v>1.41</v>
      </c>
      <c r="K31" s="123">
        <v>1.41</v>
      </c>
      <c r="L31" s="123">
        <v>1.41</v>
      </c>
    </row>
    <row r="32" spans="1:12">
      <c r="A32" s="16" t="s">
        <v>1533</v>
      </c>
      <c r="B32" s="16" t="s">
        <v>1534</v>
      </c>
      <c r="C32" s="16" t="s">
        <v>1954</v>
      </c>
      <c r="D32" s="4" t="s">
        <v>1964</v>
      </c>
      <c r="E32" s="4" t="s">
        <v>1525</v>
      </c>
      <c r="F32" s="4" t="s">
        <v>1525</v>
      </c>
      <c r="G32" s="17">
        <v>11.308219178082201</v>
      </c>
      <c r="H32" s="127">
        <v>3.3883000000000001</v>
      </c>
      <c r="I32" s="123">
        <v>1</v>
      </c>
      <c r="J32" s="123">
        <v>1.41</v>
      </c>
      <c r="K32" s="123">
        <v>1.41</v>
      </c>
      <c r="L32" s="123">
        <v>1.41</v>
      </c>
    </row>
    <row r="33" spans="1:12">
      <c r="A33" s="16" t="s">
        <v>1535</v>
      </c>
      <c r="B33" s="16" t="s">
        <v>1534</v>
      </c>
      <c r="C33" s="16" t="s">
        <v>1956</v>
      </c>
      <c r="D33" s="4" t="s">
        <v>1964</v>
      </c>
      <c r="E33" s="4" t="s">
        <v>1525</v>
      </c>
      <c r="F33" s="4" t="s">
        <v>1525</v>
      </c>
      <c r="G33" s="17">
        <v>16.0868285504047</v>
      </c>
      <c r="H33" s="127">
        <v>4.3250999999999999</v>
      </c>
      <c r="I33" s="123">
        <v>1</v>
      </c>
      <c r="J33" s="123">
        <v>1.41</v>
      </c>
      <c r="K33" s="123">
        <v>1.41</v>
      </c>
      <c r="L33" s="123">
        <v>1.41</v>
      </c>
    </row>
    <row r="34" spans="1:12">
      <c r="A34" s="16" t="s">
        <v>1536</v>
      </c>
      <c r="B34" s="16" t="s">
        <v>1534</v>
      </c>
      <c r="C34" s="16" t="s">
        <v>1957</v>
      </c>
      <c r="D34" s="4" t="s">
        <v>1964</v>
      </c>
      <c r="E34" s="4" t="s">
        <v>1525</v>
      </c>
      <c r="F34" s="4" t="s">
        <v>1525</v>
      </c>
      <c r="G34" s="17">
        <v>18.6632420091324</v>
      </c>
      <c r="H34" s="127">
        <v>5.0758999999999999</v>
      </c>
      <c r="I34" s="123">
        <v>1</v>
      </c>
      <c r="J34" s="123">
        <v>1.41</v>
      </c>
      <c r="K34" s="123">
        <v>1.41</v>
      </c>
      <c r="L34" s="123">
        <v>1.41</v>
      </c>
    </row>
    <row r="35" spans="1:12">
      <c r="A35" s="16" t="s">
        <v>1537</v>
      </c>
      <c r="B35" s="16" t="s">
        <v>1534</v>
      </c>
      <c r="C35" s="16" t="s">
        <v>1958</v>
      </c>
      <c r="D35" s="4" t="s">
        <v>1964</v>
      </c>
      <c r="E35" s="4" t="s">
        <v>1525</v>
      </c>
      <c r="F35" s="4" t="s">
        <v>1525</v>
      </c>
      <c r="G35" s="17">
        <v>26.084444444444401</v>
      </c>
      <c r="H35" s="127">
        <v>7.3163</v>
      </c>
      <c r="I35" s="123">
        <v>1</v>
      </c>
      <c r="J35" s="123">
        <v>1.41</v>
      </c>
      <c r="K35" s="123">
        <v>1.41</v>
      </c>
      <c r="L35" s="123">
        <v>1.41</v>
      </c>
    </row>
    <row r="36" spans="1:12">
      <c r="A36" s="16" t="s">
        <v>1538</v>
      </c>
      <c r="B36" s="16" t="s">
        <v>1539</v>
      </c>
      <c r="C36" s="16" t="s">
        <v>1954</v>
      </c>
      <c r="D36" s="4" t="s">
        <v>1540</v>
      </c>
      <c r="E36" s="4" t="s">
        <v>1961</v>
      </c>
      <c r="F36" s="4" t="s">
        <v>1962</v>
      </c>
      <c r="G36" s="17">
        <v>5.1111111111111098</v>
      </c>
      <c r="H36" s="127">
        <v>3.5525000000000002</v>
      </c>
      <c r="I36" s="123">
        <v>1</v>
      </c>
      <c r="J36" s="123">
        <v>1</v>
      </c>
      <c r="K36" s="123">
        <v>1</v>
      </c>
      <c r="L36" s="123">
        <v>1</v>
      </c>
    </row>
    <row r="37" spans="1:12">
      <c r="A37" s="16" t="s">
        <v>1541</v>
      </c>
      <c r="B37" s="16" t="s">
        <v>1539</v>
      </c>
      <c r="C37" s="16" t="s">
        <v>1956</v>
      </c>
      <c r="D37" s="4" t="s">
        <v>1540</v>
      </c>
      <c r="E37" s="4" t="s">
        <v>1961</v>
      </c>
      <c r="F37" s="4" t="s">
        <v>1962</v>
      </c>
      <c r="G37" s="17">
        <v>5.1111111111111098</v>
      </c>
      <c r="H37" s="127">
        <v>4.5723000000000003</v>
      </c>
      <c r="I37" s="123">
        <v>1</v>
      </c>
      <c r="J37" s="123">
        <v>1</v>
      </c>
      <c r="K37" s="123">
        <v>1</v>
      </c>
      <c r="L37" s="123">
        <v>1</v>
      </c>
    </row>
    <row r="38" spans="1:12">
      <c r="A38" s="16" t="s">
        <v>1542</v>
      </c>
      <c r="B38" s="16" t="s">
        <v>1539</v>
      </c>
      <c r="C38" s="16" t="s">
        <v>1957</v>
      </c>
      <c r="D38" s="4" t="s">
        <v>1540</v>
      </c>
      <c r="E38" s="4" t="s">
        <v>1961</v>
      </c>
      <c r="F38" s="4" t="s">
        <v>1962</v>
      </c>
      <c r="G38" s="17">
        <v>9.9539473684210495</v>
      </c>
      <c r="H38" s="127">
        <v>6.5480999999999998</v>
      </c>
      <c r="I38" s="123">
        <v>1</v>
      </c>
      <c r="J38" s="123">
        <v>1</v>
      </c>
      <c r="K38" s="123">
        <v>1</v>
      </c>
      <c r="L38" s="123">
        <v>1</v>
      </c>
    </row>
    <row r="39" spans="1:12">
      <c r="A39" s="16" t="s">
        <v>1543</v>
      </c>
      <c r="B39" s="16" t="s">
        <v>1539</v>
      </c>
      <c r="C39" s="16" t="s">
        <v>1958</v>
      </c>
      <c r="D39" s="4" t="s">
        <v>1540</v>
      </c>
      <c r="E39" s="4" t="s">
        <v>1961</v>
      </c>
      <c r="F39" s="4" t="s">
        <v>1962</v>
      </c>
      <c r="G39" s="17">
        <v>23.410101946246499</v>
      </c>
      <c r="H39" s="127">
        <v>14.0319</v>
      </c>
      <c r="I39" s="123">
        <v>1</v>
      </c>
      <c r="J39" s="123">
        <v>1</v>
      </c>
      <c r="K39" s="123">
        <v>1</v>
      </c>
      <c r="L39" s="123">
        <v>1</v>
      </c>
    </row>
    <row r="40" spans="1:12">
      <c r="A40" s="16" t="s">
        <v>76</v>
      </c>
      <c r="B40" s="16" t="s">
        <v>1316</v>
      </c>
      <c r="C40" s="16" t="s">
        <v>1954</v>
      </c>
      <c r="D40" s="4" t="s">
        <v>1965</v>
      </c>
      <c r="E40" s="4" t="s">
        <v>1961</v>
      </c>
      <c r="F40" s="4" t="s">
        <v>1962</v>
      </c>
      <c r="G40" s="17">
        <v>5.8691919191919197</v>
      </c>
      <c r="H40" s="127">
        <v>2.0527000000000002</v>
      </c>
      <c r="I40" s="123">
        <v>1</v>
      </c>
      <c r="J40" s="123">
        <v>1</v>
      </c>
      <c r="K40" s="123">
        <v>1</v>
      </c>
      <c r="L40" s="123">
        <v>1</v>
      </c>
    </row>
    <row r="41" spans="1:12">
      <c r="A41" s="16" t="s">
        <v>77</v>
      </c>
      <c r="B41" s="16" t="s">
        <v>1316</v>
      </c>
      <c r="C41" s="16" t="s">
        <v>1956</v>
      </c>
      <c r="D41" s="4" t="s">
        <v>1965</v>
      </c>
      <c r="E41" s="4" t="s">
        <v>1961</v>
      </c>
      <c r="F41" s="4" t="s">
        <v>1962</v>
      </c>
      <c r="G41" s="17">
        <v>7.1191432396251697</v>
      </c>
      <c r="H41" s="127">
        <v>2.5472000000000001</v>
      </c>
      <c r="I41" s="123">
        <v>1</v>
      </c>
      <c r="J41" s="123">
        <v>1</v>
      </c>
      <c r="K41" s="123">
        <v>1</v>
      </c>
      <c r="L41" s="123">
        <v>1</v>
      </c>
    </row>
    <row r="42" spans="1:12">
      <c r="A42" s="16" t="s">
        <v>78</v>
      </c>
      <c r="B42" s="16" t="s">
        <v>1316</v>
      </c>
      <c r="C42" s="16" t="s">
        <v>1957</v>
      </c>
      <c r="D42" s="4" t="s">
        <v>1965</v>
      </c>
      <c r="E42" s="4" t="s">
        <v>1961</v>
      </c>
      <c r="F42" s="4" t="s">
        <v>1962</v>
      </c>
      <c r="G42" s="17">
        <v>9.6923566878980907</v>
      </c>
      <c r="H42" s="127">
        <v>3.3159000000000001</v>
      </c>
      <c r="I42" s="123">
        <v>1</v>
      </c>
      <c r="J42" s="123">
        <v>1</v>
      </c>
      <c r="K42" s="123">
        <v>1</v>
      </c>
      <c r="L42" s="123">
        <v>1</v>
      </c>
    </row>
    <row r="43" spans="1:12">
      <c r="A43" s="16" t="s">
        <v>79</v>
      </c>
      <c r="B43" s="16" t="s">
        <v>1316</v>
      </c>
      <c r="C43" s="16" t="s">
        <v>1958</v>
      </c>
      <c r="D43" s="4" t="s">
        <v>1965</v>
      </c>
      <c r="E43" s="4" t="s">
        <v>1961</v>
      </c>
      <c r="F43" s="4" t="s">
        <v>1962</v>
      </c>
      <c r="G43" s="17">
        <v>14.2343297974928</v>
      </c>
      <c r="H43" s="127">
        <v>5.2286999999999999</v>
      </c>
      <c r="I43" s="123">
        <v>1</v>
      </c>
      <c r="J43" s="123">
        <v>1</v>
      </c>
      <c r="K43" s="123">
        <v>1</v>
      </c>
      <c r="L43" s="123">
        <v>1</v>
      </c>
    </row>
    <row r="44" spans="1:12">
      <c r="A44" s="16" t="s">
        <v>80</v>
      </c>
      <c r="B44" s="16" t="s">
        <v>1317</v>
      </c>
      <c r="C44" s="16" t="s">
        <v>1954</v>
      </c>
      <c r="D44" s="4" t="s">
        <v>1966</v>
      </c>
      <c r="E44" s="4" t="s">
        <v>1961</v>
      </c>
      <c r="F44" s="4" t="s">
        <v>1962</v>
      </c>
      <c r="G44" s="17">
        <v>3.6346481755143798</v>
      </c>
      <c r="H44" s="127">
        <v>1.8959999999999999</v>
      </c>
      <c r="I44" s="123">
        <v>1</v>
      </c>
      <c r="J44" s="123">
        <v>1</v>
      </c>
      <c r="K44" s="123">
        <v>1</v>
      </c>
      <c r="L44" s="123">
        <v>1</v>
      </c>
    </row>
    <row r="45" spans="1:12">
      <c r="A45" s="16" t="s">
        <v>81</v>
      </c>
      <c r="B45" s="16" t="s">
        <v>1317</v>
      </c>
      <c r="C45" s="16" t="s">
        <v>1956</v>
      </c>
      <c r="D45" s="4" t="s">
        <v>1966</v>
      </c>
      <c r="E45" s="4" t="s">
        <v>1961</v>
      </c>
      <c r="F45" s="4" t="s">
        <v>1962</v>
      </c>
      <c r="G45" s="17">
        <v>4.9870516638611901</v>
      </c>
      <c r="H45" s="127">
        <v>2.4251</v>
      </c>
      <c r="I45" s="123">
        <v>1</v>
      </c>
      <c r="J45" s="123">
        <v>1</v>
      </c>
      <c r="K45" s="123">
        <v>1</v>
      </c>
      <c r="L45" s="123">
        <v>1</v>
      </c>
    </row>
    <row r="46" spans="1:12">
      <c r="A46" s="16" t="s">
        <v>82</v>
      </c>
      <c r="B46" s="16" t="s">
        <v>1317</v>
      </c>
      <c r="C46" s="16" t="s">
        <v>1957</v>
      </c>
      <c r="D46" s="4" t="s">
        <v>1966</v>
      </c>
      <c r="E46" s="4" t="s">
        <v>1961</v>
      </c>
      <c r="F46" s="4" t="s">
        <v>1962</v>
      </c>
      <c r="G46" s="17">
        <v>9.8835477318889602</v>
      </c>
      <c r="H46" s="127">
        <v>3.6339999999999999</v>
      </c>
      <c r="I46" s="123">
        <v>1</v>
      </c>
      <c r="J46" s="123">
        <v>1</v>
      </c>
      <c r="K46" s="123">
        <v>1</v>
      </c>
      <c r="L46" s="123">
        <v>1</v>
      </c>
    </row>
    <row r="47" spans="1:12">
      <c r="A47" s="16" t="s">
        <v>83</v>
      </c>
      <c r="B47" s="16" t="s">
        <v>1317</v>
      </c>
      <c r="C47" s="16" t="s">
        <v>1958</v>
      </c>
      <c r="D47" s="4" t="s">
        <v>1966</v>
      </c>
      <c r="E47" s="4" t="s">
        <v>1961</v>
      </c>
      <c r="F47" s="4" t="s">
        <v>1962</v>
      </c>
      <c r="G47" s="17">
        <v>15.5800223838836</v>
      </c>
      <c r="H47" s="127">
        <v>5.5084999999999997</v>
      </c>
      <c r="I47" s="123">
        <v>1</v>
      </c>
      <c r="J47" s="123">
        <v>1</v>
      </c>
      <c r="K47" s="123">
        <v>1</v>
      </c>
      <c r="L47" s="123">
        <v>1</v>
      </c>
    </row>
    <row r="48" spans="1:12">
      <c r="A48" s="16" t="s">
        <v>84</v>
      </c>
      <c r="B48" s="16" t="s">
        <v>1318</v>
      </c>
      <c r="C48" s="16" t="s">
        <v>1954</v>
      </c>
      <c r="D48" s="4" t="s">
        <v>1544</v>
      </c>
      <c r="E48" s="4" t="s">
        <v>1961</v>
      </c>
      <c r="F48" s="4" t="s">
        <v>1962</v>
      </c>
      <c r="G48" s="17">
        <v>2.3384109916367999</v>
      </c>
      <c r="H48" s="127">
        <v>1.2826</v>
      </c>
      <c r="I48" s="123">
        <v>1</v>
      </c>
      <c r="J48" s="123">
        <v>1</v>
      </c>
      <c r="K48" s="123">
        <v>1</v>
      </c>
      <c r="L48" s="123">
        <v>1</v>
      </c>
    </row>
    <row r="49" spans="1:12">
      <c r="A49" s="16" t="s">
        <v>85</v>
      </c>
      <c r="B49" s="16" t="s">
        <v>1318</v>
      </c>
      <c r="C49" s="16" t="s">
        <v>1956</v>
      </c>
      <c r="D49" s="4" t="s">
        <v>1544</v>
      </c>
      <c r="E49" s="4" t="s">
        <v>1961</v>
      </c>
      <c r="F49" s="4" t="s">
        <v>1962</v>
      </c>
      <c r="G49" s="17">
        <v>4.0258584145824496</v>
      </c>
      <c r="H49" s="127">
        <v>1.5437000000000001</v>
      </c>
      <c r="I49" s="123">
        <v>1</v>
      </c>
      <c r="J49" s="123">
        <v>1</v>
      </c>
      <c r="K49" s="123">
        <v>1</v>
      </c>
      <c r="L49" s="123">
        <v>1</v>
      </c>
    </row>
    <row r="50" spans="1:12">
      <c r="A50" s="16" t="s">
        <v>86</v>
      </c>
      <c r="B50" s="16" t="s">
        <v>1318</v>
      </c>
      <c r="C50" s="16" t="s">
        <v>1957</v>
      </c>
      <c r="D50" s="4" t="s">
        <v>1544</v>
      </c>
      <c r="E50" s="4" t="s">
        <v>1961</v>
      </c>
      <c r="F50" s="4" t="s">
        <v>1962</v>
      </c>
      <c r="G50" s="17">
        <v>7.9144811858608897</v>
      </c>
      <c r="H50" s="127">
        <v>2.2342</v>
      </c>
      <c r="I50" s="123">
        <v>1</v>
      </c>
      <c r="J50" s="123">
        <v>1</v>
      </c>
      <c r="K50" s="123">
        <v>1</v>
      </c>
      <c r="L50" s="123">
        <v>1</v>
      </c>
    </row>
    <row r="51" spans="1:12">
      <c r="A51" s="16" t="s">
        <v>87</v>
      </c>
      <c r="B51" s="16" t="s">
        <v>1318</v>
      </c>
      <c r="C51" s="16" t="s">
        <v>1958</v>
      </c>
      <c r="D51" s="4" t="s">
        <v>1544</v>
      </c>
      <c r="E51" s="4" t="s">
        <v>1961</v>
      </c>
      <c r="F51" s="4" t="s">
        <v>1962</v>
      </c>
      <c r="G51" s="17">
        <v>18.302452316076302</v>
      </c>
      <c r="H51" s="127">
        <v>4.5621</v>
      </c>
      <c r="I51" s="123">
        <v>1</v>
      </c>
      <c r="J51" s="123">
        <v>1</v>
      </c>
      <c r="K51" s="123">
        <v>1</v>
      </c>
      <c r="L51" s="123">
        <v>1</v>
      </c>
    </row>
    <row r="52" spans="1:12">
      <c r="A52" s="16" t="s">
        <v>88</v>
      </c>
      <c r="B52" s="16" t="s">
        <v>1319</v>
      </c>
      <c r="C52" s="16" t="s">
        <v>1954</v>
      </c>
      <c r="D52" s="4" t="s">
        <v>1545</v>
      </c>
      <c r="E52" s="4" t="s">
        <v>1961</v>
      </c>
      <c r="F52" s="4" t="s">
        <v>1962</v>
      </c>
      <c r="G52" s="17">
        <v>2.6982216142270898</v>
      </c>
      <c r="H52" s="127">
        <v>1.446</v>
      </c>
      <c r="I52" s="123">
        <v>1</v>
      </c>
      <c r="J52" s="123">
        <v>1</v>
      </c>
      <c r="K52" s="123">
        <v>1</v>
      </c>
      <c r="L52" s="123">
        <v>1</v>
      </c>
    </row>
    <row r="53" spans="1:12">
      <c r="A53" s="16" t="s">
        <v>89</v>
      </c>
      <c r="B53" s="16" t="s">
        <v>1319</v>
      </c>
      <c r="C53" s="16" t="s">
        <v>1956</v>
      </c>
      <c r="D53" s="4" t="s">
        <v>1545</v>
      </c>
      <c r="E53" s="4" t="s">
        <v>1961</v>
      </c>
      <c r="F53" s="4" t="s">
        <v>1962</v>
      </c>
      <c r="G53" s="17">
        <v>5.5712725286728597</v>
      </c>
      <c r="H53" s="127">
        <v>2.0131999999999999</v>
      </c>
      <c r="I53" s="123">
        <v>1</v>
      </c>
      <c r="J53" s="123">
        <v>1</v>
      </c>
      <c r="K53" s="123">
        <v>1</v>
      </c>
      <c r="L53" s="123">
        <v>1</v>
      </c>
    </row>
    <row r="54" spans="1:12">
      <c r="A54" s="16" t="s">
        <v>90</v>
      </c>
      <c r="B54" s="16" t="s">
        <v>1319</v>
      </c>
      <c r="C54" s="16" t="s">
        <v>1957</v>
      </c>
      <c r="D54" s="4" t="s">
        <v>1545</v>
      </c>
      <c r="E54" s="4" t="s">
        <v>1961</v>
      </c>
      <c r="F54" s="4" t="s">
        <v>1962</v>
      </c>
      <c r="G54" s="17">
        <v>10.3026460859978</v>
      </c>
      <c r="H54" s="127">
        <v>3.5436999999999999</v>
      </c>
      <c r="I54" s="123">
        <v>1</v>
      </c>
      <c r="J54" s="123">
        <v>1</v>
      </c>
      <c r="K54" s="123">
        <v>1</v>
      </c>
      <c r="L54" s="123">
        <v>1</v>
      </c>
    </row>
    <row r="55" spans="1:12">
      <c r="A55" s="16" t="s">
        <v>91</v>
      </c>
      <c r="B55" s="16" t="s">
        <v>1319</v>
      </c>
      <c r="C55" s="16" t="s">
        <v>1958</v>
      </c>
      <c r="D55" s="4" t="s">
        <v>1545</v>
      </c>
      <c r="E55" s="4" t="s">
        <v>1961</v>
      </c>
      <c r="F55" s="4" t="s">
        <v>1962</v>
      </c>
      <c r="G55" s="17">
        <v>17.559139784946201</v>
      </c>
      <c r="H55" s="127">
        <v>5.6607000000000003</v>
      </c>
      <c r="I55" s="123">
        <v>1</v>
      </c>
      <c r="J55" s="123">
        <v>1</v>
      </c>
      <c r="K55" s="123">
        <v>1</v>
      </c>
      <c r="L55" s="123">
        <v>1</v>
      </c>
    </row>
    <row r="56" spans="1:12">
      <c r="A56" s="16" t="s">
        <v>92</v>
      </c>
      <c r="B56" s="16" t="s">
        <v>1320</v>
      </c>
      <c r="C56" s="16" t="s">
        <v>1954</v>
      </c>
      <c r="D56" s="4" t="s">
        <v>1967</v>
      </c>
      <c r="E56" s="4" t="s">
        <v>1961</v>
      </c>
      <c r="F56" s="4" t="s">
        <v>1962</v>
      </c>
      <c r="G56" s="17">
        <v>1.36589183235754</v>
      </c>
      <c r="H56" s="127">
        <v>1.0035000000000001</v>
      </c>
      <c r="I56" s="123">
        <v>1</v>
      </c>
      <c r="J56" s="123">
        <v>1</v>
      </c>
      <c r="K56" s="123">
        <v>1</v>
      </c>
      <c r="L56" s="123">
        <v>1</v>
      </c>
    </row>
    <row r="57" spans="1:12">
      <c r="A57" s="16" t="s">
        <v>93</v>
      </c>
      <c r="B57" s="16" t="s">
        <v>1320</v>
      </c>
      <c r="C57" s="16" t="s">
        <v>1956</v>
      </c>
      <c r="D57" s="4" t="s">
        <v>1967</v>
      </c>
      <c r="E57" s="4" t="s">
        <v>1961</v>
      </c>
      <c r="F57" s="4" t="s">
        <v>1962</v>
      </c>
      <c r="G57" s="17">
        <v>2.4253532391362298</v>
      </c>
      <c r="H57" s="127">
        <v>1.2724</v>
      </c>
      <c r="I57" s="123">
        <v>1</v>
      </c>
      <c r="J57" s="123">
        <v>1</v>
      </c>
      <c r="K57" s="123">
        <v>1</v>
      </c>
      <c r="L57" s="123">
        <v>1</v>
      </c>
    </row>
    <row r="58" spans="1:12">
      <c r="A58" s="16" t="s">
        <v>94</v>
      </c>
      <c r="B58" s="16" t="s">
        <v>1320</v>
      </c>
      <c r="C58" s="16" t="s">
        <v>1957</v>
      </c>
      <c r="D58" s="4" t="s">
        <v>1967</v>
      </c>
      <c r="E58" s="4" t="s">
        <v>1961</v>
      </c>
      <c r="F58" s="4" t="s">
        <v>1962</v>
      </c>
      <c r="G58" s="17">
        <v>6.6133643617021303</v>
      </c>
      <c r="H58" s="127">
        <v>2.2820999999999998</v>
      </c>
      <c r="I58" s="123">
        <v>1</v>
      </c>
      <c r="J58" s="123">
        <v>1</v>
      </c>
      <c r="K58" s="123">
        <v>1</v>
      </c>
      <c r="L58" s="123">
        <v>1</v>
      </c>
    </row>
    <row r="59" spans="1:12">
      <c r="A59" s="16" t="s">
        <v>95</v>
      </c>
      <c r="B59" s="16" t="s">
        <v>1320</v>
      </c>
      <c r="C59" s="16" t="s">
        <v>1958</v>
      </c>
      <c r="D59" s="4" t="s">
        <v>1967</v>
      </c>
      <c r="E59" s="4" t="s">
        <v>1961</v>
      </c>
      <c r="F59" s="4" t="s">
        <v>1962</v>
      </c>
      <c r="G59" s="17">
        <v>11.961467889908301</v>
      </c>
      <c r="H59" s="127">
        <v>3.7696000000000001</v>
      </c>
      <c r="I59" s="123">
        <v>1</v>
      </c>
      <c r="J59" s="123">
        <v>1</v>
      </c>
      <c r="K59" s="123">
        <v>1</v>
      </c>
      <c r="L59" s="123">
        <v>1</v>
      </c>
    </row>
    <row r="60" spans="1:12">
      <c r="A60" s="16" t="s">
        <v>96</v>
      </c>
      <c r="B60" s="16" t="s">
        <v>1321</v>
      </c>
      <c r="C60" s="16" t="s">
        <v>1954</v>
      </c>
      <c r="D60" s="4" t="s">
        <v>1968</v>
      </c>
      <c r="E60" s="4" t="s">
        <v>1961</v>
      </c>
      <c r="F60" s="4" t="s">
        <v>1962</v>
      </c>
      <c r="G60" s="17">
        <v>2.3504454815443401</v>
      </c>
      <c r="H60" s="127">
        <v>1.1760999999999999</v>
      </c>
      <c r="I60" s="123">
        <v>1</v>
      </c>
      <c r="J60" s="123">
        <v>1</v>
      </c>
      <c r="K60" s="123">
        <v>1</v>
      </c>
      <c r="L60" s="123">
        <v>1</v>
      </c>
    </row>
    <row r="61" spans="1:12">
      <c r="A61" s="16" t="s">
        <v>97</v>
      </c>
      <c r="B61" s="16" t="s">
        <v>1321</v>
      </c>
      <c r="C61" s="16" t="s">
        <v>1956</v>
      </c>
      <c r="D61" s="4" t="s">
        <v>1968</v>
      </c>
      <c r="E61" s="4" t="s">
        <v>1961</v>
      </c>
      <c r="F61" s="4" t="s">
        <v>1962</v>
      </c>
      <c r="G61" s="17">
        <v>4.3662533215234696</v>
      </c>
      <c r="H61" s="127">
        <v>1.4743999999999999</v>
      </c>
      <c r="I61" s="123">
        <v>1</v>
      </c>
      <c r="J61" s="123">
        <v>1</v>
      </c>
      <c r="K61" s="123">
        <v>1</v>
      </c>
      <c r="L61" s="123">
        <v>1</v>
      </c>
    </row>
    <row r="62" spans="1:12">
      <c r="A62" s="16" t="s">
        <v>98</v>
      </c>
      <c r="B62" s="16" t="s">
        <v>1321</v>
      </c>
      <c r="C62" s="16" t="s">
        <v>1957</v>
      </c>
      <c r="D62" s="4" t="s">
        <v>1968</v>
      </c>
      <c r="E62" s="4" t="s">
        <v>1961</v>
      </c>
      <c r="F62" s="4" t="s">
        <v>1962</v>
      </c>
      <c r="G62" s="17">
        <v>8.2394666666666705</v>
      </c>
      <c r="H62" s="127">
        <v>2.2702</v>
      </c>
      <c r="I62" s="123">
        <v>1</v>
      </c>
      <c r="J62" s="123">
        <v>1</v>
      </c>
      <c r="K62" s="123">
        <v>1</v>
      </c>
      <c r="L62" s="123">
        <v>1</v>
      </c>
    </row>
    <row r="63" spans="1:12">
      <c r="A63" s="16" t="s">
        <v>99</v>
      </c>
      <c r="B63" s="16" t="s">
        <v>1321</v>
      </c>
      <c r="C63" s="16" t="s">
        <v>1958</v>
      </c>
      <c r="D63" s="4" t="s">
        <v>1968</v>
      </c>
      <c r="E63" s="4" t="s">
        <v>1961</v>
      </c>
      <c r="F63" s="4" t="s">
        <v>1962</v>
      </c>
      <c r="G63" s="17">
        <v>16.667976424361498</v>
      </c>
      <c r="H63" s="127">
        <v>4.0179</v>
      </c>
      <c r="I63" s="123">
        <v>1</v>
      </c>
      <c r="J63" s="123">
        <v>1</v>
      </c>
      <c r="K63" s="123">
        <v>1</v>
      </c>
      <c r="L63" s="123">
        <v>1</v>
      </c>
    </row>
    <row r="64" spans="1:12">
      <c r="A64" s="16" t="s">
        <v>1969</v>
      </c>
      <c r="B64" s="16" t="s">
        <v>1970</v>
      </c>
      <c r="C64" s="16" t="s">
        <v>1954</v>
      </c>
      <c r="D64" s="4" t="s">
        <v>1971</v>
      </c>
      <c r="E64" s="4" t="s">
        <v>1961</v>
      </c>
      <c r="F64" s="4" t="s">
        <v>1962</v>
      </c>
      <c r="G64" s="17">
        <v>2.6531722054380702</v>
      </c>
      <c r="H64" s="127">
        <v>1.6016999999999999</v>
      </c>
      <c r="I64" s="123">
        <v>1</v>
      </c>
      <c r="J64" s="123">
        <v>1</v>
      </c>
      <c r="K64" s="123">
        <v>1</v>
      </c>
      <c r="L64" s="123">
        <v>1</v>
      </c>
    </row>
    <row r="65" spans="1:12">
      <c r="A65" s="16" t="s">
        <v>1972</v>
      </c>
      <c r="B65" s="16" t="s">
        <v>1970</v>
      </c>
      <c r="C65" s="16" t="s">
        <v>1956</v>
      </c>
      <c r="D65" s="4" t="s">
        <v>1971</v>
      </c>
      <c r="E65" s="4" t="s">
        <v>1961</v>
      </c>
      <c r="F65" s="4" t="s">
        <v>1962</v>
      </c>
      <c r="G65" s="17">
        <v>4.2404473438956201</v>
      </c>
      <c r="H65" s="127">
        <v>1.8671</v>
      </c>
      <c r="I65" s="123">
        <v>1</v>
      </c>
      <c r="J65" s="123">
        <v>1</v>
      </c>
      <c r="K65" s="123">
        <v>1</v>
      </c>
      <c r="L65" s="123">
        <v>1</v>
      </c>
    </row>
    <row r="66" spans="1:12">
      <c r="A66" s="16" t="s">
        <v>1973</v>
      </c>
      <c r="B66" s="16" t="s">
        <v>1970</v>
      </c>
      <c r="C66" s="16" t="s">
        <v>1957</v>
      </c>
      <c r="D66" s="4" t="s">
        <v>1971</v>
      </c>
      <c r="E66" s="4" t="s">
        <v>1961</v>
      </c>
      <c r="F66" s="4" t="s">
        <v>1962</v>
      </c>
      <c r="G66" s="17">
        <v>8.0401785714285694</v>
      </c>
      <c r="H66" s="127">
        <v>2.7519999999999998</v>
      </c>
      <c r="I66" s="123">
        <v>1</v>
      </c>
      <c r="J66" s="123">
        <v>1</v>
      </c>
      <c r="K66" s="123">
        <v>1</v>
      </c>
      <c r="L66" s="123">
        <v>1</v>
      </c>
    </row>
    <row r="67" spans="1:12">
      <c r="A67" s="16" t="s">
        <v>1974</v>
      </c>
      <c r="B67" s="16" t="s">
        <v>1970</v>
      </c>
      <c r="C67" s="16" t="s">
        <v>1958</v>
      </c>
      <c r="D67" s="4" t="s">
        <v>1971</v>
      </c>
      <c r="E67" s="4" t="s">
        <v>1961</v>
      </c>
      <c r="F67" s="4" t="s">
        <v>1962</v>
      </c>
      <c r="G67" s="17">
        <v>16.487972508591099</v>
      </c>
      <c r="H67" s="127">
        <v>5.3377999999999997</v>
      </c>
      <c r="I67" s="123">
        <v>1</v>
      </c>
      <c r="J67" s="123">
        <v>1</v>
      </c>
      <c r="K67" s="123">
        <v>1</v>
      </c>
      <c r="L67" s="123">
        <v>1</v>
      </c>
    </row>
    <row r="68" spans="1:12">
      <c r="A68" s="16" t="s">
        <v>1975</v>
      </c>
      <c r="B68" s="16" t="s">
        <v>1976</v>
      </c>
      <c r="C68" s="16" t="s">
        <v>1954</v>
      </c>
      <c r="D68" s="4" t="s">
        <v>1977</v>
      </c>
      <c r="E68" s="4" t="s">
        <v>1961</v>
      </c>
      <c r="F68" s="4" t="s">
        <v>1962</v>
      </c>
      <c r="G68" s="17">
        <v>2.48696064485538</v>
      </c>
      <c r="H68" s="127">
        <v>1.5454000000000001</v>
      </c>
      <c r="I68" s="123">
        <v>1</v>
      </c>
      <c r="J68" s="123">
        <v>1</v>
      </c>
      <c r="K68" s="123">
        <v>1</v>
      </c>
      <c r="L68" s="123">
        <v>1</v>
      </c>
    </row>
    <row r="69" spans="1:12">
      <c r="A69" s="16" t="s">
        <v>1978</v>
      </c>
      <c r="B69" s="16" t="s">
        <v>1976</v>
      </c>
      <c r="C69" s="16" t="s">
        <v>1956</v>
      </c>
      <c r="D69" s="4" t="s">
        <v>1977</v>
      </c>
      <c r="E69" s="4" t="s">
        <v>1961</v>
      </c>
      <c r="F69" s="4" t="s">
        <v>1962</v>
      </c>
      <c r="G69" s="17">
        <v>4.97024893746205</v>
      </c>
      <c r="H69" s="127">
        <v>1.7171000000000001</v>
      </c>
      <c r="I69" s="123">
        <v>1</v>
      </c>
      <c r="J69" s="123">
        <v>1</v>
      </c>
      <c r="K69" s="123">
        <v>1</v>
      </c>
      <c r="L69" s="123">
        <v>1</v>
      </c>
    </row>
    <row r="70" spans="1:12">
      <c r="A70" s="16" t="s">
        <v>1979</v>
      </c>
      <c r="B70" s="16" t="s">
        <v>1976</v>
      </c>
      <c r="C70" s="16" t="s">
        <v>1957</v>
      </c>
      <c r="D70" s="4" t="s">
        <v>1977</v>
      </c>
      <c r="E70" s="4" t="s">
        <v>1961</v>
      </c>
      <c r="F70" s="4" t="s">
        <v>1962</v>
      </c>
      <c r="G70" s="17">
        <v>7.7192307692307702</v>
      </c>
      <c r="H70" s="127">
        <v>2.3645999999999998</v>
      </c>
      <c r="I70" s="123">
        <v>1</v>
      </c>
      <c r="J70" s="123">
        <v>1</v>
      </c>
      <c r="K70" s="123">
        <v>1</v>
      </c>
      <c r="L70" s="123">
        <v>1</v>
      </c>
    </row>
    <row r="71" spans="1:12">
      <c r="A71" s="16" t="s">
        <v>1980</v>
      </c>
      <c r="B71" s="16" t="s">
        <v>1976</v>
      </c>
      <c r="C71" s="16" t="s">
        <v>1958</v>
      </c>
      <c r="D71" s="4" t="s">
        <v>1977</v>
      </c>
      <c r="E71" s="4" t="s">
        <v>1961</v>
      </c>
      <c r="F71" s="4" t="s">
        <v>1962</v>
      </c>
      <c r="G71" s="17">
        <v>13.1592689295039</v>
      </c>
      <c r="H71" s="127">
        <v>4.1737000000000002</v>
      </c>
      <c r="I71" s="123">
        <v>1</v>
      </c>
      <c r="J71" s="123">
        <v>1</v>
      </c>
      <c r="K71" s="123">
        <v>1</v>
      </c>
      <c r="L71" s="123">
        <v>1</v>
      </c>
    </row>
    <row r="72" spans="1:12">
      <c r="A72" s="16" t="s">
        <v>1981</v>
      </c>
      <c r="B72" s="16" t="s">
        <v>1982</v>
      </c>
      <c r="C72" s="16" t="s">
        <v>1954</v>
      </c>
      <c r="D72" s="4" t="s">
        <v>1983</v>
      </c>
      <c r="E72" s="4" t="s">
        <v>1961</v>
      </c>
      <c r="F72" s="4" t="s">
        <v>1962</v>
      </c>
      <c r="G72" s="17">
        <v>1.62571280456195</v>
      </c>
      <c r="H72" s="127">
        <v>1.8329</v>
      </c>
      <c r="I72" s="123">
        <v>1</v>
      </c>
      <c r="J72" s="123">
        <v>1</v>
      </c>
      <c r="K72" s="123">
        <v>1</v>
      </c>
      <c r="L72" s="123">
        <v>1</v>
      </c>
    </row>
    <row r="73" spans="1:12">
      <c r="A73" s="16" t="s">
        <v>1984</v>
      </c>
      <c r="B73" s="16" t="s">
        <v>1982</v>
      </c>
      <c r="C73" s="16" t="s">
        <v>1956</v>
      </c>
      <c r="D73" s="4" t="s">
        <v>1983</v>
      </c>
      <c r="E73" s="4" t="s">
        <v>1961</v>
      </c>
      <c r="F73" s="4" t="s">
        <v>1962</v>
      </c>
      <c r="G73" s="17">
        <v>4.2196499153020897</v>
      </c>
      <c r="H73" s="127">
        <v>2.504</v>
      </c>
      <c r="I73" s="123">
        <v>1</v>
      </c>
      <c r="J73" s="123">
        <v>1</v>
      </c>
      <c r="K73" s="123">
        <v>1</v>
      </c>
      <c r="L73" s="123">
        <v>1</v>
      </c>
    </row>
    <row r="74" spans="1:12">
      <c r="A74" s="16" t="s">
        <v>1985</v>
      </c>
      <c r="B74" s="16" t="s">
        <v>1982</v>
      </c>
      <c r="C74" s="16" t="s">
        <v>1957</v>
      </c>
      <c r="D74" s="4" t="s">
        <v>1983</v>
      </c>
      <c r="E74" s="4" t="s">
        <v>1961</v>
      </c>
      <c r="F74" s="4" t="s">
        <v>1962</v>
      </c>
      <c r="G74" s="17">
        <v>7.2506273525721499</v>
      </c>
      <c r="H74" s="127">
        <v>3.5625</v>
      </c>
      <c r="I74" s="123">
        <v>1</v>
      </c>
      <c r="J74" s="123">
        <v>1</v>
      </c>
      <c r="K74" s="123">
        <v>1</v>
      </c>
      <c r="L74" s="123">
        <v>1</v>
      </c>
    </row>
    <row r="75" spans="1:12">
      <c r="A75" s="16" t="s">
        <v>1986</v>
      </c>
      <c r="B75" s="16" t="s">
        <v>1982</v>
      </c>
      <c r="C75" s="16" t="s">
        <v>1958</v>
      </c>
      <c r="D75" s="4" t="s">
        <v>1983</v>
      </c>
      <c r="E75" s="4" t="s">
        <v>1961</v>
      </c>
      <c r="F75" s="4" t="s">
        <v>1962</v>
      </c>
      <c r="G75" s="17">
        <v>10.782558139534901</v>
      </c>
      <c r="H75" s="127">
        <v>4.8578999999999999</v>
      </c>
      <c r="I75" s="123">
        <v>1</v>
      </c>
      <c r="J75" s="123">
        <v>1</v>
      </c>
      <c r="K75" s="123">
        <v>1</v>
      </c>
      <c r="L75" s="123">
        <v>1</v>
      </c>
    </row>
    <row r="76" spans="1:12">
      <c r="A76" s="16" t="s">
        <v>100</v>
      </c>
      <c r="B76" s="16" t="s">
        <v>1322</v>
      </c>
      <c r="C76" s="16" t="s">
        <v>1954</v>
      </c>
      <c r="D76" s="4" t="s">
        <v>1987</v>
      </c>
      <c r="E76" s="4" t="s">
        <v>1961</v>
      </c>
      <c r="F76" s="4" t="s">
        <v>1962</v>
      </c>
      <c r="G76" s="17">
        <v>5.6894409937888204</v>
      </c>
      <c r="H76" s="127">
        <v>0.87829999999999997</v>
      </c>
      <c r="I76" s="123">
        <v>1</v>
      </c>
      <c r="J76" s="123">
        <v>1</v>
      </c>
      <c r="K76" s="123">
        <v>1</v>
      </c>
      <c r="L76" s="123">
        <v>1</v>
      </c>
    </row>
    <row r="77" spans="1:12">
      <c r="A77" s="16" t="s">
        <v>101</v>
      </c>
      <c r="B77" s="16" t="s">
        <v>1322</v>
      </c>
      <c r="C77" s="16" t="s">
        <v>1956</v>
      </c>
      <c r="D77" s="4" t="s">
        <v>1987</v>
      </c>
      <c r="E77" s="4" t="s">
        <v>1961</v>
      </c>
      <c r="F77" s="4" t="s">
        <v>1962</v>
      </c>
      <c r="G77" s="17">
        <v>9.2455516014234895</v>
      </c>
      <c r="H77" s="127">
        <v>1.1900999999999999</v>
      </c>
      <c r="I77" s="123">
        <v>1</v>
      </c>
      <c r="J77" s="123">
        <v>1</v>
      </c>
      <c r="K77" s="123">
        <v>1</v>
      </c>
      <c r="L77" s="123">
        <v>1</v>
      </c>
    </row>
    <row r="78" spans="1:12">
      <c r="A78" s="16" t="s">
        <v>102</v>
      </c>
      <c r="B78" s="16" t="s">
        <v>1322</v>
      </c>
      <c r="C78" s="16" t="s">
        <v>1957</v>
      </c>
      <c r="D78" s="4" t="s">
        <v>1987</v>
      </c>
      <c r="E78" s="4" t="s">
        <v>1961</v>
      </c>
      <c r="F78" s="4" t="s">
        <v>1962</v>
      </c>
      <c r="G78" s="17">
        <v>13.907182320442001</v>
      </c>
      <c r="H78" s="127">
        <v>1.7763</v>
      </c>
      <c r="I78" s="123">
        <v>1</v>
      </c>
      <c r="J78" s="123">
        <v>1</v>
      </c>
      <c r="K78" s="123">
        <v>1</v>
      </c>
      <c r="L78" s="123">
        <v>1</v>
      </c>
    </row>
    <row r="79" spans="1:12">
      <c r="A79" s="16" t="s">
        <v>103</v>
      </c>
      <c r="B79" s="16" t="s">
        <v>1322</v>
      </c>
      <c r="C79" s="16" t="s">
        <v>1958</v>
      </c>
      <c r="D79" s="4" t="s">
        <v>1987</v>
      </c>
      <c r="E79" s="4" t="s">
        <v>1961</v>
      </c>
      <c r="F79" s="4" t="s">
        <v>1962</v>
      </c>
      <c r="G79" s="17">
        <v>16.805907172995799</v>
      </c>
      <c r="H79" s="127">
        <v>2.7067000000000001</v>
      </c>
      <c r="I79" s="123">
        <v>1</v>
      </c>
      <c r="J79" s="123">
        <v>1</v>
      </c>
      <c r="K79" s="123">
        <v>1</v>
      </c>
      <c r="L79" s="123">
        <v>1</v>
      </c>
    </row>
    <row r="80" spans="1:12">
      <c r="A80" s="16" t="s">
        <v>104</v>
      </c>
      <c r="B80" s="16" t="s">
        <v>1323</v>
      </c>
      <c r="C80" s="16" t="s">
        <v>1954</v>
      </c>
      <c r="D80" s="4" t="s">
        <v>1546</v>
      </c>
      <c r="E80" s="4" t="s">
        <v>1961</v>
      </c>
      <c r="F80" s="4" t="s">
        <v>1962</v>
      </c>
      <c r="G80" s="17">
        <v>3</v>
      </c>
      <c r="H80" s="127">
        <v>0.64139999999999997</v>
      </c>
      <c r="I80" s="123">
        <v>1</v>
      </c>
      <c r="J80" s="123">
        <v>1</v>
      </c>
      <c r="K80" s="123">
        <v>1</v>
      </c>
      <c r="L80" s="123">
        <v>1</v>
      </c>
    </row>
    <row r="81" spans="1:12">
      <c r="A81" s="16" t="s">
        <v>105</v>
      </c>
      <c r="B81" s="16" t="s">
        <v>1323</v>
      </c>
      <c r="C81" s="16" t="s">
        <v>1956</v>
      </c>
      <c r="D81" s="4" t="s">
        <v>1546</v>
      </c>
      <c r="E81" s="4" t="s">
        <v>1961</v>
      </c>
      <c r="F81" s="4" t="s">
        <v>1962</v>
      </c>
      <c r="G81" s="17">
        <v>4.1478516582257798</v>
      </c>
      <c r="H81" s="127">
        <v>0.76659999999999995</v>
      </c>
      <c r="I81" s="123">
        <v>1</v>
      </c>
      <c r="J81" s="123">
        <v>1</v>
      </c>
      <c r="K81" s="123">
        <v>1</v>
      </c>
      <c r="L81" s="123">
        <v>1</v>
      </c>
    </row>
    <row r="82" spans="1:12">
      <c r="A82" s="16" t="s">
        <v>106</v>
      </c>
      <c r="B82" s="16" t="s">
        <v>1323</v>
      </c>
      <c r="C82" s="16" t="s">
        <v>1957</v>
      </c>
      <c r="D82" s="4" t="s">
        <v>1546</v>
      </c>
      <c r="E82" s="4" t="s">
        <v>1961</v>
      </c>
      <c r="F82" s="4" t="s">
        <v>1962</v>
      </c>
      <c r="G82" s="17">
        <v>5.8286524822694998</v>
      </c>
      <c r="H82" s="127">
        <v>1.0075000000000001</v>
      </c>
      <c r="I82" s="123">
        <v>1</v>
      </c>
      <c r="J82" s="123">
        <v>1</v>
      </c>
      <c r="K82" s="123">
        <v>1</v>
      </c>
      <c r="L82" s="123">
        <v>1</v>
      </c>
    </row>
    <row r="83" spans="1:12">
      <c r="A83" s="16" t="s">
        <v>107</v>
      </c>
      <c r="B83" s="16" t="s">
        <v>1323</v>
      </c>
      <c r="C83" s="16" t="s">
        <v>1958</v>
      </c>
      <c r="D83" s="4" t="s">
        <v>1546</v>
      </c>
      <c r="E83" s="4" t="s">
        <v>1961</v>
      </c>
      <c r="F83" s="4" t="s">
        <v>1962</v>
      </c>
      <c r="G83" s="17">
        <v>7.9487337862878302</v>
      </c>
      <c r="H83" s="127">
        <v>1.4602999999999999</v>
      </c>
      <c r="I83" s="123">
        <v>1</v>
      </c>
      <c r="J83" s="123">
        <v>1</v>
      </c>
      <c r="K83" s="123">
        <v>1</v>
      </c>
      <c r="L83" s="123">
        <v>1</v>
      </c>
    </row>
    <row r="84" spans="1:12">
      <c r="A84" s="16" t="s">
        <v>108</v>
      </c>
      <c r="B84" s="16" t="s">
        <v>1324</v>
      </c>
      <c r="C84" s="16" t="s">
        <v>1954</v>
      </c>
      <c r="D84" s="4" t="s">
        <v>1988</v>
      </c>
      <c r="E84" s="4" t="s">
        <v>1961</v>
      </c>
      <c r="F84" s="4" t="s">
        <v>1962</v>
      </c>
      <c r="G84" s="17">
        <v>6.4574558604552204</v>
      </c>
      <c r="H84" s="127">
        <v>0.62150000000000005</v>
      </c>
      <c r="I84" s="123">
        <v>1</v>
      </c>
      <c r="J84" s="123">
        <v>1</v>
      </c>
      <c r="K84" s="123">
        <v>1</v>
      </c>
      <c r="L84" s="123">
        <v>1</v>
      </c>
    </row>
    <row r="85" spans="1:12">
      <c r="A85" s="16" t="s">
        <v>109</v>
      </c>
      <c r="B85" s="16" t="s">
        <v>1324</v>
      </c>
      <c r="C85" s="16" t="s">
        <v>1956</v>
      </c>
      <c r="D85" s="4" t="s">
        <v>1988</v>
      </c>
      <c r="E85" s="4" t="s">
        <v>1961</v>
      </c>
      <c r="F85" s="4" t="s">
        <v>1962</v>
      </c>
      <c r="G85" s="17">
        <v>8.3715532769848995</v>
      </c>
      <c r="H85" s="127">
        <v>0.78779999999999994</v>
      </c>
      <c r="I85" s="123">
        <v>1</v>
      </c>
      <c r="J85" s="123">
        <v>1</v>
      </c>
      <c r="K85" s="123">
        <v>1</v>
      </c>
      <c r="L85" s="123">
        <v>1</v>
      </c>
    </row>
    <row r="86" spans="1:12">
      <c r="A86" s="16" t="s">
        <v>110</v>
      </c>
      <c r="B86" s="16" t="s">
        <v>1324</v>
      </c>
      <c r="C86" s="16" t="s">
        <v>1957</v>
      </c>
      <c r="D86" s="4" t="s">
        <v>1988</v>
      </c>
      <c r="E86" s="4" t="s">
        <v>1961</v>
      </c>
      <c r="F86" s="4" t="s">
        <v>1962</v>
      </c>
      <c r="G86" s="17">
        <v>8.6045167505084006</v>
      </c>
      <c r="H86" s="127">
        <v>1.0782</v>
      </c>
      <c r="I86" s="123">
        <v>1</v>
      </c>
      <c r="J86" s="123">
        <v>1</v>
      </c>
      <c r="K86" s="123">
        <v>1</v>
      </c>
      <c r="L86" s="123">
        <v>1</v>
      </c>
    </row>
    <row r="87" spans="1:12">
      <c r="A87" s="16" t="s">
        <v>111</v>
      </c>
      <c r="B87" s="16" t="s">
        <v>1324</v>
      </c>
      <c r="C87" s="16" t="s">
        <v>1958</v>
      </c>
      <c r="D87" s="4" t="s">
        <v>1988</v>
      </c>
      <c r="E87" s="4" t="s">
        <v>1961</v>
      </c>
      <c r="F87" s="4" t="s">
        <v>1962</v>
      </c>
      <c r="G87" s="17">
        <v>11.8563758389262</v>
      </c>
      <c r="H87" s="127">
        <v>2.0325000000000002</v>
      </c>
      <c r="I87" s="123">
        <v>1</v>
      </c>
      <c r="J87" s="123">
        <v>1</v>
      </c>
      <c r="K87" s="123">
        <v>1</v>
      </c>
      <c r="L87" s="123">
        <v>1</v>
      </c>
    </row>
    <row r="88" spans="1:12">
      <c r="A88" s="16" t="s">
        <v>112</v>
      </c>
      <c r="B88" s="16" t="s">
        <v>1325</v>
      </c>
      <c r="C88" s="16" t="s">
        <v>1954</v>
      </c>
      <c r="D88" s="4" t="s">
        <v>1989</v>
      </c>
      <c r="E88" s="4" t="s">
        <v>1961</v>
      </c>
      <c r="F88" s="4" t="s">
        <v>1962</v>
      </c>
      <c r="G88" s="17">
        <v>3.9965894557339801</v>
      </c>
      <c r="H88" s="127">
        <v>0.75719999999999998</v>
      </c>
      <c r="I88" s="123">
        <v>1</v>
      </c>
      <c r="J88" s="123">
        <v>1</v>
      </c>
      <c r="K88" s="123">
        <v>1</v>
      </c>
      <c r="L88" s="123">
        <v>1</v>
      </c>
    </row>
    <row r="89" spans="1:12">
      <c r="A89" s="16" t="s">
        <v>113</v>
      </c>
      <c r="B89" s="16" t="s">
        <v>1325</v>
      </c>
      <c r="C89" s="16" t="s">
        <v>1956</v>
      </c>
      <c r="D89" s="4" t="s">
        <v>1989</v>
      </c>
      <c r="E89" s="4" t="s">
        <v>1961</v>
      </c>
      <c r="F89" s="4" t="s">
        <v>1962</v>
      </c>
      <c r="G89" s="17">
        <v>5.9325223777828802</v>
      </c>
      <c r="H89" s="127">
        <v>1.0264</v>
      </c>
      <c r="I89" s="123">
        <v>1</v>
      </c>
      <c r="J89" s="123">
        <v>1</v>
      </c>
      <c r="K89" s="123">
        <v>1</v>
      </c>
      <c r="L89" s="123">
        <v>1</v>
      </c>
    </row>
    <row r="90" spans="1:12">
      <c r="A90" s="16" t="s">
        <v>114</v>
      </c>
      <c r="B90" s="16" t="s">
        <v>1325</v>
      </c>
      <c r="C90" s="16" t="s">
        <v>1957</v>
      </c>
      <c r="D90" s="4" t="s">
        <v>1989</v>
      </c>
      <c r="E90" s="4" t="s">
        <v>1961</v>
      </c>
      <c r="F90" s="4" t="s">
        <v>1962</v>
      </c>
      <c r="G90" s="17">
        <v>9.1394628099173492</v>
      </c>
      <c r="H90" s="127">
        <v>1.5238</v>
      </c>
      <c r="I90" s="123">
        <v>1</v>
      </c>
      <c r="J90" s="123">
        <v>1</v>
      </c>
      <c r="K90" s="123">
        <v>1</v>
      </c>
      <c r="L90" s="123">
        <v>1</v>
      </c>
    </row>
    <row r="91" spans="1:12">
      <c r="A91" s="16" t="s">
        <v>115</v>
      </c>
      <c r="B91" s="16" t="s">
        <v>1325</v>
      </c>
      <c r="C91" s="16" t="s">
        <v>1958</v>
      </c>
      <c r="D91" s="4" t="s">
        <v>1989</v>
      </c>
      <c r="E91" s="4" t="s">
        <v>1961</v>
      </c>
      <c r="F91" s="4" t="s">
        <v>1962</v>
      </c>
      <c r="G91" s="17">
        <v>15.5393258426966</v>
      </c>
      <c r="H91" s="127">
        <v>2.8925999999999998</v>
      </c>
      <c r="I91" s="123">
        <v>1</v>
      </c>
      <c r="J91" s="123">
        <v>1</v>
      </c>
      <c r="K91" s="123">
        <v>1</v>
      </c>
      <c r="L91" s="123">
        <v>1</v>
      </c>
    </row>
    <row r="92" spans="1:12">
      <c r="A92" s="16" t="s">
        <v>116</v>
      </c>
      <c r="B92" s="16" t="s">
        <v>1326</v>
      </c>
      <c r="C92" s="16" t="s">
        <v>1954</v>
      </c>
      <c r="D92" s="4" t="s">
        <v>1547</v>
      </c>
      <c r="E92" s="4" t="s">
        <v>1961</v>
      </c>
      <c r="F92" s="4" t="s">
        <v>1962</v>
      </c>
      <c r="G92" s="17">
        <v>3.4299143864361299</v>
      </c>
      <c r="H92" s="127">
        <v>0.68979999999999997</v>
      </c>
      <c r="I92" s="123">
        <v>1</v>
      </c>
      <c r="J92" s="123">
        <v>1</v>
      </c>
      <c r="K92" s="123">
        <v>1</v>
      </c>
      <c r="L92" s="123">
        <v>1</v>
      </c>
    </row>
    <row r="93" spans="1:12">
      <c r="A93" s="16" t="s">
        <v>117</v>
      </c>
      <c r="B93" s="16" t="s">
        <v>1326</v>
      </c>
      <c r="C93" s="16" t="s">
        <v>1956</v>
      </c>
      <c r="D93" s="4" t="s">
        <v>1547</v>
      </c>
      <c r="E93" s="4" t="s">
        <v>1961</v>
      </c>
      <c r="F93" s="4" t="s">
        <v>1962</v>
      </c>
      <c r="G93" s="17">
        <v>4.5330867242088004</v>
      </c>
      <c r="H93" s="127">
        <v>0.95609999999999995</v>
      </c>
      <c r="I93" s="123">
        <v>1</v>
      </c>
      <c r="J93" s="123">
        <v>1</v>
      </c>
      <c r="K93" s="123">
        <v>1</v>
      </c>
      <c r="L93" s="123">
        <v>1</v>
      </c>
    </row>
    <row r="94" spans="1:12">
      <c r="A94" s="16" t="s">
        <v>118</v>
      </c>
      <c r="B94" s="16" t="s">
        <v>1326</v>
      </c>
      <c r="C94" s="16" t="s">
        <v>1957</v>
      </c>
      <c r="D94" s="4" t="s">
        <v>1547</v>
      </c>
      <c r="E94" s="4" t="s">
        <v>1961</v>
      </c>
      <c r="F94" s="4" t="s">
        <v>1962</v>
      </c>
      <c r="G94" s="17">
        <v>5.6936653560506798</v>
      </c>
      <c r="H94" s="127">
        <v>1.2148000000000001</v>
      </c>
      <c r="I94" s="123">
        <v>1</v>
      </c>
      <c r="J94" s="123">
        <v>1</v>
      </c>
      <c r="K94" s="123">
        <v>1</v>
      </c>
      <c r="L94" s="123">
        <v>1</v>
      </c>
    </row>
    <row r="95" spans="1:12">
      <c r="A95" s="16" t="s">
        <v>119</v>
      </c>
      <c r="B95" s="16" t="s">
        <v>1326</v>
      </c>
      <c r="C95" s="16" t="s">
        <v>1958</v>
      </c>
      <c r="D95" s="4" t="s">
        <v>1547</v>
      </c>
      <c r="E95" s="4" t="s">
        <v>1961</v>
      </c>
      <c r="F95" s="4" t="s">
        <v>1962</v>
      </c>
      <c r="G95" s="17">
        <v>6.6128888888888904</v>
      </c>
      <c r="H95" s="127">
        <v>1.4624999999999999</v>
      </c>
      <c r="I95" s="123">
        <v>1</v>
      </c>
      <c r="J95" s="123">
        <v>1</v>
      </c>
      <c r="K95" s="123">
        <v>1</v>
      </c>
      <c r="L95" s="123">
        <v>1</v>
      </c>
    </row>
    <row r="96" spans="1:12">
      <c r="A96" s="16" t="s">
        <v>120</v>
      </c>
      <c r="B96" s="16" t="s">
        <v>1327</v>
      </c>
      <c r="C96" s="16" t="s">
        <v>1954</v>
      </c>
      <c r="D96" s="4" t="s">
        <v>1990</v>
      </c>
      <c r="E96" s="4" t="s">
        <v>1961</v>
      </c>
      <c r="F96" s="4" t="s">
        <v>1962</v>
      </c>
      <c r="G96" s="17">
        <v>2.4788461538461499</v>
      </c>
      <c r="H96" s="127">
        <v>0.75080000000000002</v>
      </c>
      <c r="I96" s="123">
        <v>1</v>
      </c>
      <c r="J96" s="123">
        <v>1</v>
      </c>
      <c r="K96" s="123">
        <v>1</v>
      </c>
      <c r="L96" s="123">
        <v>1</v>
      </c>
    </row>
    <row r="97" spans="1:12">
      <c r="A97" s="16" t="s">
        <v>121</v>
      </c>
      <c r="B97" s="16" t="s">
        <v>1327</v>
      </c>
      <c r="C97" s="16" t="s">
        <v>1956</v>
      </c>
      <c r="D97" s="4" t="s">
        <v>1990</v>
      </c>
      <c r="E97" s="4" t="s">
        <v>1961</v>
      </c>
      <c r="F97" s="4" t="s">
        <v>1962</v>
      </c>
      <c r="G97" s="17">
        <v>3.5367891262454401</v>
      </c>
      <c r="H97" s="127">
        <v>0.91949999999999998</v>
      </c>
      <c r="I97" s="123">
        <v>1</v>
      </c>
      <c r="J97" s="123">
        <v>1</v>
      </c>
      <c r="K97" s="123">
        <v>1</v>
      </c>
      <c r="L97" s="123">
        <v>1</v>
      </c>
    </row>
    <row r="98" spans="1:12">
      <c r="A98" s="16" t="s">
        <v>122</v>
      </c>
      <c r="B98" s="16" t="s">
        <v>1327</v>
      </c>
      <c r="C98" s="16" t="s">
        <v>1957</v>
      </c>
      <c r="D98" s="4" t="s">
        <v>1990</v>
      </c>
      <c r="E98" s="4" t="s">
        <v>1961</v>
      </c>
      <c r="F98" s="4" t="s">
        <v>1962</v>
      </c>
      <c r="G98" s="17">
        <v>5.8090121729813404</v>
      </c>
      <c r="H98" s="127">
        <v>1.2466999999999999</v>
      </c>
      <c r="I98" s="123">
        <v>1</v>
      </c>
      <c r="J98" s="123">
        <v>1</v>
      </c>
      <c r="K98" s="123">
        <v>1</v>
      </c>
      <c r="L98" s="123">
        <v>1</v>
      </c>
    </row>
    <row r="99" spans="1:12">
      <c r="A99" s="16" t="s">
        <v>123</v>
      </c>
      <c r="B99" s="16" t="s">
        <v>1327</v>
      </c>
      <c r="C99" s="16" t="s">
        <v>1958</v>
      </c>
      <c r="D99" s="4" t="s">
        <v>1990</v>
      </c>
      <c r="E99" s="4" t="s">
        <v>1961</v>
      </c>
      <c r="F99" s="4" t="s">
        <v>1962</v>
      </c>
      <c r="G99" s="17">
        <v>8.9563521545319507</v>
      </c>
      <c r="H99" s="127">
        <v>1.9930000000000001</v>
      </c>
      <c r="I99" s="123">
        <v>1</v>
      </c>
      <c r="J99" s="123">
        <v>1</v>
      </c>
      <c r="K99" s="123">
        <v>1</v>
      </c>
      <c r="L99" s="123">
        <v>1</v>
      </c>
    </row>
    <row r="100" spans="1:12">
      <c r="A100" s="16" t="s">
        <v>124</v>
      </c>
      <c r="B100" s="16" t="s">
        <v>1328</v>
      </c>
      <c r="C100" s="16" t="s">
        <v>1954</v>
      </c>
      <c r="D100" s="4" t="s">
        <v>1991</v>
      </c>
      <c r="E100" s="4" t="s">
        <v>1961</v>
      </c>
      <c r="F100" s="4" t="s">
        <v>1962</v>
      </c>
      <c r="G100" s="17">
        <v>2.1353820598006599</v>
      </c>
      <c r="H100" s="127">
        <v>0.6512</v>
      </c>
      <c r="I100" s="123">
        <v>1</v>
      </c>
      <c r="J100" s="123">
        <v>1</v>
      </c>
      <c r="K100" s="123">
        <v>1</v>
      </c>
      <c r="L100" s="123">
        <v>1</v>
      </c>
    </row>
    <row r="101" spans="1:12">
      <c r="A101" s="16" t="s">
        <v>125</v>
      </c>
      <c r="B101" s="16" t="s">
        <v>1328</v>
      </c>
      <c r="C101" s="16" t="s">
        <v>1956</v>
      </c>
      <c r="D101" s="4" t="s">
        <v>1991</v>
      </c>
      <c r="E101" s="4" t="s">
        <v>1961</v>
      </c>
      <c r="F101" s="4" t="s">
        <v>1962</v>
      </c>
      <c r="G101" s="17">
        <v>2.8427401981904401</v>
      </c>
      <c r="H101" s="127">
        <v>0.7792</v>
      </c>
      <c r="I101" s="123">
        <v>1</v>
      </c>
      <c r="J101" s="123">
        <v>1</v>
      </c>
      <c r="K101" s="123">
        <v>1</v>
      </c>
      <c r="L101" s="123">
        <v>1</v>
      </c>
    </row>
    <row r="102" spans="1:12">
      <c r="A102" s="16" t="s">
        <v>126</v>
      </c>
      <c r="B102" s="16" t="s">
        <v>1328</v>
      </c>
      <c r="C102" s="16" t="s">
        <v>1957</v>
      </c>
      <c r="D102" s="4" t="s">
        <v>1991</v>
      </c>
      <c r="E102" s="4" t="s">
        <v>1961</v>
      </c>
      <c r="F102" s="4" t="s">
        <v>1962</v>
      </c>
      <c r="G102" s="17">
        <v>4.0154043645699602</v>
      </c>
      <c r="H102" s="127">
        <v>1.0042</v>
      </c>
      <c r="I102" s="123">
        <v>1</v>
      </c>
      <c r="J102" s="123">
        <v>1</v>
      </c>
      <c r="K102" s="123">
        <v>1</v>
      </c>
      <c r="L102" s="123">
        <v>1</v>
      </c>
    </row>
    <row r="103" spans="1:12">
      <c r="A103" s="16" t="s">
        <v>127</v>
      </c>
      <c r="B103" s="16" t="s">
        <v>1328</v>
      </c>
      <c r="C103" s="16" t="s">
        <v>1958</v>
      </c>
      <c r="D103" s="4" t="s">
        <v>1991</v>
      </c>
      <c r="E103" s="4" t="s">
        <v>1961</v>
      </c>
      <c r="F103" s="4" t="s">
        <v>1962</v>
      </c>
      <c r="G103" s="17">
        <v>7.8571428571428603</v>
      </c>
      <c r="H103" s="127">
        <v>1.8849</v>
      </c>
      <c r="I103" s="123">
        <v>1</v>
      </c>
      <c r="J103" s="123">
        <v>1</v>
      </c>
      <c r="K103" s="123">
        <v>1</v>
      </c>
      <c r="L103" s="123">
        <v>1</v>
      </c>
    </row>
    <row r="104" spans="1:12">
      <c r="A104" s="16" t="s">
        <v>128</v>
      </c>
      <c r="B104" s="16" t="s">
        <v>1329</v>
      </c>
      <c r="C104" s="16" t="s">
        <v>1954</v>
      </c>
      <c r="D104" s="4" t="s">
        <v>1548</v>
      </c>
      <c r="E104" s="4" t="s">
        <v>1961</v>
      </c>
      <c r="F104" s="4" t="s">
        <v>1962</v>
      </c>
      <c r="G104" s="17">
        <v>1.8286794831389901</v>
      </c>
      <c r="H104" s="127">
        <v>0.61460000000000004</v>
      </c>
      <c r="I104" s="123">
        <v>1</v>
      </c>
      <c r="J104" s="123">
        <v>1</v>
      </c>
      <c r="K104" s="123">
        <v>1</v>
      </c>
      <c r="L104" s="123">
        <v>1</v>
      </c>
    </row>
    <row r="105" spans="1:12">
      <c r="A105" s="16" t="s">
        <v>129</v>
      </c>
      <c r="B105" s="16" t="s">
        <v>1329</v>
      </c>
      <c r="C105" s="16" t="s">
        <v>1956</v>
      </c>
      <c r="D105" s="4" t="s">
        <v>1548</v>
      </c>
      <c r="E105" s="4" t="s">
        <v>1961</v>
      </c>
      <c r="F105" s="4" t="s">
        <v>1962</v>
      </c>
      <c r="G105" s="17">
        <v>2.35730525899565</v>
      </c>
      <c r="H105" s="127">
        <v>0.69740000000000002</v>
      </c>
      <c r="I105" s="123">
        <v>1</v>
      </c>
      <c r="J105" s="123">
        <v>1</v>
      </c>
      <c r="K105" s="123">
        <v>1</v>
      </c>
      <c r="L105" s="123">
        <v>1</v>
      </c>
    </row>
    <row r="106" spans="1:12">
      <c r="A106" s="16" t="s">
        <v>130</v>
      </c>
      <c r="B106" s="16" t="s">
        <v>1329</v>
      </c>
      <c r="C106" s="16" t="s">
        <v>1957</v>
      </c>
      <c r="D106" s="4" t="s">
        <v>1548</v>
      </c>
      <c r="E106" s="4" t="s">
        <v>1961</v>
      </c>
      <c r="F106" s="4" t="s">
        <v>1962</v>
      </c>
      <c r="G106" s="17">
        <v>3.6569140745303401</v>
      </c>
      <c r="H106" s="127">
        <v>0.89019999999999999</v>
      </c>
      <c r="I106" s="123">
        <v>1</v>
      </c>
      <c r="J106" s="123">
        <v>1</v>
      </c>
      <c r="K106" s="123">
        <v>1</v>
      </c>
      <c r="L106" s="123">
        <v>1</v>
      </c>
    </row>
    <row r="107" spans="1:12">
      <c r="A107" s="16" t="s">
        <v>131</v>
      </c>
      <c r="B107" s="16" t="s">
        <v>1329</v>
      </c>
      <c r="C107" s="16" t="s">
        <v>1958</v>
      </c>
      <c r="D107" s="4" t="s">
        <v>1548</v>
      </c>
      <c r="E107" s="4" t="s">
        <v>1961</v>
      </c>
      <c r="F107" s="4" t="s">
        <v>1962</v>
      </c>
      <c r="G107" s="17">
        <v>6.7739463601532597</v>
      </c>
      <c r="H107" s="127">
        <v>1.4448000000000001</v>
      </c>
      <c r="I107" s="123">
        <v>1</v>
      </c>
      <c r="J107" s="123">
        <v>1</v>
      </c>
      <c r="K107" s="123">
        <v>1</v>
      </c>
      <c r="L107" s="123">
        <v>1</v>
      </c>
    </row>
    <row r="108" spans="1:12">
      <c r="A108" s="16" t="s">
        <v>132</v>
      </c>
      <c r="B108" s="16" t="s">
        <v>1330</v>
      </c>
      <c r="C108" s="16" t="s">
        <v>1954</v>
      </c>
      <c r="D108" s="4" t="s">
        <v>1992</v>
      </c>
      <c r="E108" s="4" t="s">
        <v>1961</v>
      </c>
      <c r="F108" s="4" t="s">
        <v>1962</v>
      </c>
      <c r="G108" s="17">
        <v>2.6602385464273799</v>
      </c>
      <c r="H108" s="127">
        <v>0.57630000000000003</v>
      </c>
      <c r="I108" s="123">
        <v>1</v>
      </c>
      <c r="J108" s="123">
        <v>1</v>
      </c>
      <c r="K108" s="123">
        <v>1</v>
      </c>
      <c r="L108" s="123">
        <v>1</v>
      </c>
    </row>
    <row r="109" spans="1:12">
      <c r="A109" s="16" t="s">
        <v>133</v>
      </c>
      <c r="B109" s="16" t="s">
        <v>1330</v>
      </c>
      <c r="C109" s="16" t="s">
        <v>1956</v>
      </c>
      <c r="D109" s="4" t="s">
        <v>1992</v>
      </c>
      <c r="E109" s="4" t="s">
        <v>1961</v>
      </c>
      <c r="F109" s="4" t="s">
        <v>1962</v>
      </c>
      <c r="G109" s="17">
        <v>3.6684000975054798</v>
      </c>
      <c r="H109" s="127">
        <v>0.67559999999999998</v>
      </c>
      <c r="I109" s="123">
        <v>1</v>
      </c>
      <c r="J109" s="123">
        <v>1</v>
      </c>
      <c r="K109" s="123">
        <v>1</v>
      </c>
      <c r="L109" s="123">
        <v>1</v>
      </c>
    </row>
    <row r="110" spans="1:12">
      <c r="A110" s="16" t="s">
        <v>134</v>
      </c>
      <c r="B110" s="16" t="s">
        <v>1330</v>
      </c>
      <c r="C110" s="16" t="s">
        <v>1957</v>
      </c>
      <c r="D110" s="4" t="s">
        <v>1992</v>
      </c>
      <c r="E110" s="4" t="s">
        <v>1961</v>
      </c>
      <c r="F110" s="4" t="s">
        <v>1962</v>
      </c>
      <c r="G110" s="17">
        <v>5.8150684931506804</v>
      </c>
      <c r="H110" s="127">
        <v>0.94979999999999998</v>
      </c>
      <c r="I110" s="123">
        <v>1</v>
      </c>
      <c r="J110" s="123">
        <v>1</v>
      </c>
      <c r="K110" s="123">
        <v>1</v>
      </c>
      <c r="L110" s="123">
        <v>1</v>
      </c>
    </row>
    <row r="111" spans="1:12">
      <c r="A111" s="16" t="s">
        <v>135</v>
      </c>
      <c r="B111" s="16" t="s">
        <v>1330</v>
      </c>
      <c r="C111" s="16" t="s">
        <v>1958</v>
      </c>
      <c r="D111" s="4" t="s">
        <v>1992</v>
      </c>
      <c r="E111" s="4" t="s">
        <v>1961</v>
      </c>
      <c r="F111" s="4" t="s">
        <v>1962</v>
      </c>
      <c r="G111" s="17">
        <v>11.371369294605801</v>
      </c>
      <c r="H111" s="127">
        <v>1.8219000000000001</v>
      </c>
      <c r="I111" s="123">
        <v>1</v>
      </c>
      <c r="J111" s="123">
        <v>1</v>
      </c>
      <c r="K111" s="123">
        <v>1</v>
      </c>
      <c r="L111" s="123">
        <v>1</v>
      </c>
    </row>
    <row r="112" spans="1:12">
      <c r="A112" s="16" t="s">
        <v>136</v>
      </c>
      <c r="B112" s="16" t="s">
        <v>1331</v>
      </c>
      <c r="C112" s="16" t="s">
        <v>1954</v>
      </c>
      <c r="D112" s="4" t="s">
        <v>1993</v>
      </c>
      <c r="E112" s="4" t="s">
        <v>1961</v>
      </c>
      <c r="F112" s="4" t="s">
        <v>1962</v>
      </c>
      <c r="G112" s="17">
        <v>5.4432132963988904</v>
      </c>
      <c r="H112" s="127">
        <v>0.83889999999999998</v>
      </c>
      <c r="I112" s="123">
        <v>1</v>
      </c>
      <c r="J112" s="123">
        <v>1</v>
      </c>
      <c r="K112" s="123">
        <v>1</v>
      </c>
      <c r="L112" s="123">
        <v>1</v>
      </c>
    </row>
    <row r="113" spans="1:12">
      <c r="A113" s="16" t="s">
        <v>137</v>
      </c>
      <c r="B113" s="16" t="s">
        <v>1331</v>
      </c>
      <c r="C113" s="16" t="s">
        <v>1956</v>
      </c>
      <c r="D113" s="4" t="s">
        <v>1993</v>
      </c>
      <c r="E113" s="4" t="s">
        <v>1961</v>
      </c>
      <c r="F113" s="4" t="s">
        <v>1962</v>
      </c>
      <c r="G113" s="17">
        <v>7.5736196319018401</v>
      </c>
      <c r="H113" s="127">
        <v>1.7291000000000001</v>
      </c>
      <c r="I113" s="123">
        <v>1</v>
      </c>
      <c r="J113" s="123">
        <v>1</v>
      </c>
      <c r="K113" s="123">
        <v>1</v>
      </c>
      <c r="L113" s="123">
        <v>1</v>
      </c>
    </row>
    <row r="114" spans="1:12">
      <c r="A114" s="16" t="s">
        <v>138</v>
      </c>
      <c r="B114" s="16" t="s">
        <v>1331</v>
      </c>
      <c r="C114" s="16" t="s">
        <v>1957</v>
      </c>
      <c r="D114" s="4" t="s">
        <v>1993</v>
      </c>
      <c r="E114" s="4" t="s">
        <v>1961</v>
      </c>
      <c r="F114" s="4" t="s">
        <v>1962</v>
      </c>
      <c r="G114" s="17">
        <v>12.028685258964099</v>
      </c>
      <c r="H114" s="127">
        <v>2.1113</v>
      </c>
      <c r="I114" s="123">
        <v>1</v>
      </c>
      <c r="J114" s="123">
        <v>1</v>
      </c>
      <c r="K114" s="123">
        <v>1</v>
      </c>
      <c r="L114" s="123">
        <v>1</v>
      </c>
    </row>
    <row r="115" spans="1:12">
      <c r="A115" s="16" t="s">
        <v>139</v>
      </c>
      <c r="B115" s="16" t="s">
        <v>1331</v>
      </c>
      <c r="C115" s="16" t="s">
        <v>1958</v>
      </c>
      <c r="D115" s="4" t="s">
        <v>1993</v>
      </c>
      <c r="E115" s="4" t="s">
        <v>1961</v>
      </c>
      <c r="F115" s="4" t="s">
        <v>1962</v>
      </c>
      <c r="G115" s="17">
        <v>16.033576642335799</v>
      </c>
      <c r="H115" s="127">
        <v>3.5531999999999999</v>
      </c>
      <c r="I115" s="123">
        <v>1</v>
      </c>
      <c r="J115" s="123">
        <v>1</v>
      </c>
      <c r="K115" s="123">
        <v>1</v>
      </c>
      <c r="L115" s="123">
        <v>1</v>
      </c>
    </row>
    <row r="116" spans="1:12">
      <c r="A116" s="16" t="s">
        <v>140</v>
      </c>
      <c r="B116" s="16" t="s">
        <v>1332</v>
      </c>
      <c r="C116" s="16" t="s">
        <v>1954</v>
      </c>
      <c r="D116" s="4" t="s">
        <v>1994</v>
      </c>
      <c r="E116" s="4" t="s">
        <v>1961</v>
      </c>
      <c r="F116" s="4" t="s">
        <v>1962</v>
      </c>
      <c r="G116" s="17">
        <v>3.22938144329897</v>
      </c>
      <c r="H116" s="127">
        <v>0.61429999999999996</v>
      </c>
      <c r="I116" s="123">
        <v>1</v>
      </c>
      <c r="J116" s="123">
        <v>1</v>
      </c>
      <c r="K116" s="123">
        <v>1</v>
      </c>
      <c r="L116" s="123">
        <v>1</v>
      </c>
    </row>
    <row r="117" spans="1:12">
      <c r="A117" s="16" t="s">
        <v>141</v>
      </c>
      <c r="B117" s="16" t="s">
        <v>1332</v>
      </c>
      <c r="C117" s="16" t="s">
        <v>1956</v>
      </c>
      <c r="D117" s="4" t="s">
        <v>1994</v>
      </c>
      <c r="E117" s="4" t="s">
        <v>1961</v>
      </c>
      <c r="F117" s="4" t="s">
        <v>1962</v>
      </c>
      <c r="G117" s="17">
        <v>5.1894113778362403</v>
      </c>
      <c r="H117" s="127">
        <v>1.0246999999999999</v>
      </c>
      <c r="I117" s="123">
        <v>1</v>
      </c>
      <c r="J117" s="123">
        <v>1</v>
      </c>
      <c r="K117" s="123">
        <v>1</v>
      </c>
      <c r="L117" s="123">
        <v>1</v>
      </c>
    </row>
    <row r="118" spans="1:12">
      <c r="A118" s="16" t="s">
        <v>142</v>
      </c>
      <c r="B118" s="16" t="s">
        <v>1332</v>
      </c>
      <c r="C118" s="16" t="s">
        <v>1957</v>
      </c>
      <c r="D118" s="4" t="s">
        <v>1994</v>
      </c>
      <c r="E118" s="4" t="s">
        <v>1961</v>
      </c>
      <c r="F118" s="4" t="s">
        <v>1962</v>
      </c>
      <c r="G118" s="17">
        <v>9.5032333921222794</v>
      </c>
      <c r="H118" s="127">
        <v>1.7325999999999999</v>
      </c>
      <c r="I118" s="123">
        <v>1</v>
      </c>
      <c r="J118" s="123">
        <v>1</v>
      </c>
      <c r="K118" s="123">
        <v>1</v>
      </c>
      <c r="L118" s="123">
        <v>1</v>
      </c>
    </row>
    <row r="119" spans="1:12">
      <c r="A119" s="16" t="s">
        <v>143</v>
      </c>
      <c r="B119" s="16" t="s">
        <v>1332</v>
      </c>
      <c r="C119" s="16" t="s">
        <v>1958</v>
      </c>
      <c r="D119" s="4" t="s">
        <v>1994</v>
      </c>
      <c r="E119" s="4" t="s">
        <v>1961</v>
      </c>
      <c r="F119" s="4" t="s">
        <v>1962</v>
      </c>
      <c r="G119" s="17">
        <v>15.2323113207547</v>
      </c>
      <c r="H119" s="127">
        <v>3.4344999999999999</v>
      </c>
      <c r="I119" s="123">
        <v>1</v>
      </c>
      <c r="J119" s="123">
        <v>1</v>
      </c>
      <c r="K119" s="123">
        <v>1</v>
      </c>
      <c r="L119" s="123">
        <v>1</v>
      </c>
    </row>
    <row r="120" spans="1:12">
      <c r="A120" s="16" t="s">
        <v>144</v>
      </c>
      <c r="B120" s="16" t="s">
        <v>1333</v>
      </c>
      <c r="C120" s="16" t="s">
        <v>1954</v>
      </c>
      <c r="D120" s="4" t="s">
        <v>1549</v>
      </c>
      <c r="E120" s="4" t="s">
        <v>1961</v>
      </c>
      <c r="F120" s="4" t="s">
        <v>1962</v>
      </c>
      <c r="G120" s="17">
        <v>2.5044939429464601</v>
      </c>
      <c r="H120" s="127">
        <v>0.4577</v>
      </c>
      <c r="I120" s="123">
        <v>1</v>
      </c>
      <c r="J120" s="123">
        <v>1</v>
      </c>
      <c r="K120" s="123">
        <v>1</v>
      </c>
      <c r="L120" s="123">
        <v>1</v>
      </c>
    </row>
    <row r="121" spans="1:12">
      <c r="A121" s="16" t="s">
        <v>145</v>
      </c>
      <c r="B121" s="16" t="s">
        <v>1333</v>
      </c>
      <c r="C121" s="16" t="s">
        <v>1956</v>
      </c>
      <c r="D121" s="4" t="s">
        <v>1549</v>
      </c>
      <c r="E121" s="4" t="s">
        <v>1961</v>
      </c>
      <c r="F121" s="4" t="s">
        <v>1962</v>
      </c>
      <c r="G121" s="17">
        <v>3.5914462577377599</v>
      </c>
      <c r="H121" s="127">
        <v>0.70069999999999999</v>
      </c>
      <c r="I121" s="123">
        <v>1</v>
      </c>
      <c r="J121" s="123">
        <v>1</v>
      </c>
      <c r="K121" s="123">
        <v>1</v>
      </c>
      <c r="L121" s="123">
        <v>1</v>
      </c>
    </row>
    <row r="122" spans="1:12">
      <c r="A122" s="16" t="s">
        <v>146</v>
      </c>
      <c r="B122" s="16" t="s">
        <v>1333</v>
      </c>
      <c r="C122" s="16" t="s">
        <v>1957</v>
      </c>
      <c r="D122" s="4" t="s">
        <v>1549</v>
      </c>
      <c r="E122" s="4" t="s">
        <v>1961</v>
      </c>
      <c r="F122" s="4" t="s">
        <v>1962</v>
      </c>
      <c r="G122" s="17">
        <v>6.1456582633053198</v>
      </c>
      <c r="H122" s="127">
        <v>1.2043999999999999</v>
      </c>
      <c r="I122" s="123">
        <v>1</v>
      </c>
      <c r="J122" s="123">
        <v>1</v>
      </c>
      <c r="K122" s="123">
        <v>1</v>
      </c>
      <c r="L122" s="123">
        <v>1</v>
      </c>
    </row>
    <row r="123" spans="1:12">
      <c r="A123" s="16" t="s">
        <v>147</v>
      </c>
      <c r="B123" s="16" t="s">
        <v>1333</v>
      </c>
      <c r="C123" s="16" t="s">
        <v>1958</v>
      </c>
      <c r="D123" s="4" t="s">
        <v>1549</v>
      </c>
      <c r="E123" s="4" t="s">
        <v>1961</v>
      </c>
      <c r="F123" s="4" t="s">
        <v>1962</v>
      </c>
      <c r="G123" s="17">
        <v>9.06666666666667</v>
      </c>
      <c r="H123" s="127">
        <v>2.0537000000000001</v>
      </c>
      <c r="I123" s="123">
        <v>1</v>
      </c>
      <c r="J123" s="123">
        <v>1</v>
      </c>
      <c r="K123" s="123">
        <v>1</v>
      </c>
      <c r="L123" s="123">
        <v>1</v>
      </c>
    </row>
    <row r="124" spans="1:12">
      <c r="A124" s="16" t="s">
        <v>148</v>
      </c>
      <c r="B124" s="16" t="s">
        <v>1334</v>
      </c>
      <c r="C124" s="16" t="s">
        <v>1954</v>
      </c>
      <c r="D124" s="4" t="s">
        <v>1550</v>
      </c>
      <c r="E124" s="4" t="s">
        <v>1961</v>
      </c>
      <c r="F124" s="4" t="s">
        <v>1962</v>
      </c>
      <c r="G124" s="17">
        <v>2.1147655703288999</v>
      </c>
      <c r="H124" s="127">
        <v>0.56759999999999999</v>
      </c>
      <c r="I124" s="123">
        <v>1</v>
      </c>
      <c r="J124" s="123">
        <v>1</v>
      </c>
      <c r="K124" s="123">
        <v>1</v>
      </c>
      <c r="L124" s="123">
        <v>1</v>
      </c>
    </row>
    <row r="125" spans="1:12">
      <c r="A125" s="16" t="s">
        <v>149</v>
      </c>
      <c r="B125" s="16" t="s">
        <v>1334</v>
      </c>
      <c r="C125" s="16" t="s">
        <v>1956</v>
      </c>
      <c r="D125" s="4" t="s">
        <v>1550</v>
      </c>
      <c r="E125" s="4" t="s">
        <v>1961</v>
      </c>
      <c r="F125" s="4" t="s">
        <v>1962</v>
      </c>
      <c r="G125" s="17">
        <v>3.2615936162831001</v>
      </c>
      <c r="H125" s="127">
        <v>0.65449999999999997</v>
      </c>
      <c r="I125" s="123">
        <v>1</v>
      </c>
      <c r="J125" s="123">
        <v>1</v>
      </c>
      <c r="K125" s="123">
        <v>1</v>
      </c>
      <c r="L125" s="123">
        <v>1</v>
      </c>
    </row>
    <row r="126" spans="1:12">
      <c r="A126" s="16" t="s">
        <v>150</v>
      </c>
      <c r="B126" s="16" t="s">
        <v>1334</v>
      </c>
      <c r="C126" s="16" t="s">
        <v>1957</v>
      </c>
      <c r="D126" s="4" t="s">
        <v>1550</v>
      </c>
      <c r="E126" s="4" t="s">
        <v>1961</v>
      </c>
      <c r="F126" s="4" t="s">
        <v>1962</v>
      </c>
      <c r="G126" s="17">
        <v>4.8920452692345302</v>
      </c>
      <c r="H126" s="127">
        <v>0.85019999999999996</v>
      </c>
      <c r="I126" s="123">
        <v>1</v>
      </c>
      <c r="J126" s="123">
        <v>1</v>
      </c>
      <c r="K126" s="123">
        <v>1</v>
      </c>
      <c r="L126" s="123">
        <v>1</v>
      </c>
    </row>
    <row r="127" spans="1:12">
      <c r="A127" s="16" t="s">
        <v>151</v>
      </c>
      <c r="B127" s="16" t="s">
        <v>1334</v>
      </c>
      <c r="C127" s="16" t="s">
        <v>1958</v>
      </c>
      <c r="D127" s="4" t="s">
        <v>1550</v>
      </c>
      <c r="E127" s="4" t="s">
        <v>1961</v>
      </c>
      <c r="F127" s="4" t="s">
        <v>1962</v>
      </c>
      <c r="G127" s="17">
        <v>9.2511210762331793</v>
      </c>
      <c r="H127" s="127">
        <v>1.7696000000000001</v>
      </c>
      <c r="I127" s="123">
        <v>1</v>
      </c>
      <c r="J127" s="123">
        <v>1</v>
      </c>
      <c r="K127" s="123">
        <v>1</v>
      </c>
      <c r="L127" s="123">
        <v>1</v>
      </c>
    </row>
    <row r="128" spans="1:12">
      <c r="A128" s="16" t="s">
        <v>152</v>
      </c>
      <c r="B128" s="16" t="s">
        <v>1335</v>
      </c>
      <c r="C128" s="16" t="s">
        <v>1954</v>
      </c>
      <c r="D128" s="4" t="s">
        <v>1551</v>
      </c>
      <c r="E128" s="4" t="s">
        <v>1961</v>
      </c>
      <c r="F128" s="4" t="s">
        <v>1962</v>
      </c>
      <c r="G128" s="17">
        <v>2.2764064697609001</v>
      </c>
      <c r="H128" s="127">
        <v>0.4662</v>
      </c>
      <c r="I128" s="123">
        <v>1</v>
      </c>
      <c r="J128" s="123">
        <v>1</v>
      </c>
      <c r="K128" s="123">
        <v>1</v>
      </c>
      <c r="L128" s="123">
        <v>1</v>
      </c>
    </row>
    <row r="129" spans="1:12">
      <c r="A129" s="16" t="s">
        <v>153</v>
      </c>
      <c r="B129" s="16" t="s">
        <v>1335</v>
      </c>
      <c r="C129" s="16" t="s">
        <v>1956</v>
      </c>
      <c r="D129" s="4" t="s">
        <v>1551</v>
      </c>
      <c r="E129" s="4" t="s">
        <v>1961</v>
      </c>
      <c r="F129" s="4" t="s">
        <v>1962</v>
      </c>
      <c r="G129" s="17">
        <v>2.8882962227873201</v>
      </c>
      <c r="H129" s="127">
        <v>0.59770000000000001</v>
      </c>
      <c r="I129" s="123">
        <v>1</v>
      </c>
      <c r="J129" s="123">
        <v>1</v>
      </c>
      <c r="K129" s="123">
        <v>1</v>
      </c>
      <c r="L129" s="123">
        <v>1</v>
      </c>
    </row>
    <row r="130" spans="1:12">
      <c r="A130" s="16" t="s">
        <v>154</v>
      </c>
      <c r="B130" s="16" t="s">
        <v>1335</v>
      </c>
      <c r="C130" s="16" t="s">
        <v>1957</v>
      </c>
      <c r="D130" s="4" t="s">
        <v>1551</v>
      </c>
      <c r="E130" s="4" t="s">
        <v>1961</v>
      </c>
      <c r="F130" s="4" t="s">
        <v>1962</v>
      </c>
      <c r="G130" s="17">
        <v>3.8494231265435501</v>
      </c>
      <c r="H130" s="127">
        <v>0.76390000000000002</v>
      </c>
      <c r="I130" s="123">
        <v>1</v>
      </c>
      <c r="J130" s="123">
        <v>1</v>
      </c>
      <c r="K130" s="123">
        <v>1</v>
      </c>
      <c r="L130" s="123">
        <v>1</v>
      </c>
    </row>
    <row r="131" spans="1:12">
      <c r="A131" s="16" t="s">
        <v>155</v>
      </c>
      <c r="B131" s="16" t="s">
        <v>1335</v>
      </c>
      <c r="C131" s="16" t="s">
        <v>1958</v>
      </c>
      <c r="D131" s="4" t="s">
        <v>1551</v>
      </c>
      <c r="E131" s="4" t="s">
        <v>1961</v>
      </c>
      <c r="F131" s="4" t="s">
        <v>1962</v>
      </c>
      <c r="G131" s="17">
        <v>8.0531840447865601</v>
      </c>
      <c r="H131" s="127">
        <v>1.8611</v>
      </c>
      <c r="I131" s="123">
        <v>1</v>
      </c>
      <c r="J131" s="123">
        <v>1</v>
      </c>
      <c r="K131" s="123">
        <v>1</v>
      </c>
      <c r="L131" s="123">
        <v>1</v>
      </c>
    </row>
    <row r="132" spans="1:12">
      <c r="A132" s="16" t="s">
        <v>156</v>
      </c>
      <c r="B132" s="16" t="s">
        <v>1336</v>
      </c>
      <c r="C132" s="16" t="s">
        <v>1954</v>
      </c>
      <c r="D132" s="4" t="s">
        <v>1995</v>
      </c>
      <c r="E132" s="4" t="s">
        <v>1961</v>
      </c>
      <c r="F132" s="4" t="s">
        <v>1962</v>
      </c>
      <c r="G132" s="17">
        <v>2.4757266778268199</v>
      </c>
      <c r="H132" s="127">
        <v>0.53180000000000005</v>
      </c>
      <c r="I132" s="123">
        <v>1</v>
      </c>
      <c r="J132" s="123">
        <v>1</v>
      </c>
      <c r="K132" s="123">
        <v>1</v>
      </c>
      <c r="L132" s="123">
        <v>1</v>
      </c>
    </row>
    <row r="133" spans="1:12">
      <c r="A133" s="16" t="s">
        <v>157</v>
      </c>
      <c r="B133" s="16" t="s">
        <v>1336</v>
      </c>
      <c r="C133" s="16" t="s">
        <v>1956</v>
      </c>
      <c r="D133" s="4" t="s">
        <v>1995</v>
      </c>
      <c r="E133" s="4" t="s">
        <v>1961</v>
      </c>
      <c r="F133" s="4" t="s">
        <v>1962</v>
      </c>
      <c r="G133" s="17">
        <v>2.9810440651052001</v>
      </c>
      <c r="H133" s="127">
        <v>0.64239999999999997</v>
      </c>
      <c r="I133" s="123">
        <v>1</v>
      </c>
      <c r="J133" s="123">
        <v>1</v>
      </c>
      <c r="K133" s="123">
        <v>1</v>
      </c>
      <c r="L133" s="123">
        <v>1</v>
      </c>
    </row>
    <row r="134" spans="1:12">
      <c r="A134" s="16" t="s">
        <v>158</v>
      </c>
      <c r="B134" s="16" t="s">
        <v>1336</v>
      </c>
      <c r="C134" s="16" t="s">
        <v>1957</v>
      </c>
      <c r="D134" s="4" t="s">
        <v>1995</v>
      </c>
      <c r="E134" s="4" t="s">
        <v>1961</v>
      </c>
      <c r="F134" s="4" t="s">
        <v>1962</v>
      </c>
      <c r="G134" s="17">
        <v>3.7716480446927401</v>
      </c>
      <c r="H134" s="127">
        <v>0.79320000000000002</v>
      </c>
      <c r="I134" s="123">
        <v>1</v>
      </c>
      <c r="J134" s="123">
        <v>1</v>
      </c>
      <c r="K134" s="123">
        <v>1</v>
      </c>
      <c r="L134" s="123">
        <v>1</v>
      </c>
    </row>
    <row r="135" spans="1:12">
      <c r="A135" s="16" t="s">
        <v>159</v>
      </c>
      <c r="B135" s="16" t="s">
        <v>1336</v>
      </c>
      <c r="C135" s="16" t="s">
        <v>1958</v>
      </c>
      <c r="D135" s="4" t="s">
        <v>1995</v>
      </c>
      <c r="E135" s="4" t="s">
        <v>1961</v>
      </c>
      <c r="F135" s="4" t="s">
        <v>1962</v>
      </c>
      <c r="G135" s="17">
        <v>6.39</v>
      </c>
      <c r="H135" s="127">
        <v>1.2719</v>
      </c>
      <c r="I135" s="123">
        <v>1</v>
      </c>
      <c r="J135" s="123">
        <v>1</v>
      </c>
      <c r="K135" s="123">
        <v>1</v>
      </c>
      <c r="L135" s="123">
        <v>1</v>
      </c>
    </row>
    <row r="136" spans="1:12">
      <c r="A136" s="16" t="s">
        <v>160</v>
      </c>
      <c r="B136" s="16" t="s">
        <v>1337</v>
      </c>
      <c r="C136" s="16" t="s">
        <v>1954</v>
      </c>
      <c r="D136" s="4" t="s">
        <v>1996</v>
      </c>
      <c r="E136" s="4" t="s">
        <v>1961</v>
      </c>
      <c r="F136" s="4" t="s">
        <v>1962</v>
      </c>
      <c r="G136" s="17">
        <v>2.3175781249999998</v>
      </c>
      <c r="H136" s="127">
        <v>0.61360000000000003</v>
      </c>
      <c r="I136" s="123">
        <v>1</v>
      </c>
      <c r="J136" s="123">
        <v>1</v>
      </c>
      <c r="K136" s="123">
        <v>1</v>
      </c>
      <c r="L136" s="123">
        <v>1</v>
      </c>
    </row>
    <row r="137" spans="1:12">
      <c r="A137" s="16" t="s">
        <v>161</v>
      </c>
      <c r="B137" s="16" t="s">
        <v>1337</v>
      </c>
      <c r="C137" s="16" t="s">
        <v>1956</v>
      </c>
      <c r="D137" s="4" t="s">
        <v>1996</v>
      </c>
      <c r="E137" s="4" t="s">
        <v>1961</v>
      </c>
      <c r="F137" s="4" t="s">
        <v>1962</v>
      </c>
      <c r="G137" s="17">
        <v>3.5744360902255599</v>
      </c>
      <c r="H137" s="127">
        <v>0.84750000000000003</v>
      </c>
      <c r="I137" s="123">
        <v>1</v>
      </c>
      <c r="J137" s="123">
        <v>1</v>
      </c>
      <c r="K137" s="123">
        <v>1</v>
      </c>
      <c r="L137" s="123">
        <v>1</v>
      </c>
    </row>
    <row r="138" spans="1:12">
      <c r="A138" s="16" t="s">
        <v>162</v>
      </c>
      <c r="B138" s="16" t="s">
        <v>1337</v>
      </c>
      <c r="C138" s="16" t="s">
        <v>1957</v>
      </c>
      <c r="D138" s="4" t="s">
        <v>1996</v>
      </c>
      <c r="E138" s="4" t="s">
        <v>1961</v>
      </c>
      <c r="F138" s="4" t="s">
        <v>1962</v>
      </c>
      <c r="G138" s="17">
        <v>5.46378584046745</v>
      </c>
      <c r="H138" s="127">
        <v>1.2669999999999999</v>
      </c>
      <c r="I138" s="123">
        <v>1</v>
      </c>
      <c r="J138" s="123">
        <v>1</v>
      </c>
      <c r="K138" s="123">
        <v>1</v>
      </c>
      <c r="L138" s="123">
        <v>1</v>
      </c>
    </row>
    <row r="139" spans="1:12">
      <c r="A139" s="16" t="s">
        <v>163</v>
      </c>
      <c r="B139" s="16" t="s">
        <v>1337</v>
      </c>
      <c r="C139" s="16" t="s">
        <v>1958</v>
      </c>
      <c r="D139" s="4" t="s">
        <v>1996</v>
      </c>
      <c r="E139" s="4" t="s">
        <v>1961</v>
      </c>
      <c r="F139" s="4" t="s">
        <v>1962</v>
      </c>
      <c r="G139" s="17">
        <v>9.3000929080210604</v>
      </c>
      <c r="H139" s="127">
        <v>2.3706</v>
      </c>
      <c r="I139" s="123">
        <v>1</v>
      </c>
      <c r="J139" s="123">
        <v>1</v>
      </c>
      <c r="K139" s="123">
        <v>1</v>
      </c>
      <c r="L139" s="123">
        <v>1</v>
      </c>
    </row>
    <row r="140" spans="1:12">
      <c r="A140" s="16" t="s">
        <v>164</v>
      </c>
      <c r="B140" s="16" t="s">
        <v>1338</v>
      </c>
      <c r="C140" s="16" t="s">
        <v>1954</v>
      </c>
      <c r="D140" s="4" t="s">
        <v>1997</v>
      </c>
      <c r="E140" s="4" t="s">
        <v>1961</v>
      </c>
      <c r="F140" s="4" t="s">
        <v>1962</v>
      </c>
      <c r="G140" s="17">
        <v>1.9839142091152799</v>
      </c>
      <c r="H140" s="127">
        <v>0.55689999999999995</v>
      </c>
      <c r="I140" s="123">
        <v>1</v>
      </c>
      <c r="J140" s="123">
        <v>1</v>
      </c>
      <c r="K140" s="123">
        <v>1</v>
      </c>
      <c r="L140" s="123">
        <v>1</v>
      </c>
    </row>
    <row r="141" spans="1:12">
      <c r="A141" s="16" t="s">
        <v>165</v>
      </c>
      <c r="B141" s="16" t="s">
        <v>1338</v>
      </c>
      <c r="C141" s="16" t="s">
        <v>1956</v>
      </c>
      <c r="D141" s="4" t="s">
        <v>1997</v>
      </c>
      <c r="E141" s="4" t="s">
        <v>1961</v>
      </c>
      <c r="F141" s="4" t="s">
        <v>1962</v>
      </c>
      <c r="G141" s="17">
        <v>3.2676659528907899</v>
      </c>
      <c r="H141" s="127">
        <v>0.81289999999999996</v>
      </c>
      <c r="I141" s="123">
        <v>1</v>
      </c>
      <c r="J141" s="123">
        <v>1</v>
      </c>
      <c r="K141" s="123">
        <v>1</v>
      </c>
      <c r="L141" s="123">
        <v>1</v>
      </c>
    </row>
    <row r="142" spans="1:12">
      <c r="A142" s="16" t="s">
        <v>166</v>
      </c>
      <c r="B142" s="16" t="s">
        <v>1338</v>
      </c>
      <c r="C142" s="16" t="s">
        <v>1957</v>
      </c>
      <c r="D142" s="4" t="s">
        <v>1997</v>
      </c>
      <c r="E142" s="4" t="s">
        <v>1961</v>
      </c>
      <c r="F142" s="4" t="s">
        <v>1962</v>
      </c>
      <c r="G142" s="17">
        <v>5.6345177664974599</v>
      </c>
      <c r="H142" s="127">
        <v>1.2787999999999999</v>
      </c>
      <c r="I142" s="123">
        <v>1</v>
      </c>
      <c r="J142" s="123">
        <v>1</v>
      </c>
      <c r="K142" s="123">
        <v>1</v>
      </c>
      <c r="L142" s="123">
        <v>1</v>
      </c>
    </row>
    <row r="143" spans="1:12">
      <c r="A143" s="16" t="s">
        <v>167</v>
      </c>
      <c r="B143" s="16" t="s">
        <v>1338</v>
      </c>
      <c r="C143" s="16" t="s">
        <v>1958</v>
      </c>
      <c r="D143" s="4" t="s">
        <v>1997</v>
      </c>
      <c r="E143" s="4" t="s">
        <v>1961</v>
      </c>
      <c r="F143" s="4" t="s">
        <v>1962</v>
      </c>
      <c r="G143" s="17">
        <v>9.6181818181818208</v>
      </c>
      <c r="H143" s="127">
        <v>2.2852999999999999</v>
      </c>
      <c r="I143" s="123">
        <v>1</v>
      </c>
      <c r="J143" s="123">
        <v>1</v>
      </c>
      <c r="K143" s="123">
        <v>1</v>
      </c>
      <c r="L143" s="123">
        <v>1</v>
      </c>
    </row>
    <row r="144" spans="1:12">
      <c r="A144" s="16" t="s">
        <v>168</v>
      </c>
      <c r="B144" s="16" t="s">
        <v>1339</v>
      </c>
      <c r="C144" s="16" t="s">
        <v>1954</v>
      </c>
      <c r="D144" s="4" t="s">
        <v>1998</v>
      </c>
      <c r="E144" s="4" t="s">
        <v>1961</v>
      </c>
      <c r="F144" s="4" t="s">
        <v>1962</v>
      </c>
      <c r="G144" s="17">
        <v>1.6595322153574601</v>
      </c>
      <c r="H144" s="127">
        <v>0.52259999999999995</v>
      </c>
      <c r="I144" s="123">
        <v>1</v>
      </c>
      <c r="J144" s="123">
        <v>1</v>
      </c>
      <c r="K144" s="123">
        <v>1</v>
      </c>
      <c r="L144" s="123">
        <v>1</v>
      </c>
    </row>
    <row r="145" spans="1:12">
      <c r="A145" s="16" t="s">
        <v>169</v>
      </c>
      <c r="B145" s="16" t="s">
        <v>1339</v>
      </c>
      <c r="C145" s="16" t="s">
        <v>1956</v>
      </c>
      <c r="D145" s="4" t="s">
        <v>1998</v>
      </c>
      <c r="E145" s="4" t="s">
        <v>1961</v>
      </c>
      <c r="F145" s="4" t="s">
        <v>1962</v>
      </c>
      <c r="G145" s="17">
        <v>2.6279725916969001</v>
      </c>
      <c r="H145" s="127">
        <v>0.77929999999999999</v>
      </c>
      <c r="I145" s="123">
        <v>1</v>
      </c>
      <c r="J145" s="123">
        <v>1</v>
      </c>
      <c r="K145" s="123">
        <v>1</v>
      </c>
      <c r="L145" s="123">
        <v>1</v>
      </c>
    </row>
    <row r="146" spans="1:12">
      <c r="A146" s="16" t="s">
        <v>170</v>
      </c>
      <c r="B146" s="16" t="s">
        <v>1339</v>
      </c>
      <c r="C146" s="16" t="s">
        <v>1957</v>
      </c>
      <c r="D146" s="4" t="s">
        <v>1998</v>
      </c>
      <c r="E146" s="4" t="s">
        <v>1961</v>
      </c>
      <c r="F146" s="4" t="s">
        <v>1962</v>
      </c>
      <c r="G146" s="17">
        <v>4.1578274760383396</v>
      </c>
      <c r="H146" s="127">
        <v>1.1155999999999999</v>
      </c>
      <c r="I146" s="123">
        <v>1</v>
      </c>
      <c r="J146" s="123">
        <v>1</v>
      </c>
      <c r="K146" s="123">
        <v>1</v>
      </c>
      <c r="L146" s="123">
        <v>1</v>
      </c>
    </row>
    <row r="147" spans="1:12">
      <c r="A147" s="16" t="s">
        <v>171</v>
      </c>
      <c r="B147" s="16" t="s">
        <v>1339</v>
      </c>
      <c r="C147" s="16" t="s">
        <v>1958</v>
      </c>
      <c r="D147" s="4" t="s">
        <v>1998</v>
      </c>
      <c r="E147" s="4" t="s">
        <v>1961</v>
      </c>
      <c r="F147" s="4" t="s">
        <v>1962</v>
      </c>
      <c r="G147" s="17">
        <v>6.9739583333333304</v>
      </c>
      <c r="H147" s="127">
        <v>1.8803000000000001</v>
      </c>
      <c r="I147" s="123">
        <v>1</v>
      </c>
      <c r="J147" s="123">
        <v>1</v>
      </c>
      <c r="K147" s="123">
        <v>1</v>
      </c>
      <c r="L147" s="123">
        <v>1</v>
      </c>
    </row>
    <row r="148" spans="1:12">
      <c r="A148" s="16" t="s">
        <v>172</v>
      </c>
      <c r="B148" s="16" t="s">
        <v>1340</v>
      </c>
      <c r="C148" s="16" t="s">
        <v>1954</v>
      </c>
      <c r="D148" s="4" t="s">
        <v>1552</v>
      </c>
      <c r="E148" s="4" t="s">
        <v>1961</v>
      </c>
      <c r="F148" s="4" t="s">
        <v>1962</v>
      </c>
      <c r="G148" s="17">
        <v>5.9273848124574702</v>
      </c>
      <c r="H148" s="127">
        <v>0.74660000000000004</v>
      </c>
      <c r="I148" s="123">
        <v>1</v>
      </c>
      <c r="J148" s="123">
        <v>1</v>
      </c>
      <c r="K148" s="123">
        <v>1</v>
      </c>
      <c r="L148" s="123">
        <v>1</v>
      </c>
    </row>
    <row r="149" spans="1:12">
      <c r="A149" s="16" t="s">
        <v>173</v>
      </c>
      <c r="B149" s="16" t="s">
        <v>1340</v>
      </c>
      <c r="C149" s="16" t="s">
        <v>1956</v>
      </c>
      <c r="D149" s="4" t="s">
        <v>1552</v>
      </c>
      <c r="E149" s="4" t="s">
        <v>1961</v>
      </c>
      <c r="F149" s="4" t="s">
        <v>1962</v>
      </c>
      <c r="G149" s="17">
        <v>8.9056120659417708</v>
      </c>
      <c r="H149" s="127">
        <v>1.0170999999999999</v>
      </c>
      <c r="I149" s="123">
        <v>1</v>
      </c>
      <c r="J149" s="123">
        <v>1</v>
      </c>
      <c r="K149" s="123">
        <v>1</v>
      </c>
      <c r="L149" s="123">
        <v>1</v>
      </c>
    </row>
    <row r="150" spans="1:12">
      <c r="A150" s="16" t="s">
        <v>174</v>
      </c>
      <c r="B150" s="16" t="s">
        <v>1340</v>
      </c>
      <c r="C150" s="16" t="s">
        <v>1957</v>
      </c>
      <c r="D150" s="4" t="s">
        <v>1552</v>
      </c>
      <c r="E150" s="4" t="s">
        <v>1961</v>
      </c>
      <c r="F150" s="4" t="s">
        <v>1962</v>
      </c>
      <c r="G150" s="17">
        <v>10.941700794989201</v>
      </c>
      <c r="H150" s="127">
        <v>1.3301000000000001</v>
      </c>
      <c r="I150" s="123">
        <v>1</v>
      </c>
      <c r="J150" s="123">
        <v>1</v>
      </c>
      <c r="K150" s="123">
        <v>1</v>
      </c>
      <c r="L150" s="123">
        <v>1</v>
      </c>
    </row>
    <row r="151" spans="1:12">
      <c r="A151" s="16" t="s">
        <v>175</v>
      </c>
      <c r="B151" s="16" t="s">
        <v>1340</v>
      </c>
      <c r="C151" s="16" t="s">
        <v>1958</v>
      </c>
      <c r="D151" s="4" t="s">
        <v>1552</v>
      </c>
      <c r="E151" s="4" t="s">
        <v>1961</v>
      </c>
      <c r="F151" s="4" t="s">
        <v>1962</v>
      </c>
      <c r="G151" s="17">
        <v>13.153567547989899</v>
      </c>
      <c r="H151" s="127">
        <v>1.8884000000000001</v>
      </c>
      <c r="I151" s="123">
        <v>1</v>
      </c>
      <c r="J151" s="123">
        <v>1</v>
      </c>
      <c r="K151" s="123">
        <v>1</v>
      </c>
      <c r="L151" s="123">
        <v>1</v>
      </c>
    </row>
    <row r="152" spans="1:12">
      <c r="A152" s="16" t="s">
        <v>1553</v>
      </c>
      <c r="B152" s="16" t="s">
        <v>1554</v>
      </c>
      <c r="C152" s="16" t="s">
        <v>1954</v>
      </c>
      <c r="D152" s="4" t="s">
        <v>1999</v>
      </c>
      <c r="E152" s="4" t="s">
        <v>1961</v>
      </c>
      <c r="F152" s="4" t="s">
        <v>1962</v>
      </c>
      <c r="G152" s="17">
        <v>4.1111111111111098</v>
      </c>
      <c r="H152" s="127">
        <v>0.48020000000000002</v>
      </c>
      <c r="I152" s="123">
        <v>1</v>
      </c>
      <c r="J152" s="123">
        <v>1</v>
      </c>
      <c r="K152" s="123">
        <v>1</v>
      </c>
      <c r="L152" s="123">
        <v>1</v>
      </c>
    </row>
    <row r="153" spans="1:12">
      <c r="A153" s="16" t="s">
        <v>1555</v>
      </c>
      <c r="B153" s="16" t="s">
        <v>1554</v>
      </c>
      <c r="C153" s="16" t="s">
        <v>1956</v>
      </c>
      <c r="D153" s="4" t="s">
        <v>1999</v>
      </c>
      <c r="E153" s="4" t="s">
        <v>1961</v>
      </c>
      <c r="F153" s="4" t="s">
        <v>1962</v>
      </c>
      <c r="G153" s="17">
        <v>7.3225108225108198</v>
      </c>
      <c r="H153" s="127">
        <v>0.80369999999999997</v>
      </c>
      <c r="I153" s="123">
        <v>1</v>
      </c>
      <c r="J153" s="123">
        <v>1</v>
      </c>
      <c r="K153" s="123">
        <v>1</v>
      </c>
      <c r="L153" s="123">
        <v>1</v>
      </c>
    </row>
    <row r="154" spans="1:12">
      <c r="A154" s="16" t="s">
        <v>1556</v>
      </c>
      <c r="B154" s="16" t="s">
        <v>1554</v>
      </c>
      <c r="C154" s="16" t="s">
        <v>1957</v>
      </c>
      <c r="D154" s="4" t="s">
        <v>1999</v>
      </c>
      <c r="E154" s="4" t="s">
        <v>1961</v>
      </c>
      <c r="F154" s="4" t="s">
        <v>1962</v>
      </c>
      <c r="G154" s="17">
        <v>7.5613382899628299</v>
      </c>
      <c r="H154" s="127">
        <v>1.08</v>
      </c>
      <c r="I154" s="123">
        <v>1</v>
      </c>
      <c r="J154" s="123">
        <v>1</v>
      </c>
      <c r="K154" s="123">
        <v>1</v>
      </c>
      <c r="L154" s="123">
        <v>1</v>
      </c>
    </row>
    <row r="155" spans="1:12">
      <c r="A155" s="16" t="s">
        <v>1557</v>
      </c>
      <c r="B155" s="16" t="s">
        <v>1554</v>
      </c>
      <c r="C155" s="16" t="s">
        <v>1958</v>
      </c>
      <c r="D155" s="4" t="s">
        <v>1999</v>
      </c>
      <c r="E155" s="4" t="s">
        <v>1961</v>
      </c>
      <c r="F155" s="4" t="s">
        <v>1962</v>
      </c>
      <c r="G155" s="17">
        <v>7.5613382899628299</v>
      </c>
      <c r="H155" s="127">
        <v>1.6987000000000001</v>
      </c>
      <c r="I155" s="123">
        <v>1</v>
      </c>
      <c r="J155" s="123">
        <v>1</v>
      </c>
      <c r="K155" s="123">
        <v>1</v>
      </c>
      <c r="L155" s="123">
        <v>1</v>
      </c>
    </row>
    <row r="156" spans="1:12">
      <c r="A156" s="16" t="s">
        <v>176</v>
      </c>
      <c r="B156" s="16" t="s">
        <v>1341</v>
      </c>
      <c r="C156" s="16" t="s">
        <v>1954</v>
      </c>
      <c r="D156" s="4" t="s">
        <v>1558</v>
      </c>
      <c r="E156" s="4" t="s">
        <v>1961</v>
      </c>
      <c r="F156" s="4" t="s">
        <v>1962</v>
      </c>
      <c r="G156" s="17">
        <v>2.3341523341523298</v>
      </c>
      <c r="H156" s="127">
        <v>0.81469999999999998</v>
      </c>
      <c r="I156" s="123">
        <v>1</v>
      </c>
      <c r="J156" s="123">
        <v>1</v>
      </c>
      <c r="K156" s="123">
        <v>1</v>
      </c>
      <c r="L156" s="123">
        <v>1</v>
      </c>
    </row>
    <row r="157" spans="1:12">
      <c r="A157" s="16" t="s">
        <v>177</v>
      </c>
      <c r="B157" s="16" t="s">
        <v>1341</v>
      </c>
      <c r="C157" s="16" t="s">
        <v>1956</v>
      </c>
      <c r="D157" s="4" t="s">
        <v>1558</v>
      </c>
      <c r="E157" s="4" t="s">
        <v>1961</v>
      </c>
      <c r="F157" s="4" t="s">
        <v>1962</v>
      </c>
      <c r="G157" s="17">
        <v>3.47612049963262</v>
      </c>
      <c r="H157" s="127">
        <v>1.101</v>
      </c>
      <c r="I157" s="123">
        <v>1</v>
      </c>
      <c r="J157" s="123">
        <v>1</v>
      </c>
      <c r="K157" s="123">
        <v>1</v>
      </c>
      <c r="L157" s="123">
        <v>1</v>
      </c>
    </row>
    <row r="158" spans="1:12">
      <c r="A158" s="16" t="s">
        <v>178</v>
      </c>
      <c r="B158" s="16" t="s">
        <v>1341</v>
      </c>
      <c r="C158" s="16" t="s">
        <v>1957</v>
      </c>
      <c r="D158" s="4" t="s">
        <v>1558</v>
      </c>
      <c r="E158" s="4" t="s">
        <v>1961</v>
      </c>
      <c r="F158" s="4" t="s">
        <v>1962</v>
      </c>
      <c r="G158" s="17">
        <v>7.7507598784194496</v>
      </c>
      <c r="H158" s="127">
        <v>1.8258000000000001</v>
      </c>
      <c r="I158" s="123">
        <v>1</v>
      </c>
      <c r="J158" s="123">
        <v>1</v>
      </c>
      <c r="K158" s="123">
        <v>1</v>
      </c>
      <c r="L158" s="123">
        <v>1</v>
      </c>
    </row>
    <row r="159" spans="1:12">
      <c r="A159" s="16" t="s">
        <v>179</v>
      </c>
      <c r="B159" s="16" t="s">
        <v>1341</v>
      </c>
      <c r="C159" s="16" t="s">
        <v>1958</v>
      </c>
      <c r="D159" s="4" t="s">
        <v>1558</v>
      </c>
      <c r="E159" s="4" t="s">
        <v>1961</v>
      </c>
      <c r="F159" s="4" t="s">
        <v>1962</v>
      </c>
      <c r="G159" s="17">
        <v>14.460526315789499</v>
      </c>
      <c r="H159" s="127">
        <v>3.3727999999999998</v>
      </c>
      <c r="I159" s="123">
        <v>1</v>
      </c>
      <c r="J159" s="123">
        <v>1</v>
      </c>
      <c r="K159" s="123">
        <v>1</v>
      </c>
      <c r="L159" s="123">
        <v>1</v>
      </c>
    </row>
    <row r="160" spans="1:12">
      <c r="A160" s="16" t="s">
        <v>180</v>
      </c>
      <c r="B160" s="16" t="s">
        <v>1342</v>
      </c>
      <c r="C160" s="16" t="s">
        <v>1954</v>
      </c>
      <c r="D160" s="4" t="s">
        <v>1559</v>
      </c>
      <c r="E160" s="4" t="s">
        <v>1961</v>
      </c>
      <c r="F160" s="4" t="s">
        <v>1962</v>
      </c>
      <c r="G160" s="17">
        <v>2.4315580985915499</v>
      </c>
      <c r="H160" s="127">
        <v>0.49669999999999997</v>
      </c>
      <c r="I160" s="123">
        <v>1</v>
      </c>
      <c r="J160" s="123">
        <v>1</v>
      </c>
      <c r="K160" s="123">
        <v>1</v>
      </c>
      <c r="L160" s="123">
        <v>1</v>
      </c>
    </row>
    <row r="161" spans="1:12">
      <c r="A161" s="16" t="s">
        <v>181</v>
      </c>
      <c r="B161" s="16" t="s">
        <v>1342</v>
      </c>
      <c r="C161" s="16" t="s">
        <v>1956</v>
      </c>
      <c r="D161" s="4" t="s">
        <v>1559</v>
      </c>
      <c r="E161" s="4" t="s">
        <v>1961</v>
      </c>
      <c r="F161" s="4" t="s">
        <v>1962</v>
      </c>
      <c r="G161" s="17">
        <v>3.0384707287933099</v>
      </c>
      <c r="H161" s="127">
        <v>0.61860000000000004</v>
      </c>
      <c r="I161" s="123">
        <v>1</v>
      </c>
      <c r="J161" s="123">
        <v>1</v>
      </c>
      <c r="K161" s="123">
        <v>1</v>
      </c>
      <c r="L161" s="123">
        <v>1</v>
      </c>
    </row>
    <row r="162" spans="1:12">
      <c r="A162" s="16" t="s">
        <v>182</v>
      </c>
      <c r="B162" s="16" t="s">
        <v>1342</v>
      </c>
      <c r="C162" s="16" t="s">
        <v>1957</v>
      </c>
      <c r="D162" s="4" t="s">
        <v>1559</v>
      </c>
      <c r="E162" s="4" t="s">
        <v>1961</v>
      </c>
      <c r="F162" s="4" t="s">
        <v>1962</v>
      </c>
      <c r="G162" s="17">
        <v>4.9048140043763704</v>
      </c>
      <c r="H162" s="127">
        <v>0.90580000000000005</v>
      </c>
      <c r="I162" s="123">
        <v>1</v>
      </c>
      <c r="J162" s="123">
        <v>1</v>
      </c>
      <c r="K162" s="123">
        <v>1</v>
      </c>
      <c r="L162" s="123">
        <v>1</v>
      </c>
    </row>
    <row r="163" spans="1:12">
      <c r="A163" s="16" t="s">
        <v>183</v>
      </c>
      <c r="B163" s="16" t="s">
        <v>1342</v>
      </c>
      <c r="C163" s="16" t="s">
        <v>1958</v>
      </c>
      <c r="D163" s="4" t="s">
        <v>1559</v>
      </c>
      <c r="E163" s="4" t="s">
        <v>1961</v>
      </c>
      <c r="F163" s="4" t="s">
        <v>1962</v>
      </c>
      <c r="G163" s="17">
        <v>10.0661764705882</v>
      </c>
      <c r="H163" s="127">
        <v>1.6716</v>
      </c>
      <c r="I163" s="123">
        <v>1</v>
      </c>
      <c r="J163" s="123">
        <v>1</v>
      </c>
      <c r="K163" s="123">
        <v>1</v>
      </c>
      <c r="L163" s="123">
        <v>1</v>
      </c>
    </row>
    <row r="164" spans="1:12">
      <c r="A164" s="16" t="s">
        <v>184</v>
      </c>
      <c r="B164" s="16" t="s">
        <v>1343</v>
      </c>
      <c r="C164" s="16" t="s">
        <v>1954</v>
      </c>
      <c r="D164" s="4" t="s">
        <v>2000</v>
      </c>
      <c r="E164" s="4" t="s">
        <v>1961</v>
      </c>
      <c r="F164" s="4" t="s">
        <v>1962</v>
      </c>
      <c r="G164" s="17">
        <v>2.30397319291527</v>
      </c>
      <c r="H164" s="127">
        <v>1.4346000000000001</v>
      </c>
      <c r="I164" s="123">
        <v>1</v>
      </c>
      <c r="J164" s="123">
        <v>1</v>
      </c>
      <c r="K164" s="123">
        <v>1</v>
      </c>
      <c r="L164" s="123">
        <v>1</v>
      </c>
    </row>
    <row r="165" spans="1:12">
      <c r="A165" s="16" t="s">
        <v>185</v>
      </c>
      <c r="B165" s="16" t="s">
        <v>1343</v>
      </c>
      <c r="C165" s="16" t="s">
        <v>1956</v>
      </c>
      <c r="D165" s="4" t="s">
        <v>2000</v>
      </c>
      <c r="E165" s="4" t="s">
        <v>1961</v>
      </c>
      <c r="F165" s="4" t="s">
        <v>1962</v>
      </c>
      <c r="G165" s="17">
        <v>3.9804216867469902</v>
      </c>
      <c r="H165" s="127">
        <v>1.9028</v>
      </c>
      <c r="I165" s="123">
        <v>1</v>
      </c>
      <c r="J165" s="123">
        <v>1</v>
      </c>
      <c r="K165" s="123">
        <v>1</v>
      </c>
      <c r="L165" s="123">
        <v>1</v>
      </c>
    </row>
    <row r="166" spans="1:12">
      <c r="A166" s="16" t="s">
        <v>186</v>
      </c>
      <c r="B166" s="16" t="s">
        <v>1343</v>
      </c>
      <c r="C166" s="16" t="s">
        <v>1957</v>
      </c>
      <c r="D166" s="4" t="s">
        <v>2000</v>
      </c>
      <c r="E166" s="4" t="s">
        <v>1961</v>
      </c>
      <c r="F166" s="4" t="s">
        <v>1962</v>
      </c>
      <c r="G166" s="17">
        <v>8.25644248900063</v>
      </c>
      <c r="H166" s="127">
        <v>3.4218999999999999</v>
      </c>
      <c r="I166" s="123">
        <v>1</v>
      </c>
      <c r="J166" s="123">
        <v>1</v>
      </c>
      <c r="K166" s="123">
        <v>1</v>
      </c>
      <c r="L166" s="123">
        <v>1</v>
      </c>
    </row>
    <row r="167" spans="1:12">
      <c r="A167" s="16" t="s">
        <v>187</v>
      </c>
      <c r="B167" s="16" t="s">
        <v>1343</v>
      </c>
      <c r="C167" s="16" t="s">
        <v>1958</v>
      </c>
      <c r="D167" s="4" t="s">
        <v>2000</v>
      </c>
      <c r="E167" s="4" t="s">
        <v>1961</v>
      </c>
      <c r="F167" s="4" t="s">
        <v>1962</v>
      </c>
      <c r="G167" s="17">
        <v>17.377118644067799</v>
      </c>
      <c r="H167" s="127">
        <v>5.6510999999999996</v>
      </c>
      <c r="I167" s="123">
        <v>1</v>
      </c>
      <c r="J167" s="123">
        <v>1</v>
      </c>
      <c r="K167" s="123">
        <v>1</v>
      </c>
      <c r="L167" s="123">
        <v>1</v>
      </c>
    </row>
    <row r="168" spans="1:12">
      <c r="A168" s="16" t="s">
        <v>188</v>
      </c>
      <c r="B168" s="16" t="s">
        <v>1344</v>
      </c>
      <c r="C168" s="16" t="s">
        <v>1954</v>
      </c>
      <c r="D168" s="4" t="s">
        <v>2001</v>
      </c>
      <c r="E168" s="4" t="s">
        <v>1961</v>
      </c>
      <c r="F168" s="4" t="s">
        <v>1962</v>
      </c>
      <c r="G168" s="17">
        <v>2.8495024875621899</v>
      </c>
      <c r="H168" s="127">
        <v>1.3098000000000001</v>
      </c>
      <c r="I168" s="123">
        <v>1</v>
      </c>
      <c r="J168" s="123">
        <v>1</v>
      </c>
      <c r="K168" s="123">
        <v>1</v>
      </c>
      <c r="L168" s="123">
        <v>1</v>
      </c>
    </row>
    <row r="169" spans="1:12">
      <c r="A169" s="16" t="s">
        <v>189</v>
      </c>
      <c r="B169" s="16" t="s">
        <v>1344</v>
      </c>
      <c r="C169" s="16" t="s">
        <v>1956</v>
      </c>
      <c r="D169" s="4" t="s">
        <v>2001</v>
      </c>
      <c r="E169" s="4" t="s">
        <v>1961</v>
      </c>
      <c r="F169" s="4" t="s">
        <v>1962</v>
      </c>
      <c r="G169" s="17">
        <v>5.10250671441361</v>
      </c>
      <c r="H169" s="127">
        <v>1.9599</v>
      </c>
      <c r="I169" s="123">
        <v>1</v>
      </c>
      <c r="J169" s="123">
        <v>1</v>
      </c>
      <c r="K169" s="123">
        <v>1</v>
      </c>
      <c r="L169" s="123">
        <v>1</v>
      </c>
    </row>
    <row r="170" spans="1:12">
      <c r="A170" s="16" t="s">
        <v>190</v>
      </c>
      <c r="B170" s="16" t="s">
        <v>1344</v>
      </c>
      <c r="C170" s="16" t="s">
        <v>1957</v>
      </c>
      <c r="D170" s="4" t="s">
        <v>2001</v>
      </c>
      <c r="E170" s="4" t="s">
        <v>1961</v>
      </c>
      <c r="F170" s="4" t="s">
        <v>1962</v>
      </c>
      <c r="G170" s="17">
        <v>11.0931098696462</v>
      </c>
      <c r="H170" s="127">
        <v>3.6722999999999999</v>
      </c>
      <c r="I170" s="123">
        <v>1</v>
      </c>
      <c r="J170" s="123">
        <v>1</v>
      </c>
      <c r="K170" s="123">
        <v>1</v>
      </c>
      <c r="L170" s="123">
        <v>1</v>
      </c>
    </row>
    <row r="171" spans="1:12">
      <c r="A171" s="16" t="s">
        <v>191</v>
      </c>
      <c r="B171" s="16" t="s">
        <v>1344</v>
      </c>
      <c r="C171" s="16" t="s">
        <v>1958</v>
      </c>
      <c r="D171" s="4" t="s">
        <v>2001</v>
      </c>
      <c r="E171" s="4" t="s">
        <v>1961</v>
      </c>
      <c r="F171" s="4" t="s">
        <v>1962</v>
      </c>
      <c r="G171" s="17">
        <v>17.386597938144298</v>
      </c>
      <c r="H171" s="127">
        <v>5.4676999999999998</v>
      </c>
      <c r="I171" s="123">
        <v>1</v>
      </c>
      <c r="J171" s="123">
        <v>1</v>
      </c>
      <c r="K171" s="123">
        <v>1</v>
      </c>
      <c r="L171" s="123">
        <v>1</v>
      </c>
    </row>
    <row r="172" spans="1:12">
      <c r="A172" s="16" t="s">
        <v>192</v>
      </c>
      <c r="B172" s="16" t="s">
        <v>1345</v>
      </c>
      <c r="C172" s="16" t="s">
        <v>1954</v>
      </c>
      <c r="D172" s="4" t="s">
        <v>2002</v>
      </c>
      <c r="E172" s="4" t="s">
        <v>1961</v>
      </c>
      <c r="F172" s="4" t="s">
        <v>1962</v>
      </c>
      <c r="G172" s="17">
        <v>1.91600901916573</v>
      </c>
      <c r="H172" s="127">
        <v>1.1611</v>
      </c>
      <c r="I172" s="123">
        <v>1</v>
      </c>
      <c r="J172" s="123">
        <v>1</v>
      </c>
      <c r="K172" s="123">
        <v>1</v>
      </c>
      <c r="L172" s="123">
        <v>1</v>
      </c>
    </row>
    <row r="173" spans="1:12">
      <c r="A173" s="16" t="s">
        <v>193</v>
      </c>
      <c r="B173" s="16" t="s">
        <v>1345</v>
      </c>
      <c r="C173" s="16" t="s">
        <v>1956</v>
      </c>
      <c r="D173" s="4" t="s">
        <v>2002</v>
      </c>
      <c r="E173" s="4" t="s">
        <v>1961</v>
      </c>
      <c r="F173" s="4" t="s">
        <v>1962</v>
      </c>
      <c r="G173" s="17">
        <v>2.7697606961566401</v>
      </c>
      <c r="H173" s="127">
        <v>1.5059</v>
      </c>
      <c r="I173" s="123">
        <v>1</v>
      </c>
      <c r="J173" s="123">
        <v>1</v>
      </c>
      <c r="K173" s="123">
        <v>1</v>
      </c>
      <c r="L173" s="123">
        <v>1</v>
      </c>
    </row>
    <row r="174" spans="1:12">
      <c r="A174" s="16" t="s">
        <v>194</v>
      </c>
      <c r="B174" s="16" t="s">
        <v>1345</v>
      </c>
      <c r="C174" s="16" t="s">
        <v>1957</v>
      </c>
      <c r="D174" s="4" t="s">
        <v>2002</v>
      </c>
      <c r="E174" s="4" t="s">
        <v>1961</v>
      </c>
      <c r="F174" s="4" t="s">
        <v>1962</v>
      </c>
      <c r="G174" s="17">
        <v>5.6052356020942398</v>
      </c>
      <c r="H174" s="127">
        <v>2.2696999999999998</v>
      </c>
      <c r="I174" s="123">
        <v>1</v>
      </c>
      <c r="J174" s="123">
        <v>1</v>
      </c>
      <c r="K174" s="123">
        <v>1</v>
      </c>
      <c r="L174" s="123">
        <v>1</v>
      </c>
    </row>
    <row r="175" spans="1:12">
      <c r="A175" s="16" t="s">
        <v>195</v>
      </c>
      <c r="B175" s="16" t="s">
        <v>1345</v>
      </c>
      <c r="C175" s="16" t="s">
        <v>1958</v>
      </c>
      <c r="D175" s="4" t="s">
        <v>2002</v>
      </c>
      <c r="E175" s="4" t="s">
        <v>1961</v>
      </c>
      <c r="F175" s="4" t="s">
        <v>1962</v>
      </c>
      <c r="G175" s="17">
        <v>13.170731707317101</v>
      </c>
      <c r="H175" s="127">
        <v>4.4462000000000002</v>
      </c>
      <c r="I175" s="123">
        <v>1</v>
      </c>
      <c r="J175" s="123">
        <v>1</v>
      </c>
      <c r="K175" s="123">
        <v>1</v>
      </c>
      <c r="L175" s="123">
        <v>1</v>
      </c>
    </row>
    <row r="176" spans="1:12">
      <c r="A176" s="16" t="s">
        <v>196</v>
      </c>
      <c r="B176" s="16" t="s">
        <v>1346</v>
      </c>
      <c r="C176" s="16" t="s">
        <v>1954</v>
      </c>
      <c r="D176" s="4" t="s">
        <v>2003</v>
      </c>
      <c r="E176" s="4" t="s">
        <v>1961</v>
      </c>
      <c r="F176" s="4" t="s">
        <v>1962</v>
      </c>
      <c r="G176" s="17">
        <v>1.41682070240296</v>
      </c>
      <c r="H176" s="127">
        <v>0.71919999999999995</v>
      </c>
      <c r="I176" s="123">
        <v>1</v>
      </c>
      <c r="J176" s="123">
        <v>1</v>
      </c>
      <c r="K176" s="123">
        <v>1</v>
      </c>
      <c r="L176" s="123">
        <v>1</v>
      </c>
    </row>
    <row r="177" spans="1:12">
      <c r="A177" s="16" t="s">
        <v>197</v>
      </c>
      <c r="B177" s="16" t="s">
        <v>1346</v>
      </c>
      <c r="C177" s="16" t="s">
        <v>1956</v>
      </c>
      <c r="D177" s="4" t="s">
        <v>2003</v>
      </c>
      <c r="E177" s="4" t="s">
        <v>1961</v>
      </c>
      <c r="F177" s="4" t="s">
        <v>1962</v>
      </c>
      <c r="G177" s="17">
        <v>1.84313725490196</v>
      </c>
      <c r="H177" s="127">
        <v>0.80549999999999999</v>
      </c>
      <c r="I177" s="123">
        <v>1</v>
      </c>
      <c r="J177" s="123">
        <v>1</v>
      </c>
      <c r="K177" s="123">
        <v>1</v>
      </c>
      <c r="L177" s="123">
        <v>1</v>
      </c>
    </row>
    <row r="178" spans="1:12">
      <c r="A178" s="16" t="s">
        <v>198</v>
      </c>
      <c r="B178" s="16" t="s">
        <v>1346</v>
      </c>
      <c r="C178" s="16" t="s">
        <v>1957</v>
      </c>
      <c r="D178" s="4" t="s">
        <v>2003</v>
      </c>
      <c r="E178" s="4" t="s">
        <v>1961</v>
      </c>
      <c r="F178" s="4" t="s">
        <v>1962</v>
      </c>
      <c r="G178" s="17">
        <v>3.1923076923076898</v>
      </c>
      <c r="H178" s="127">
        <v>1.2847999999999999</v>
      </c>
      <c r="I178" s="123">
        <v>1</v>
      </c>
      <c r="J178" s="123">
        <v>1</v>
      </c>
      <c r="K178" s="123">
        <v>1</v>
      </c>
      <c r="L178" s="123">
        <v>1</v>
      </c>
    </row>
    <row r="179" spans="1:12">
      <c r="A179" s="16" t="s">
        <v>199</v>
      </c>
      <c r="B179" s="16" t="s">
        <v>1346</v>
      </c>
      <c r="C179" s="16" t="s">
        <v>1958</v>
      </c>
      <c r="D179" s="4" t="s">
        <v>2003</v>
      </c>
      <c r="E179" s="4" t="s">
        <v>1961</v>
      </c>
      <c r="F179" s="4" t="s">
        <v>1962</v>
      </c>
      <c r="G179" s="17">
        <v>7.25</v>
      </c>
      <c r="H179" s="127">
        <v>2.2372999999999998</v>
      </c>
      <c r="I179" s="123">
        <v>1</v>
      </c>
      <c r="J179" s="123">
        <v>1</v>
      </c>
      <c r="K179" s="123">
        <v>1</v>
      </c>
      <c r="L179" s="123">
        <v>1</v>
      </c>
    </row>
    <row r="180" spans="1:12">
      <c r="A180" s="16" t="s">
        <v>200</v>
      </c>
      <c r="B180" s="16" t="s">
        <v>1347</v>
      </c>
      <c r="C180" s="16" t="s">
        <v>1954</v>
      </c>
      <c r="D180" s="4" t="s">
        <v>2004</v>
      </c>
      <c r="E180" s="4" t="s">
        <v>1961</v>
      </c>
      <c r="F180" s="4" t="s">
        <v>1962</v>
      </c>
      <c r="G180" s="17">
        <v>1.50596553247901</v>
      </c>
      <c r="H180" s="127">
        <v>0.50170000000000003</v>
      </c>
      <c r="I180" s="123">
        <v>1</v>
      </c>
      <c r="J180" s="123">
        <v>1</v>
      </c>
      <c r="K180" s="123">
        <v>1</v>
      </c>
      <c r="L180" s="123">
        <v>1</v>
      </c>
    </row>
    <row r="181" spans="1:12">
      <c r="A181" s="16" t="s">
        <v>201</v>
      </c>
      <c r="B181" s="16" t="s">
        <v>1347</v>
      </c>
      <c r="C181" s="16" t="s">
        <v>1956</v>
      </c>
      <c r="D181" s="4" t="s">
        <v>2004</v>
      </c>
      <c r="E181" s="4" t="s">
        <v>1961</v>
      </c>
      <c r="F181" s="4" t="s">
        <v>1962</v>
      </c>
      <c r="G181" s="17">
        <v>2.4676923076923098</v>
      </c>
      <c r="H181" s="127">
        <v>0.72109999999999996</v>
      </c>
      <c r="I181" s="123">
        <v>1</v>
      </c>
      <c r="J181" s="123">
        <v>1</v>
      </c>
      <c r="K181" s="123">
        <v>1</v>
      </c>
      <c r="L181" s="123">
        <v>1</v>
      </c>
    </row>
    <row r="182" spans="1:12">
      <c r="A182" s="16" t="s">
        <v>202</v>
      </c>
      <c r="B182" s="16" t="s">
        <v>1347</v>
      </c>
      <c r="C182" s="16" t="s">
        <v>1957</v>
      </c>
      <c r="D182" s="4" t="s">
        <v>2004</v>
      </c>
      <c r="E182" s="4" t="s">
        <v>1961</v>
      </c>
      <c r="F182" s="4" t="s">
        <v>1962</v>
      </c>
      <c r="G182" s="17">
        <v>4.8277027027027</v>
      </c>
      <c r="H182" s="127">
        <v>1.2472000000000001</v>
      </c>
      <c r="I182" s="123">
        <v>1</v>
      </c>
      <c r="J182" s="123">
        <v>1</v>
      </c>
      <c r="K182" s="123">
        <v>1</v>
      </c>
      <c r="L182" s="123">
        <v>1</v>
      </c>
    </row>
    <row r="183" spans="1:12">
      <c r="A183" s="16" t="s">
        <v>203</v>
      </c>
      <c r="B183" s="16" t="s">
        <v>1347</v>
      </c>
      <c r="C183" s="16" t="s">
        <v>1958</v>
      </c>
      <c r="D183" s="4" t="s">
        <v>2004</v>
      </c>
      <c r="E183" s="4" t="s">
        <v>1961</v>
      </c>
      <c r="F183" s="4" t="s">
        <v>1962</v>
      </c>
      <c r="G183" s="17">
        <v>9.6938775510204103</v>
      </c>
      <c r="H183" s="127">
        <v>2.2368999999999999</v>
      </c>
      <c r="I183" s="123">
        <v>1</v>
      </c>
      <c r="J183" s="123">
        <v>1</v>
      </c>
      <c r="K183" s="123">
        <v>1</v>
      </c>
      <c r="L183" s="123">
        <v>1</v>
      </c>
    </row>
    <row r="184" spans="1:12">
      <c r="A184" s="16" t="s">
        <v>204</v>
      </c>
      <c r="B184" s="16" t="s">
        <v>1348</v>
      </c>
      <c r="C184" s="16" t="s">
        <v>1954</v>
      </c>
      <c r="D184" s="4" t="s">
        <v>2005</v>
      </c>
      <c r="E184" s="4" t="s">
        <v>1961</v>
      </c>
      <c r="F184" s="4" t="s">
        <v>1962</v>
      </c>
      <c r="G184" s="17">
        <v>2.5240909090909098</v>
      </c>
      <c r="H184" s="127">
        <v>0.8327</v>
      </c>
      <c r="I184" s="123">
        <v>1</v>
      </c>
      <c r="J184" s="123">
        <v>1</v>
      </c>
      <c r="K184" s="123">
        <v>1</v>
      </c>
      <c r="L184" s="123">
        <v>1</v>
      </c>
    </row>
    <row r="185" spans="1:12">
      <c r="A185" s="16" t="s">
        <v>205</v>
      </c>
      <c r="B185" s="16" t="s">
        <v>1348</v>
      </c>
      <c r="C185" s="16" t="s">
        <v>1956</v>
      </c>
      <c r="D185" s="4" t="s">
        <v>2005</v>
      </c>
      <c r="E185" s="4" t="s">
        <v>1961</v>
      </c>
      <c r="F185" s="4" t="s">
        <v>1962</v>
      </c>
      <c r="G185" s="17">
        <v>4.0186893203883498</v>
      </c>
      <c r="H185" s="127">
        <v>1.1375</v>
      </c>
      <c r="I185" s="123">
        <v>1</v>
      </c>
      <c r="J185" s="123">
        <v>1</v>
      </c>
      <c r="K185" s="123">
        <v>1</v>
      </c>
      <c r="L185" s="123">
        <v>1</v>
      </c>
    </row>
    <row r="186" spans="1:12">
      <c r="A186" s="16" t="s">
        <v>206</v>
      </c>
      <c r="B186" s="16" t="s">
        <v>1348</v>
      </c>
      <c r="C186" s="16" t="s">
        <v>1957</v>
      </c>
      <c r="D186" s="4" t="s">
        <v>2005</v>
      </c>
      <c r="E186" s="4" t="s">
        <v>1961</v>
      </c>
      <c r="F186" s="4" t="s">
        <v>1962</v>
      </c>
      <c r="G186" s="17">
        <v>8.0384875084402392</v>
      </c>
      <c r="H186" s="127">
        <v>1.9673</v>
      </c>
      <c r="I186" s="123">
        <v>1</v>
      </c>
      <c r="J186" s="123">
        <v>1</v>
      </c>
      <c r="K186" s="123">
        <v>1</v>
      </c>
      <c r="L186" s="123">
        <v>1</v>
      </c>
    </row>
    <row r="187" spans="1:12">
      <c r="A187" s="16" t="s">
        <v>207</v>
      </c>
      <c r="B187" s="16" t="s">
        <v>1348</v>
      </c>
      <c r="C187" s="16" t="s">
        <v>1958</v>
      </c>
      <c r="D187" s="4" t="s">
        <v>2005</v>
      </c>
      <c r="E187" s="4" t="s">
        <v>1961</v>
      </c>
      <c r="F187" s="4" t="s">
        <v>1962</v>
      </c>
      <c r="G187" s="17">
        <v>15.5918032786885</v>
      </c>
      <c r="H187" s="127">
        <v>3.5783999999999998</v>
      </c>
      <c r="I187" s="123">
        <v>1</v>
      </c>
      <c r="J187" s="123">
        <v>1</v>
      </c>
      <c r="K187" s="123">
        <v>1</v>
      </c>
      <c r="L187" s="123">
        <v>1</v>
      </c>
    </row>
    <row r="188" spans="1:12">
      <c r="A188" s="16" t="s">
        <v>208</v>
      </c>
      <c r="B188" s="16" t="s">
        <v>2006</v>
      </c>
      <c r="C188" s="16" t="s">
        <v>1954</v>
      </c>
      <c r="D188" s="4" t="s">
        <v>2007</v>
      </c>
      <c r="E188" s="4" t="s">
        <v>1961</v>
      </c>
      <c r="F188" s="4" t="s">
        <v>1962</v>
      </c>
      <c r="G188" s="17">
        <v>2.50790513833992</v>
      </c>
      <c r="H188" s="127">
        <v>0.60670000000000002</v>
      </c>
      <c r="I188" s="123">
        <v>1</v>
      </c>
      <c r="J188" s="123">
        <v>1</v>
      </c>
      <c r="K188" s="123">
        <v>1</v>
      </c>
      <c r="L188" s="123">
        <v>1</v>
      </c>
    </row>
    <row r="189" spans="1:12">
      <c r="A189" s="16" t="s">
        <v>209</v>
      </c>
      <c r="B189" s="16" t="s">
        <v>2006</v>
      </c>
      <c r="C189" s="16" t="s">
        <v>1956</v>
      </c>
      <c r="D189" s="4" t="s">
        <v>2007</v>
      </c>
      <c r="E189" s="4" t="s">
        <v>1961</v>
      </c>
      <c r="F189" s="4" t="s">
        <v>1962</v>
      </c>
      <c r="G189" s="17">
        <v>4.1521367521367498</v>
      </c>
      <c r="H189" s="127">
        <v>0.74250000000000005</v>
      </c>
      <c r="I189" s="123">
        <v>1</v>
      </c>
      <c r="J189" s="123">
        <v>1</v>
      </c>
      <c r="K189" s="123">
        <v>1</v>
      </c>
      <c r="L189" s="123">
        <v>1</v>
      </c>
    </row>
    <row r="190" spans="1:12">
      <c r="A190" s="16" t="s">
        <v>210</v>
      </c>
      <c r="B190" s="16" t="s">
        <v>2006</v>
      </c>
      <c r="C190" s="16" t="s">
        <v>1957</v>
      </c>
      <c r="D190" s="4" t="s">
        <v>2007</v>
      </c>
      <c r="E190" s="4" t="s">
        <v>1961</v>
      </c>
      <c r="F190" s="4" t="s">
        <v>1962</v>
      </c>
      <c r="G190" s="17">
        <v>6.9334456613310902</v>
      </c>
      <c r="H190" s="127">
        <v>1.0992999999999999</v>
      </c>
      <c r="I190" s="123">
        <v>1</v>
      </c>
      <c r="J190" s="123">
        <v>1</v>
      </c>
      <c r="K190" s="123">
        <v>1</v>
      </c>
      <c r="L190" s="123">
        <v>1</v>
      </c>
    </row>
    <row r="191" spans="1:12">
      <c r="A191" s="16" t="s">
        <v>211</v>
      </c>
      <c r="B191" s="16" t="s">
        <v>2006</v>
      </c>
      <c r="C191" s="16" t="s">
        <v>1958</v>
      </c>
      <c r="D191" s="4" t="s">
        <v>2007</v>
      </c>
      <c r="E191" s="4" t="s">
        <v>1961</v>
      </c>
      <c r="F191" s="4" t="s">
        <v>1962</v>
      </c>
      <c r="G191" s="17">
        <v>10.447619047619</v>
      </c>
      <c r="H191" s="127">
        <v>1.7625999999999999</v>
      </c>
      <c r="I191" s="123">
        <v>1</v>
      </c>
      <c r="J191" s="123">
        <v>1</v>
      </c>
      <c r="K191" s="123">
        <v>1</v>
      </c>
      <c r="L191" s="123">
        <v>1</v>
      </c>
    </row>
    <row r="192" spans="1:12">
      <c r="A192" s="16" t="s">
        <v>212</v>
      </c>
      <c r="B192" s="16" t="s">
        <v>2008</v>
      </c>
      <c r="C192" s="16" t="s">
        <v>1954</v>
      </c>
      <c r="D192" s="4" t="s">
        <v>2009</v>
      </c>
      <c r="E192" s="4" t="s">
        <v>1961</v>
      </c>
      <c r="F192" s="4" t="s">
        <v>1962</v>
      </c>
      <c r="G192" s="17">
        <v>1.9689356435643599</v>
      </c>
      <c r="H192" s="127">
        <v>0.52170000000000005</v>
      </c>
      <c r="I192" s="123">
        <v>1</v>
      </c>
      <c r="J192" s="123">
        <v>1</v>
      </c>
      <c r="K192" s="123">
        <v>1</v>
      </c>
      <c r="L192" s="123">
        <v>1</v>
      </c>
    </row>
    <row r="193" spans="1:12">
      <c r="A193" s="16" t="s">
        <v>213</v>
      </c>
      <c r="B193" s="16" t="s">
        <v>2008</v>
      </c>
      <c r="C193" s="16" t="s">
        <v>1956</v>
      </c>
      <c r="D193" s="4" t="s">
        <v>2009</v>
      </c>
      <c r="E193" s="4" t="s">
        <v>1961</v>
      </c>
      <c r="F193" s="4" t="s">
        <v>1962</v>
      </c>
      <c r="G193" s="17">
        <v>2.5</v>
      </c>
      <c r="H193" s="127">
        <v>0.60109999999999997</v>
      </c>
      <c r="I193" s="123">
        <v>1</v>
      </c>
      <c r="J193" s="123">
        <v>1</v>
      </c>
      <c r="K193" s="123">
        <v>1</v>
      </c>
      <c r="L193" s="123">
        <v>1</v>
      </c>
    </row>
    <row r="194" spans="1:12">
      <c r="A194" s="16" t="s">
        <v>214</v>
      </c>
      <c r="B194" s="16" t="s">
        <v>2008</v>
      </c>
      <c r="C194" s="16" t="s">
        <v>1957</v>
      </c>
      <c r="D194" s="4" t="s">
        <v>2009</v>
      </c>
      <c r="E194" s="4" t="s">
        <v>1961</v>
      </c>
      <c r="F194" s="4" t="s">
        <v>1962</v>
      </c>
      <c r="G194" s="17">
        <v>3.32239657631954</v>
      </c>
      <c r="H194" s="127">
        <v>0.73699999999999999</v>
      </c>
      <c r="I194" s="123">
        <v>1</v>
      </c>
      <c r="J194" s="123">
        <v>1</v>
      </c>
      <c r="K194" s="123">
        <v>1</v>
      </c>
      <c r="L194" s="123">
        <v>1</v>
      </c>
    </row>
    <row r="195" spans="1:12">
      <c r="A195" s="16" t="s">
        <v>215</v>
      </c>
      <c r="B195" s="16" t="s">
        <v>2008</v>
      </c>
      <c r="C195" s="16" t="s">
        <v>1958</v>
      </c>
      <c r="D195" s="4" t="s">
        <v>2009</v>
      </c>
      <c r="E195" s="4" t="s">
        <v>1961</v>
      </c>
      <c r="F195" s="4" t="s">
        <v>1962</v>
      </c>
      <c r="G195" s="17">
        <v>5.3823529411764701</v>
      </c>
      <c r="H195" s="127">
        <v>1.0402</v>
      </c>
      <c r="I195" s="123">
        <v>1</v>
      </c>
      <c r="J195" s="123">
        <v>1</v>
      </c>
      <c r="K195" s="123">
        <v>1</v>
      </c>
      <c r="L195" s="123">
        <v>1</v>
      </c>
    </row>
    <row r="196" spans="1:12">
      <c r="A196" s="16" t="s">
        <v>216</v>
      </c>
      <c r="B196" s="16" t="s">
        <v>2010</v>
      </c>
      <c r="C196" s="16" t="s">
        <v>1954</v>
      </c>
      <c r="D196" s="4" t="s">
        <v>1560</v>
      </c>
      <c r="E196" s="4" t="s">
        <v>1961</v>
      </c>
      <c r="F196" s="4" t="s">
        <v>1962</v>
      </c>
      <c r="G196" s="17">
        <v>1.9213130295668699</v>
      </c>
      <c r="H196" s="127">
        <v>0.31979999999999997</v>
      </c>
      <c r="I196" s="123">
        <v>1</v>
      </c>
      <c r="J196" s="123">
        <v>1</v>
      </c>
      <c r="K196" s="123">
        <v>1</v>
      </c>
      <c r="L196" s="123">
        <v>1</v>
      </c>
    </row>
    <row r="197" spans="1:12">
      <c r="A197" s="16" t="s">
        <v>217</v>
      </c>
      <c r="B197" s="16" t="s">
        <v>2010</v>
      </c>
      <c r="C197" s="16" t="s">
        <v>1956</v>
      </c>
      <c r="D197" s="4" t="s">
        <v>1560</v>
      </c>
      <c r="E197" s="4" t="s">
        <v>1961</v>
      </c>
      <c r="F197" s="4" t="s">
        <v>1962</v>
      </c>
      <c r="G197" s="17">
        <v>2.6482340513480001</v>
      </c>
      <c r="H197" s="127">
        <v>0.46229999999999999</v>
      </c>
      <c r="I197" s="123">
        <v>1</v>
      </c>
      <c r="J197" s="123">
        <v>1</v>
      </c>
      <c r="K197" s="123">
        <v>1</v>
      </c>
      <c r="L197" s="123">
        <v>1</v>
      </c>
    </row>
    <row r="198" spans="1:12">
      <c r="A198" s="16" t="s">
        <v>218</v>
      </c>
      <c r="B198" s="16" t="s">
        <v>2010</v>
      </c>
      <c r="C198" s="16" t="s">
        <v>1957</v>
      </c>
      <c r="D198" s="4" t="s">
        <v>1560</v>
      </c>
      <c r="E198" s="4" t="s">
        <v>1961</v>
      </c>
      <c r="F198" s="4" t="s">
        <v>1962</v>
      </c>
      <c r="G198" s="17">
        <v>3.8692998204667899</v>
      </c>
      <c r="H198" s="127">
        <v>0.69799999999999995</v>
      </c>
      <c r="I198" s="123">
        <v>1</v>
      </c>
      <c r="J198" s="123">
        <v>1</v>
      </c>
      <c r="K198" s="123">
        <v>1</v>
      </c>
      <c r="L198" s="123">
        <v>1</v>
      </c>
    </row>
    <row r="199" spans="1:12">
      <c r="A199" s="16" t="s">
        <v>219</v>
      </c>
      <c r="B199" s="16" t="s">
        <v>2010</v>
      </c>
      <c r="C199" s="16" t="s">
        <v>1958</v>
      </c>
      <c r="D199" s="4" t="s">
        <v>1560</v>
      </c>
      <c r="E199" s="4" t="s">
        <v>1961</v>
      </c>
      <c r="F199" s="4" t="s">
        <v>1962</v>
      </c>
      <c r="G199" s="17">
        <v>6.3164469118667599</v>
      </c>
      <c r="H199" s="127">
        <v>1.1979</v>
      </c>
      <c r="I199" s="123">
        <v>1</v>
      </c>
      <c r="J199" s="123">
        <v>1</v>
      </c>
      <c r="K199" s="123">
        <v>1</v>
      </c>
      <c r="L199" s="123">
        <v>1</v>
      </c>
    </row>
    <row r="200" spans="1:12">
      <c r="A200" s="16" t="s">
        <v>220</v>
      </c>
      <c r="B200" s="16" t="s">
        <v>2011</v>
      </c>
      <c r="C200" s="16" t="s">
        <v>1954</v>
      </c>
      <c r="D200" s="4" t="s">
        <v>1561</v>
      </c>
      <c r="E200" s="4" t="s">
        <v>1961</v>
      </c>
      <c r="F200" s="4" t="s">
        <v>1962</v>
      </c>
      <c r="G200" s="17">
        <v>2.1836158192090398</v>
      </c>
      <c r="H200" s="127">
        <v>0.38190000000000002</v>
      </c>
      <c r="I200" s="123">
        <v>1</v>
      </c>
      <c r="J200" s="123">
        <v>1</v>
      </c>
      <c r="K200" s="123">
        <v>1</v>
      </c>
      <c r="L200" s="123">
        <v>1</v>
      </c>
    </row>
    <row r="201" spans="1:12">
      <c r="A201" s="16" t="s">
        <v>221</v>
      </c>
      <c r="B201" s="16" t="s">
        <v>2011</v>
      </c>
      <c r="C201" s="16" t="s">
        <v>1956</v>
      </c>
      <c r="D201" s="4" t="s">
        <v>1561</v>
      </c>
      <c r="E201" s="4" t="s">
        <v>1961</v>
      </c>
      <c r="F201" s="4" t="s">
        <v>1962</v>
      </c>
      <c r="G201" s="17">
        <v>2.7778505897771999</v>
      </c>
      <c r="H201" s="127">
        <v>0.53110000000000002</v>
      </c>
      <c r="I201" s="123">
        <v>1</v>
      </c>
      <c r="J201" s="123">
        <v>1</v>
      </c>
      <c r="K201" s="123">
        <v>1</v>
      </c>
      <c r="L201" s="123">
        <v>1</v>
      </c>
    </row>
    <row r="202" spans="1:12">
      <c r="A202" s="16" t="s">
        <v>222</v>
      </c>
      <c r="B202" s="16" t="s">
        <v>2011</v>
      </c>
      <c r="C202" s="16" t="s">
        <v>1957</v>
      </c>
      <c r="D202" s="4" t="s">
        <v>1561</v>
      </c>
      <c r="E202" s="4" t="s">
        <v>1961</v>
      </c>
      <c r="F202" s="4" t="s">
        <v>1962</v>
      </c>
      <c r="G202" s="17">
        <v>4.3988439306358398</v>
      </c>
      <c r="H202" s="127">
        <v>0.84309999999999996</v>
      </c>
      <c r="I202" s="123">
        <v>1</v>
      </c>
      <c r="J202" s="123">
        <v>1</v>
      </c>
      <c r="K202" s="123">
        <v>1</v>
      </c>
      <c r="L202" s="123">
        <v>1</v>
      </c>
    </row>
    <row r="203" spans="1:12">
      <c r="A203" s="16" t="s">
        <v>223</v>
      </c>
      <c r="B203" s="16" t="s">
        <v>2011</v>
      </c>
      <c r="C203" s="16" t="s">
        <v>1958</v>
      </c>
      <c r="D203" s="4" t="s">
        <v>1561</v>
      </c>
      <c r="E203" s="4" t="s">
        <v>1961</v>
      </c>
      <c r="F203" s="4" t="s">
        <v>1962</v>
      </c>
      <c r="G203" s="17">
        <v>10.44</v>
      </c>
      <c r="H203" s="127">
        <v>2.0156000000000001</v>
      </c>
      <c r="I203" s="123">
        <v>1</v>
      </c>
      <c r="J203" s="123">
        <v>1</v>
      </c>
      <c r="K203" s="123">
        <v>1</v>
      </c>
      <c r="L203" s="123">
        <v>1</v>
      </c>
    </row>
    <row r="204" spans="1:12">
      <c r="A204" s="16" t="s">
        <v>224</v>
      </c>
      <c r="B204" s="16" t="s">
        <v>2012</v>
      </c>
      <c r="C204" s="16" t="s">
        <v>1954</v>
      </c>
      <c r="D204" s="4" t="s">
        <v>2013</v>
      </c>
      <c r="E204" s="4" t="s">
        <v>1961</v>
      </c>
      <c r="F204" s="4" t="s">
        <v>1962</v>
      </c>
      <c r="G204" s="17">
        <v>2.2534824605999</v>
      </c>
      <c r="H204" s="127">
        <v>0.43819999999999998</v>
      </c>
      <c r="I204" s="123">
        <v>1</v>
      </c>
      <c r="J204" s="123">
        <v>1</v>
      </c>
      <c r="K204" s="123">
        <v>1</v>
      </c>
      <c r="L204" s="123">
        <v>1</v>
      </c>
    </row>
    <row r="205" spans="1:12">
      <c r="A205" s="16" t="s">
        <v>225</v>
      </c>
      <c r="B205" s="16" t="s">
        <v>2012</v>
      </c>
      <c r="C205" s="16" t="s">
        <v>1956</v>
      </c>
      <c r="D205" s="4" t="s">
        <v>2013</v>
      </c>
      <c r="E205" s="4" t="s">
        <v>1961</v>
      </c>
      <c r="F205" s="4" t="s">
        <v>1962</v>
      </c>
      <c r="G205" s="17">
        <v>2.88411654135338</v>
      </c>
      <c r="H205" s="127">
        <v>0.60260000000000002</v>
      </c>
      <c r="I205" s="123">
        <v>1</v>
      </c>
      <c r="J205" s="123">
        <v>1</v>
      </c>
      <c r="K205" s="123">
        <v>1</v>
      </c>
      <c r="L205" s="123">
        <v>1</v>
      </c>
    </row>
    <row r="206" spans="1:12">
      <c r="A206" s="16" t="s">
        <v>226</v>
      </c>
      <c r="B206" s="16" t="s">
        <v>2012</v>
      </c>
      <c r="C206" s="16" t="s">
        <v>1957</v>
      </c>
      <c r="D206" s="4" t="s">
        <v>2013</v>
      </c>
      <c r="E206" s="4" t="s">
        <v>1961</v>
      </c>
      <c r="F206" s="4" t="s">
        <v>1962</v>
      </c>
      <c r="G206" s="17">
        <v>4.9179894179894204</v>
      </c>
      <c r="H206" s="127">
        <v>0.93689999999999996</v>
      </c>
      <c r="I206" s="123">
        <v>1</v>
      </c>
      <c r="J206" s="123">
        <v>1</v>
      </c>
      <c r="K206" s="123">
        <v>1</v>
      </c>
      <c r="L206" s="123">
        <v>1</v>
      </c>
    </row>
    <row r="207" spans="1:12">
      <c r="A207" s="16" t="s">
        <v>227</v>
      </c>
      <c r="B207" s="16" t="s">
        <v>2012</v>
      </c>
      <c r="C207" s="16" t="s">
        <v>1958</v>
      </c>
      <c r="D207" s="4" t="s">
        <v>2013</v>
      </c>
      <c r="E207" s="4" t="s">
        <v>1961</v>
      </c>
      <c r="F207" s="4" t="s">
        <v>1962</v>
      </c>
      <c r="G207" s="17">
        <v>7.7268408551068903</v>
      </c>
      <c r="H207" s="127">
        <v>1.6963999999999999</v>
      </c>
      <c r="I207" s="123">
        <v>1</v>
      </c>
      <c r="J207" s="123">
        <v>1</v>
      </c>
      <c r="K207" s="123">
        <v>1</v>
      </c>
      <c r="L207" s="123">
        <v>1</v>
      </c>
    </row>
    <row r="208" spans="1:12">
      <c r="A208" s="16" t="s">
        <v>228</v>
      </c>
      <c r="B208" s="16" t="s">
        <v>2014</v>
      </c>
      <c r="C208" s="16" t="s">
        <v>1954</v>
      </c>
      <c r="D208" s="4" t="s">
        <v>2015</v>
      </c>
      <c r="E208" s="4" t="s">
        <v>1961</v>
      </c>
      <c r="F208" s="4" t="s">
        <v>1962</v>
      </c>
      <c r="G208" s="17">
        <v>3.87788063817215</v>
      </c>
      <c r="H208" s="127">
        <v>1.8087</v>
      </c>
      <c r="I208" s="123">
        <v>1</v>
      </c>
      <c r="J208" s="123">
        <v>1</v>
      </c>
      <c r="K208" s="123">
        <v>1</v>
      </c>
      <c r="L208" s="123">
        <v>1</v>
      </c>
    </row>
    <row r="209" spans="1:12">
      <c r="A209" s="16" t="s">
        <v>229</v>
      </c>
      <c r="B209" s="16" t="s">
        <v>2014</v>
      </c>
      <c r="C209" s="16" t="s">
        <v>1956</v>
      </c>
      <c r="D209" s="4" t="s">
        <v>2015</v>
      </c>
      <c r="E209" s="4" t="s">
        <v>1961</v>
      </c>
      <c r="F209" s="4" t="s">
        <v>1962</v>
      </c>
      <c r="G209" s="17">
        <v>5.7476230191826501</v>
      </c>
      <c r="H209" s="127">
        <v>2.226</v>
      </c>
      <c r="I209" s="123">
        <v>1</v>
      </c>
      <c r="J209" s="123">
        <v>1</v>
      </c>
      <c r="K209" s="123">
        <v>1</v>
      </c>
      <c r="L209" s="123">
        <v>1</v>
      </c>
    </row>
    <row r="210" spans="1:12">
      <c r="A210" s="16" t="s">
        <v>230</v>
      </c>
      <c r="B210" s="16" t="s">
        <v>2014</v>
      </c>
      <c r="C210" s="16" t="s">
        <v>1957</v>
      </c>
      <c r="D210" s="4" t="s">
        <v>2015</v>
      </c>
      <c r="E210" s="4" t="s">
        <v>1961</v>
      </c>
      <c r="F210" s="4" t="s">
        <v>1962</v>
      </c>
      <c r="G210" s="17">
        <v>9.5833798103736694</v>
      </c>
      <c r="H210" s="127">
        <v>3.2227999999999999</v>
      </c>
      <c r="I210" s="123">
        <v>1</v>
      </c>
      <c r="J210" s="123">
        <v>1</v>
      </c>
      <c r="K210" s="123">
        <v>1</v>
      </c>
      <c r="L210" s="123">
        <v>1</v>
      </c>
    </row>
    <row r="211" spans="1:12">
      <c r="A211" s="16" t="s">
        <v>231</v>
      </c>
      <c r="B211" s="16" t="s">
        <v>2014</v>
      </c>
      <c r="C211" s="16" t="s">
        <v>1958</v>
      </c>
      <c r="D211" s="4" t="s">
        <v>2015</v>
      </c>
      <c r="E211" s="4" t="s">
        <v>1961</v>
      </c>
      <c r="F211" s="4" t="s">
        <v>1962</v>
      </c>
      <c r="G211" s="17">
        <v>16.065380493033199</v>
      </c>
      <c r="H211" s="127">
        <v>5.4382999999999999</v>
      </c>
      <c r="I211" s="123">
        <v>1</v>
      </c>
      <c r="J211" s="123">
        <v>1</v>
      </c>
      <c r="K211" s="123">
        <v>1</v>
      </c>
      <c r="L211" s="123">
        <v>1</v>
      </c>
    </row>
    <row r="212" spans="1:12">
      <c r="A212" s="16" t="s">
        <v>232</v>
      </c>
      <c r="B212" s="16" t="s">
        <v>2016</v>
      </c>
      <c r="C212" s="16" t="s">
        <v>1954</v>
      </c>
      <c r="D212" s="4" t="s">
        <v>2017</v>
      </c>
      <c r="E212" s="4" t="s">
        <v>1961</v>
      </c>
      <c r="F212" s="4" t="s">
        <v>1962</v>
      </c>
      <c r="G212" s="17">
        <v>3.2436819774949299</v>
      </c>
      <c r="H212" s="127">
        <v>1.2684</v>
      </c>
      <c r="I212" s="123">
        <v>1</v>
      </c>
      <c r="J212" s="123">
        <v>1</v>
      </c>
      <c r="K212" s="123">
        <v>1</v>
      </c>
      <c r="L212" s="123">
        <v>1</v>
      </c>
    </row>
    <row r="213" spans="1:12">
      <c r="A213" s="16" t="s">
        <v>233</v>
      </c>
      <c r="B213" s="16" t="s">
        <v>2016</v>
      </c>
      <c r="C213" s="16" t="s">
        <v>1956</v>
      </c>
      <c r="D213" s="4" t="s">
        <v>2017</v>
      </c>
      <c r="E213" s="4" t="s">
        <v>1961</v>
      </c>
      <c r="F213" s="4" t="s">
        <v>1962</v>
      </c>
      <c r="G213" s="17">
        <v>5.5670566293658901</v>
      </c>
      <c r="H213" s="127">
        <v>1.6783999999999999</v>
      </c>
      <c r="I213" s="123">
        <v>1</v>
      </c>
      <c r="J213" s="123">
        <v>1</v>
      </c>
      <c r="K213" s="123">
        <v>1</v>
      </c>
      <c r="L213" s="123">
        <v>1</v>
      </c>
    </row>
    <row r="214" spans="1:12">
      <c r="A214" s="16" t="s">
        <v>234</v>
      </c>
      <c r="B214" s="16" t="s">
        <v>2016</v>
      </c>
      <c r="C214" s="16" t="s">
        <v>1957</v>
      </c>
      <c r="D214" s="4" t="s">
        <v>2017</v>
      </c>
      <c r="E214" s="4" t="s">
        <v>1961</v>
      </c>
      <c r="F214" s="4" t="s">
        <v>1962</v>
      </c>
      <c r="G214" s="17">
        <v>9.9987622060239296</v>
      </c>
      <c r="H214" s="127">
        <v>2.5171999999999999</v>
      </c>
      <c r="I214" s="123">
        <v>1</v>
      </c>
      <c r="J214" s="123">
        <v>1</v>
      </c>
      <c r="K214" s="123">
        <v>1</v>
      </c>
      <c r="L214" s="123">
        <v>1</v>
      </c>
    </row>
    <row r="215" spans="1:12">
      <c r="A215" s="16" t="s">
        <v>235</v>
      </c>
      <c r="B215" s="16" t="s">
        <v>2016</v>
      </c>
      <c r="C215" s="16" t="s">
        <v>1958</v>
      </c>
      <c r="D215" s="4" t="s">
        <v>2017</v>
      </c>
      <c r="E215" s="4" t="s">
        <v>1961</v>
      </c>
      <c r="F215" s="4" t="s">
        <v>1962</v>
      </c>
      <c r="G215" s="17">
        <v>15.566947033416699</v>
      </c>
      <c r="H215" s="127">
        <v>4.1494999999999997</v>
      </c>
      <c r="I215" s="123">
        <v>1</v>
      </c>
      <c r="J215" s="123">
        <v>1</v>
      </c>
      <c r="K215" s="123">
        <v>1</v>
      </c>
      <c r="L215" s="123">
        <v>1</v>
      </c>
    </row>
    <row r="216" spans="1:12">
      <c r="A216" s="16" t="s">
        <v>236</v>
      </c>
      <c r="B216" s="16" t="s">
        <v>2018</v>
      </c>
      <c r="C216" s="16" t="s">
        <v>1954</v>
      </c>
      <c r="D216" s="4" t="s">
        <v>2019</v>
      </c>
      <c r="E216" s="4" t="s">
        <v>1961</v>
      </c>
      <c r="F216" s="4" t="s">
        <v>1962</v>
      </c>
      <c r="G216" s="17">
        <v>10.7848101265823</v>
      </c>
      <c r="H216" s="127">
        <v>2.9376000000000002</v>
      </c>
      <c r="I216" s="123">
        <v>1</v>
      </c>
      <c r="J216" s="123">
        <v>1</v>
      </c>
      <c r="K216" s="123">
        <v>1</v>
      </c>
      <c r="L216" s="123">
        <v>1</v>
      </c>
    </row>
    <row r="217" spans="1:12">
      <c r="A217" s="16" t="s">
        <v>237</v>
      </c>
      <c r="B217" s="16" t="s">
        <v>2018</v>
      </c>
      <c r="C217" s="16" t="s">
        <v>1956</v>
      </c>
      <c r="D217" s="4" t="s">
        <v>2019</v>
      </c>
      <c r="E217" s="4" t="s">
        <v>1961</v>
      </c>
      <c r="F217" s="4" t="s">
        <v>1962</v>
      </c>
      <c r="G217" s="17">
        <v>11.695079086115999</v>
      </c>
      <c r="H217" s="127">
        <v>3.1970000000000001</v>
      </c>
      <c r="I217" s="123">
        <v>1</v>
      </c>
      <c r="J217" s="123">
        <v>1</v>
      </c>
      <c r="K217" s="123">
        <v>1</v>
      </c>
      <c r="L217" s="123">
        <v>1</v>
      </c>
    </row>
    <row r="218" spans="1:12">
      <c r="A218" s="16" t="s">
        <v>238</v>
      </c>
      <c r="B218" s="16" t="s">
        <v>2018</v>
      </c>
      <c r="C218" s="16" t="s">
        <v>1957</v>
      </c>
      <c r="D218" s="4" t="s">
        <v>2019</v>
      </c>
      <c r="E218" s="4" t="s">
        <v>1961</v>
      </c>
      <c r="F218" s="4" t="s">
        <v>1962</v>
      </c>
      <c r="G218" s="17">
        <v>13.5197022767075</v>
      </c>
      <c r="H218" s="127">
        <v>3.7946</v>
      </c>
      <c r="I218" s="123">
        <v>1</v>
      </c>
      <c r="J218" s="123">
        <v>1</v>
      </c>
      <c r="K218" s="123">
        <v>1</v>
      </c>
      <c r="L218" s="123">
        <v>1</v>
      </c>
    </row>
    <row r="219" spans="1:12">
      <c r="A219" s="16" t="s">
        <v>239</v>
      </c>
      <c r="B219" s="16" t="s">
        <v>2018</v>
      </c>
      <c r="C219" s="16" t="s">
        <v>1958</v>
      </c>
      <c r="D219" s="4" t="s">
        <v>2019</v>
      </c>
      <c r="E219" s="4" t="s">
        <v>1961</v>
      </c>
      <c r="F219" s="4" t="s">
        <v>1962</v>
      </c>
      <c r="G219" s="17">
        <v>16.807687227578899</v>
      </c>
      <c r="H219" s="127">
        <v>4.9756</v>
      </c>
      <c r="I219" s="123">
        <v>1</v>
      </c>
      <c r="J219" s="123">
        <v>1</v>
      </c>
      <c r="K219" s="123">
        <v>1</v>
      </c>
      <c r="L219" s="123">
        <v>1</v>
      </c>
    </row>
    <row r="220" spans="1:12">
      <c r="A220" s="16" t="s">
        <v>240</v>
      </c>
      <c r="B220" s="16" t="s">
        <v>2020</v>
      </c>
      <c r="C220" s="16" t="s">
        <v>1954</v>
      </c>
      <c r="D220" s="4" t="s">
        <v>1562</v>
      </c>
      <c r="E220" s="4" t="s">
        <v>1961</v>
      </c>
      <c r="F220" s="4" t="s">
        <v>1962</v>
      </c>
      <c r="G220" s="17">
        <v>6.7314487632508797</v>
      </c>
      <c r="H220" s="127">
        <v>1.1128</v>
      </c>
      <c r="I220" s="123">
        <v>1</v>
      </c>
      <c r="J220" s="123">
        <v>1</v>
      </c>
      <c r="K220" s="123">
        <v>1</v>
      </c>
      <c r="L220" s="123">
        <v>1</v>
      </c>
    </row>
    <row r="221" spans="1:12">
      <c r="A221" s="16" t="s">
        <v>241</v>
      </c>
      <c r="B221" s="16" t="s">
        <v>2020</v>
      </c>
      <c r="C221" s="16" t="s">
        <v>1956</v>
      </c>
      <c r="D221" s="4" t="s">
        <v>1562</v>
      </c>
      <c r="E221" s="4" t="s">
        <v>1961</v>
      </c>
      <c r="F221" s="4" t="s">
        <v>1962</v>
      </c>
      <c r="G221" s="17">
        <v>7.8909249563699797</v>
      </c>
      <c r="H221" s="127">
        <v>1.3814</v>
      </c>
      <c r="I221" s="123">
        <v>1</v>
      </c>
      <c r="J221" s="123">
        <v>1</v>
      </c>
      <c r="K221" s="123">
        <v>1</v>
      </c>
      <c r="L221" s="123">
        <v>1</v>
      </c>
    </row>
    <row r="222" spans="1:12">
      <c r="A222" s="16" t="s">
        <v>242</v>
      </c>
      <c r="B222" s="16" t="s">
        <v>2020</v>
      </c>
      <c r="C222" s="16" t="s">
        <v>1957</v>
      </c>
      <c r="D222" s="4" t="s">
        <v>1562</v>
      </c>
      <c r="E222" s="4" t="s">
        <v>1961</v>
      </c>
      <c r="F222" s="4" t="s">
        <v>1962</v>
      </c>
      <c r="G222" s="17">
        <v>9.9083333333333297</v>
      </c>
      <c r="H222" s="127">
        <v>1.8475999999999999</v>
      </c>
      <c r="I222" s="123">
        <v>1</v>
      </c>
      <c r="J222" s="123">
        <v>1</v>
      </c>
      <c r="K222" s="123">
        <v>1</v>
      </c>
      <c r="L222" s="123">
        <v>1</v>
      </c>
    </row>
    <row r="223" spans="1:12">
      <c r="A223" s="16" t="s">
        <v>243</v>
      </c>
      <c r="B223" s="16" t="s">
        <v>2020</v>
      </c>
      <c r="C223" s="16" t="s">
        <v>1958</v>
      </c>
      <c r="D223" s="4" t="s">
        <v>1562</v>
      </c>
      <c r="E223" s="4" t="s">
        <v>1961</v>
      </c>
      <c r="F223" s="4" t="s">
        <v>1962</v>
      </c>
      <c r="G223" s="17">
        <v>11.4797843665768</v>
      </c>
      <c r="H223" s="127">
        <v>2.3717000000000001</v>
      </c>
      <c r="I223" s="123">
        <v>1</v>
      </c>
      <c r="J223" s="123">
        <v>1</v>
      </c>
      <c r="K223" s="123">
        <v>1</v>
      </c>
      <c r="L223" s="123">
        <v>1</v>
      </c>
    </row>
    <row r="224" spans="1:12">
      <c r="A224" s="16" t="s">
        <v>244</v>
      </c>
      <c r="B224" s="16" t="s">
        <v>2021</v>
      </c>
      <c r="C224" s="16" t="s">
        <v>1954</v>
      </c>
      <c r="D224" s="4" t="s">
        <v>2022</v>
      </c>
      <c r="E224" s="4" t="s">
        <v>1961</v>
      </c>
      <c r="F224" s="4" t="s">
        <v>1962</v>
      </c>
      <c r="G224" s="17">
        <v>2.9753086419753099</v>
      </c>
      <c r="H224" s="127">
        <v>0.39660000000000001</v>
      </c>
      <c r="I224" s="123">
        <v>1</v>
      </c>
      <c r="J224" s="123">
        <v>1</v>
      </c>
      <c r="K224" s="123">
        <v>1</v>
      </c>
      <c r="L224" s="123">
        <v>1</v>
      </c>
    </row>
    <row r="225" spans="1:12">
      <c r="A225" s="16" t="s">
        <v>245</v>
      </c>
      <c r="B225" s="16" t="s">
        <v>2021</v>
      </c>
      <c r="C225" s="16" t="s">
        <v>1956</v>
      </c>
      <c r="D225" s="4" t="s">
        <v>2022</v>
      </c>
      <c r="E225" s="4" t="s">
        <v>1961</v>
      </c>
      <c r="F225" s="4" t="s">
        <v>1962</v>
      </c>
      <c r="G225" s="17">
        <v>3.84591679506934</v>
      </c>
      <c r="H225" s="127">
        <v>0.52710000000000001</v>
      </c>
      <c r="I225" s="123">
        <v>1</v>
      </c>
      <c r="J225" s="123">
        <v>1</v>
      </c>
      <c r="K225" s="123">
        <v>1</v>
      </c>
      <c r="L225" s="123">
        <v>1</v>
      </c>
    </row>
    <row r="226" spans="1:12">
      <c r="A226" s="16" t="s">
        <v>246</v>
      </c>
      <c r="B226" s="16" t="s">
        <v>2021</v>
      </c>
      <c r="C226" s="16" t="s">
        <v>1957</v>
      </c>
      <c r="D226" s="4" t="s">
        <v>2022</v>
      </c>
      <c r="E226" s="4" t="s">
        <v>1961</v>
      </c>
      <c r="F226" s="4" t="s">
        <v>1962</v>
      </c>
      <c r="G226" s="17">
        <v>5.70175438596491</v>
      </c>
      <c r="H226" s="127">
        <v>0.84670000000000001</v>
      </c>
      <c r="I226" s="123">
        <v>1</v>
      </c>
      <c r="J226" s="123">
        <v>1</v>
      </c>
      <c r="K226" s="123">
        <v>1</v>
      </c>
      <c r="L226" s="123">
        <v>1</v>
      </c>
    </row>
    <row r="227" spans="1:12">
      <c r="A227" s="16" t="s">
        <v>247</v>
      </c>
      <c r="B227" s="16" t="s">
        <v>2021</v>
      </c>
      <c r="C227" s="16" t="s">
        <v>1958</v>
      </c>
      <c r="D227" s="4" t="s">
        <v>2022</v>
      </c>
      <c r="E227" s="4" t="s">
        <v>1961</v>
      </c>
      <c r="F227" s="4" t="s">
        <v>1962</v>
      </c>
      <c r="G227" s="17">
        <v>7.7196969696969697</v>
      </c>
      <c r="H227" s="127">
        <v>1.3728</v>
      </c>
      <c r="I227" s="123">
        <v>1</v>
      </c>
      <c r="J227" s="123">
        <v>1</v>
      </c>
      <c r="K227" s="123">
        <v>1</v>
      </c>
      <c r="L227" s="123">
        <v>1</v>
      </c>
    </row>
    <row r="228" spans="1:12">
      <c r="A228" s="16" t="s">
        <v>248</v>
      </c>
      <c r="B228" s="16" t="s">
        <v>2023</v>
      </c>
      <c r="C228" s="16" t="s">
        <v>1954</v>
      </c>
      <c r="D228" s="4" t="s">
        <v>1563</v>
      </c>
      <c r="E228" s="4" t="s">
        <v>1961</v>
      </c>
      <c r="F228" s="4" t="s">
        <v>1962</v>
      </c>
      <c r="G228" s="17">
        <v>2.3262032085561501</v>
      </c>
      <c r="H228" s="127">
        <v>0.36230000000000001</v>
      </c>
      <c r="I228" s="123">
        <v>1</v>
      </c>
      <c r="J228" s="123">
        <v>1</v>
      </c>
      <c r="K228" s="123">
        <v>1</v>
      </c>
      <c r="L228" s="123">
        <v>1</v>
      </c>
    </row>
    <row r="229" spans="1:12">
      <c r="A229" s="16" t="s">
        <v>249</v>
      </c>
      <c r="B229" s="16" t="s">
        <v>2023</v>
      </c>
      <c r="C229" s="16" t="s">
        <v>1956</v>
      </c>
      <c r="D229" s="4" t="s">
        <v>1563</v>
      </c>
      <c r="E229" s="4" t="s">
        <v>1961</v>
      </c>
      <c r="F229" s="4" t="s">
        <v>1962</v>
      </c>
      <c r="G229" s="17">
        <v>3.6759203953084301</v>
      </c>
      <c r="H229" s="127">
        <v>0.71830000000000005</v>
      </c>
      <c r="I229" s="123">
        <v>1</v>
      </c>
      <c r="J229" s="123">
        <v>1</v>
      </c>
      <c r="K229" s="123">
        <v>1</v>
      </c>
      <c r="L229" s="123">
        <v>1</v>
      </c>
    </row>
    <row r="230" spans="1:12">
      <c r="A230" s="16" t="s">
        <v>250</v>
      </c>
      <c r="B230" s="16" t="s">
        <v>2023</v>
      </c>
      <c r="C230" s="16" t="s">
        <v>1957</v>
      </c>
      <c r="D230" s="4" t="s">
        <v>1563</v>
      </c>
      <c r="E230" s="4" t="s">
        <v>1961</v>
      </c>
      <c r="F230" s="4" t="s">
        <v>1962</v>
      </c>
      <c r="G230" s="17">
        <v>5.1888948567406903</v>
      </c>
      <c r="H230" s="127">
        <v>1.0619000000000001</v>
      </c>
      <c r="I230" s="123">
        <v>1</v>
      </c>
      <c r="J230" s="123">
        <v>1</v>
      </c>
      <c r="K230" s="123">
        <v>1</v>
      </c>
      <c r="L230" s="123">
        <v>1</v>
      </c>
    </row>
    <row r="231" spans="1:12">
      <c r="A231" s="16" t="s">
        <v>251</v>
      </c>
      <c r="B231" s="16" t="s">
        <v>2023</v>
      </c>
      <c r="C231" s="16" t="s">
        <v>1958</v>
      </c>
      <c r="D231" s="4" t="s">
        <v>1563</v>
      </c>
      <c r="E231" s="4" t="s">
        <v>1961</v>
      </c>
      <c r="F231" s="4" t="s">
        <v>1962</v>
      </c>
      <c r="G231" s="17">
        <v>6.6106269709402898</v>
      </c>
      <c r="H231" s="127">
        <v>1.7485999999999999</v>
      </c>
      <c r="I231" s="123">
        <v>1</v>
      </c>
      <c r="J231" s="123">
        <v>1</v>
      </c>
      <c r="K231" s="123">
        <v>1</v>
      </c>
      <c r="L231" s="123">
        <v>1</v>
      </c>
    </row>
    <row r="232" spans="1:12">
      <c r="A232" s="16" t="s">
        <v>252</v>
      </c>
      <c r="B232" s="16" t="s">
        <v>2024</v>
      </c>
      <c r="C232" s="16" t="s">
        <v>1954</v>
      </c>
      <c r="D232" s="4" t="s">
        <v>1564</v>
      </c>
      <c r="E232" s="4" t="s">
        <v>1961</v>
      </c>
      <c r="F232" s="4" t="s">
        <v>1962</v>
      </c>
      <c r="G232" s="17">
        <v>2.5515716794864001</v>
      </c>
      <c r="H232" s="127">
        <v>0.57830000000000004</v>
      </c>
      <c r="I232" s="123">
        <v>1</v>
      </c>
      <c r="J232" s="123">
        <v>1</v>
      </c>
      <c r="K232" s="123">
        <v>1</v>
      </c>
      <c r="L232" s="123">
        <v>1</v>
      </c>
    </row>
    <row r="233" spans="1:12">
      <c r="A233" s="16" t="s">
        <v>253</v>
      </c>
      <c r="B233" s="16" t="s">
        <v>2024</v>
      </c>
      <c r="C233" s="16" t="s">
        <v>1956</v>
      </c>
      <c r="D233" s="4" t="s">
        <v>1564</v>
      </c>
      <c r="E233" s="4" t="s">
        <v>1961</v>
      </c>
      <c r="F233" s="4" t="s">
        <v>1962</v>
      </c>
      <c r="G233" s="17">
        <v>3.4791408343666301</v>
      </c>
      <c r="H233" s="127">
        <v>0.74880000000000002</v>
      </c>
      <c r="I233" s="123">
        <v>1</v>
      </c>
      <c r="J233" s="123">
        <v>1</v>
      </c>
      <c r="K233" s="123">
        <v>1</v>
      </c>
      <c r="L233" s="123">
        <v>1</v>
      </c>
    </row>
    <row r="234" spans="1:12">
      <c r="A234" s="16" t="s">
        <v>254</v>
      </c>
      <c r="B234" s="16" t="s">
        <v>2024</v>
      </c>
      <c r="C234" s="16" t="s">
        <v>1957</v>
      </c>
      <c r="D234" s="4" t="s">
        <v>1564</v>
      </c>
      <c r="E234" s="4" t="s">
        <v>1961</v>
      </c>
      <c r="F234" s="4" t="s">
        <v>1962</v>
      </c>
      <c r="G234" s="17">
        <v>4.9552625772286003</v>
      </c>
      <c r="H234" s="127">
        <v>1.0889</v>
      </c>
      <c r="I234" s="123">
        <v>1</v>
      </c>
      <c r="J234" s="123">
        <v>1</v>
      </c>
      <c r="K234" s="123">
        <v>1</v>
      </c>
      <c r="L234" s="123">
        <v>1</v>
      </c>
    </row>
    <row r="235" spans="1:12">
      <c r="A235" s="16" t="s">
        <v>255</v>
      </c>
      <c r="B235" s="16" t="s">
        <v>2024</v>
      </c>
      <c r="C235" s="16" t="s">
        <v>1958</v>
      </c>
      <c r="D235" s="4" t="s">
        <v>1564</v>
      </c>
      <c r="E235" s="4" t="s">
        <v>1961</v>
      </c>
      <c r="F235" s="4" t="s">
        <v>1962</v>
      </c>
      <c r="G235" s="17">
        <v>6.5590136821530596</v>
      </c>
      <c r="H235" s="127">
        <v>1.6332</v>
      </c>
      <c r="I235" s="123">
        <v>1</v>
      </c>
      <c r="J235" s="123">
        <v>1</v>
      </c>
      <c r="K235" s="123">
        <v>1</v>
      </c>
      <c r="L235" s="123">
        <v>1</v>
      </c>
    </row>
    <row r="236" spans="1:12">
      <c r="A236" s="16" t="s">
        <v>256</v>
      </c>
      <c r="B236" s="16" t="s">
        <v>2025</v>
      </c>
      <c r="C236" s="16" t="s">
        <v>1954</v>
      </c>
      <c r="D236" s="4" t="s">
        <v>2026</v>
      </c>
      <c r="E236" s="4" t="s">
        <v>1961</v>
      </c>
      <c r="F236" s="4" t="s">
        <v>1962</v>
      </c>
      <c r="G236" s="17">
        <v>2.9627850091727099</v>
      </c>
      <c r="H236" s="127">
        <v>0.67059999999999997</v>
      </c>
      <c r="I236" s="123">
        <v>1</v>
      </c>
      <c r="J236" s="123">
        <v>1</v>
      </c>
      <c r="K236" s="123">
        <v>1</v>
      </c>
      <c r="L236" s="123">
        <v>1</v>
      </c>
    </row>
    <row r="237" spans="1:12">
      <c r="A237" s="16" t="s">
        <v>257</v>
      </c>
      <c r="B237" s="16" t="s">
        <v>2025</v>
      </c>
      <c r="C237" s="16" t="s">
        <v>1956</v>
      </c>
      <c r="D237" s="4" t="s">
        <v>2026</v>
      </c>
      <c r="E237" s="4" t="s">
        <v>1961</v>
      </c>
      <c r="F237" s="4" t="s">
        <v>1962</v>
      </c>
      <c r="G237" s="17">
        <v>3.5250468457214201</v>
      </c>
      <c r="H237" s="127">
        <v>0.79300000000000004</v>
      </c>
      <c r="I237" s="123">
        <v>1</v>
      </c>
      <c r="J237" s="123">
        <v>1</v>
      </c>
      <c r="K237" s="123">
        <v>1</v>
      </c>
      <c r="L237" s="123">
        <v>1</v>
      </c>
    </row>
    <row r="238" spans="1:12">
      <c r="A238" s="16" t="s">
        <v>258</v>
      </c>
      <c r="B238" s="16" t="s">
        <v>2025</v>
      </c>
      <c r="C238" s="16" t="s">
        <v>1957</v>
      </c>
      <c r="D238" s="4" t="s">
        <v>2026</v>
      </c>
      <c r="E238" s="4" t="s">
        <v>1961</v>
      </c>
      <c r="F238" s="4" t="s">
        <v>1962</v>
      </c>
      <c r="G238" s="17">
        <v>5.2448467467287996</v>
      </c>
      <c r="H238" s="127">
        <v>1.1387</v>
      </c>
      <c r="I238" s="123">
        <v>1</v>
      </c>
      <c r="J238" s="123">
        <v>1</v>
      </c>
      <c r="K238" s="123">
        <v>1</v>
      </c>
      <c r="L238" s="123">
        <v>1</v>
      </c>
    </row>
    <row r="239" spans="1:12">
      <c r="A239" s="16" t="s">
        <v>259</v>
      </c>
      <c r="B239" s="16" t="s">
        <v>2025</v>
      </c>
      <c r="C239" s="16" t="s">
        <v>1958</v>
      </c>
      <c r="D239" s="4" t="s">
        <v>2026</v>
      </c>
      <c r="E239" s="4" t="s">
        <v>1961</v>
      </c>
      <c r="F239" s="4" t="s">
        <v>1962</v>
      </c>
      <c r="G239" s="17">
        <v>7.8013656114214802</v>
      </c>
      <c r="H239" s="127">
        <v>1.9426000000000001</v>
      </c>
      <c r="I239" s="123">
        <v>1</v>
      </c>
      <c r="J239" s="123">
        <v>1</v>
      </c>
      <c r="K239" s="123">
        <v>1</v>
      </c>
      <c r="L239" s="123">
        <v>1</v>
      </c>
    </row>
    <row r="240" spans="1:12">
      <c r="A240" s="16" t="s">
        <v>260</v>
      </c>
      <c r="B240" s="16" t="s">
        <v>2027</v>
      </c>
      <c r="C240" s="16" t="s">
        <v>1954</v>
      </c>
      <c r="D240" s="4" t="s">
        <v>1565</v>
      </c>
      <c r="E240" s="4" t="s">
        <v>1961</v>
      </c>
      <c r="F240" s="4" t="s">
        <v>1962</v>
      </c>
      <c r="G240" s="17">
        <v>3.1681457262961201</v>
      </c>
      <c r="H240" s="127">
        <v>0.58309999999999995</v>
      </c>
      <c r="I240" s="123">
        <v>1</v>
      </c>
      <c r="J240" s="123">
        <v>1</v>
      </c>
      <c r="K240" s="123">
        <v>1</v>
      </c>
      <c r="L240" s="123">
        <v>1</v>
      </c>
    </row>
    <row r="241" spans="1:12">
      <c r="A241" s="16" t="s">
        <v>261</v>
      </c>
      <c r="B241" s="16" t="s">
        <v>2027</v>
      </c>
      <c r="C241" s="16" t="s">
        <v>1956</v>
      </c>
      <c r="D241" s="4" t="s">
        <v>1565</v>
      </c>
      <c r="E241" s="4" t="s">
        <v>1961</v>
      </c>
      <c r="F241" s="4" t="s">
        <v>1962</v>
      </c>
      <c r="G241" s="17">
        <v>4.2438241327031099</v>
      </c>
      <c r="H241" s="127">
        <v>0.7954</v>
      </c>
      <c r="I241" s="123">
        <v>1</v>
      </c>
      <c r="J241" s="123">
        <v>1</v>
      </c>
      <c r="K241" s="123">
        <v>1</v>
      </c>
      <c r="L241" s="123">
        <v>1</v>
      </c>
    </row>
    <row r="242" spans="1:12">
      <c r="A242" s="16" t="s">
        <v>262</v>
      </c>
      <c r="B242" s="16" t="s">
        <v>2027</v>
      </c>
      <c r="C242" s="16" t="s">
        <v>1957</v>
      </c>
      <c r="D242" s="4" t="s">
        <v>1565</v>
      </c>
      <c r="E242" s="4" t="s">
        <v>1961</v>
      </c>
      <c r="F242" s="4" t="s">
        <v>1962</v>
      </c>
      <c r="G242" s="17">
        <v>6.2849940480358502</v>
      </c>
      <c r="H242" s="127">
        <v>1.1393</v>
      </c>
      <c r="I242" s="123">
        <v>1</v>
      </c>
      <c r="J242" s="123">
        <v>1</v>
      </c>
      <c r="K242" s="123">
        <v>1</v>
      </c>
      <c r="L242" s="123">
        <v>1</v>
      </c>
    </row>
    <row r="243" spans="1:12">
      <c r="A243" s="16" t="s">
        <v>263</v>
      </c>
      <c r="B243" s="16" t="s">
        <v>2027</v>
      </c>
      <c r="C243" s="16" t="s">
        <v>1958</v>
      </c>
      <c r="D243" s="4" t="s">
        <v>1565</v>
      </c>
      <c r="E243" s="4" t="s">
        <v>1961</v>
      </c>
      <c r="F243" s="4" t="s">
        <v>1962</v>
      </c>
      <c r="G243" s="17">
        <v>8.4859711250340499</v>
      </c>
      <c r="H243" s="127">
        <v>1.6467000000000001</v>
      </c>
      <c r="I243" s="123">
        <v>1</v>
      </c>
      <c r="J243" s="123">
        <v>1</v>
      </c>
      <c r="K243" s="123">
        <v>1</v>
      </c>
      <c r="L243" s="123">
        <v>1</v>
      </c>
    </row>
    <row r="244" spans="1:12">
      <c r="A244" s="16" t="s">
        <v>264</v>
      </c>
      <c r="B244" s="16" t="s">
        <v>2028</v>
      </c>
      <c r="C244" s="16" t="s">
        <v>1954</v>
      </c>
      <c r="D244" s="4" t="s">
        <v>2029</v>
      </c>
      <c r="E244" s="4" t="s">
        <v>1961</v>
      </c>
      <c r="F244" s="4" t="s">
        <v>1962</v>
      </c>
      <c r="G244" s="17">
        <v>3.6606865620148401</v>
      </c>
      <c r="H244" s="127">
        <v>0.60499999999999998</v>
      </c>
      <c r="I244" s="123">
        <v>1</v>
      </c>
      <c r="J244" s="123">
        <v>1</v>
      </c>
      <c r="K244" s="123">
        <v>1</v>
      </c>
      <c r="L244" s="123">
        <v>1</v>
      </c>
    </row>
    <row r="245" spans="1:12">
      <c r="A245" s="16" t="s">
        <v>265</v>
      </c>
      <c r="B245" s="16" t="s">
        <v>2028</v>
      </c>
      <c r="C245" s="16" t="s">
        <v>1956</v>
      </c>
      <c r="D245" s="4" t="s">
        <v>2029</v>
      </c>
      <c r="E245" s="4" t="s">
        <v>1961</v>
      </c>
      <c r="F245" s="4" t="s">
        <v>1962</v>
      </c>
      <c r="G245" s="17">
        <v>4.6031000263458299</v>
      </c>
      <c r="H245" s="127">
        <v>0.78320000000000001</v>
      </c>
      <c r="I245" s="123">
        <v>1</v>
      </c>
      <c r="J245" s="123">
        <v>1</v>
      </c>
      <c r="K245" s="123">
        <v>1</v>
      </c>
      <c r="L245" s="123">
        <v>1</v>
      </c>
    </row>
    <row r="246" spans="1:12">
      <c r="A246" s="16" t="s">
        <v>266</v>
      </c>
      <c r="B246" s="16" t="s">
        <v>2028</v>
      </c>
      <c r="C246" s="16" t="s">
        <v>1957</v>
      </c>
      <c r="D246" s="4" t="s">
        <v>2029</v>
      </c>
      <c r="E246" s="4" t="s">
        <v>1961</v>
      </c>
      <c r="F246" s="4" t="s">
        <v>1962</v>
      </c>
      <c r="G246" s="17">
        <v>6.0688679245283002</v>
      </c>
      <c r="H246" s="127">
        <v>1.0621</v>
      </c>
      <c r="I246" s="123">
        <v>1</v>
      </c>
      <c r="J246" s="123">
        <v>1</v>
      </c>
      <c r="K246" s="123">
        <v>1</v>
      </c>
      <c r="L246" s="123">
        <v>1</v>
      </c>
    </row>
    <row r="247" spans="1:12">
      <c r="A247" s="16" t="s">
        <v>267</v>
      </c>
      <c r="B247" s="16" t="s">
        <v>2028</v>
      </c>
      <c r="C247" s="16" t="s">
        <v>1958</v>
      </c>
      <c r="D247" s="4" t="s">
        <v>2029</v>
      </c>
      <c r="E247" s="4" t="s">
        <v>1961</v>
      </c>
      <c r="F247" s="4" t="s">
        <v>1962</v>
      </c>
      <c r="G247" s="17">
        <v>7.8058937198067602</v>
      </c>
      <c r="H247" s="127">
        <v>1.5112000000000001</v>
      </c>
      <c r="I247" s="123">
        <v>1</v>
      </c>
      <c r="J247" s="123">
        <v>1</v>
      </c>
      <c r="K247" s="123">
        <v>1</v>
      </c>
      <c r="L247" s="123">
        <v>1</v>
      </c>
    </row>
    <row r="248" spans="1:12">
      <c r="A248" s="16" t="s">
        <v>268</v>
      </c>
      <c r="B248" s="16" t="s">
        <v>2030</v>
      </c>
      <c r="C248" s="16" t="s">
        <v>1954</v>
      </c>
      <c r="D248" s="4" t="s">
        <v>2031</v>
      </c>
      <c r="E248" s="4" t="s">
        <v>1961</v>
      </c>
      <c r="F248" s="4" t="s">
        <v>1962</v>
      </c>
      <c r="G248" s="17">
        <v>2.3100444044741701</v>
      </c>
      <c r="H248" s="127">
        <v>0.28239999999999998</v>
      </c>
      <c r="I248" s="123">
        <v>1</v>
      </c>
      <c r="J248" s="123">
        <v>1</v>
      </c>
      <c r="K248" s="123">
        <v>1</v>
      </c>
      <c r="L248" s="123">
        <v>1</v>
      </c>
    </row>
    <row r="249" spans="1:12">
      <c r="A249" s="16" t="s">
        <v>269</v>
      </c>
      <c r="B249" s="16" t="s">
        <v>2030</v>
      </c>
      <c r="C249" s="16" t="s">
        <v>1956</v>
      </c>
      <c r="D249" s="4" t="s">
        <v>2031</v>
      </c>
      <c r="E249" s="4" t="s">
        <v>1961</v>
      </c>
      <c r="F249" s="4" t="s">
        <v>1962</v>
      </c>
      <c r="G249" s="17">
        <v>3.0736718833173602</v>
      </c>
      <c r="H249" s="127">
        <v>0.40479999999999999</v>
      </c>
      <c r="I249" s="123">
        <v>1</v>
      </c>
      <c r="J249" s="123">
        <v>1</v>
      </c>
      <c r="K249" s="123">
        <v>1</v>
      </c>
      <c r="L249" s="123">
        <v>1</v>
      </c>
    </row>
    <row r="250" spans="1:12">
      <c r="A250" s="16" t="s">
        <v>270</v>
      </c>
      <c r="B250" s="16" t="s">
        <v>2030</v>
      </c>
      <c r="C250" s="16" t="s">
        <v>1957</v>
      </c>
      <c r="D250" s="4" t="s">
        <v>2031</v>
      </c>
      <c r="E250" s="4" t="s">
        <v>1961</v>
      </c>
      <c r="F250" s="4" t="s">
        <v>1962</v>
      </c>
      <c r="G250" s="17">
        <v>4.4472222222222202</v>
      </c>
      <c r="H250" s="127">
        <v>0.69769999999999999</v>
      </c>
      <c r="I250" s="123">
        <v>1</v>
      </c>
      <c r="J250" s="123">
        <v>1</v>
      </c>
      <c r="K250" s="123">
        <v>1</v>
      </c>
      <c r="L250" s="123">
        <v>1</v>
      </c>
    </row>
    <row r="251" spans="1:12">
      <c r="A251" s="16" t="s">
        <v>271</v>
      </c>
      <c r="B251" s="16" t="s">
        <v>2030</v>
      </c>
      <c r="C251" s="16" t="s">
        <v>1958</v>
      </c>
      <c r="D251" s="4" t="s">
        <v>2031</v>
      </c>
      <c r="E251" s="4" t="s">
        <v>1961</v>
      </c>
      <c r="F251" s="4" t="s">
        <v>1962</v>
      </c>
      <c r="G251" s="17">
        <v>7.99018404907976</v>
      </c>
      <c r="H251" s="127">
        <v>1.528</v>
      </c>
      <c r="I251" s="123">
        <v>1</v>
      </c>
      <c r="J251" s="123">
        <v>1</v>
      </c>
      <c r="K251" s="123">
        <v>1</v>
      </c>
      <c r="L251" s="123">
        <v>1</v>
      </c>
    </row>
    <row r="252" spans="1:12">
      <c r="A252" s="16" t="s">
        <v>272</v>
      </c>
      <c r="B252" s="16" t="s">
        <v>2032</v>
      </c>
      <c r="C252" s="16" t="s">
        <v>1954</v>
      </c>
      <c r="D252" s="4" t="s">
        <v>1566</v>
      </c>
      <c r="E252" s="4" t="s">
        <v>1961</v>
      </c>
      <c r="F252" s="4" t="s">
        <v>1962</v>
      </c>
      <c r="G252" s="17">
        <v>2.62210784432737</v>
      </c>
      <c r="H252" s="127">
        <v>0.44569999999999999</v>
      </c>
      <c r="I252" s="123">
        <v>1</v>
      </c>
      <c r="J252" s="123">
        <v>1</v>
      </c>
      <c r="K252" s="123">
        <v>1</v>
      </c>
      <c r="L252" s="123">
        <v>1</v>
      </c>
    </row>
    <row r="253" spans="1:12">
      <c r="A253" s="16" t="s">
        <v>273</v>
      </c>
      <c r="B253" s="16" t="s">
        <v>2032</v>
      </c>
      <c r="C253" s="16" t="s">
        <v>1956</v>
      </c>
      <c r="D253" s="4" t="s">
        <v>1566</v>
      </c>
      <c r="E253" s="4" t="s">
        <v>1961</v>
      </c>
      <c r="F253" s="4" t="s">
        <v>1962</v>
      </c>
      <c r="G253" s="17">
        <v>3.4758764032226499</v>
      </c>
      <c r="H253" s="127">
        <v>0.61470000000000002</v>
      </c>
      <c r="I253" s="123">
        <v>1</v>
      </c>
      <c r="J253" s="123">
        <v>1</v>
      </c>
      <c r="K253" s="123">
        <v>1</v>
      </c>
      <c r="L253" s="123">
        <v>1</v>
      </c>
    </row>
    <row r="254" spans="1:12">
      <c r="A254" s="16" t="s">
        <v>274</v>
      </c>
      <c r="B254" s="16" t="s">
        <v>2032</v>
      </c>
      <c r="C254" s="16" t="s">
        <v>1957</v>
      </c>
      <c r="D254" s="4" t="s">
        <v>1566</v>
      </c>
      <c r="E254" s="4" t="s">
        <v>1961</v>
      </c>
      <c r="F254" s="4" t="s">
        <v>1962</v>
      </c>
      <c r="G254" s="17">
        <v>4.7110104807473201</v>
      </c>
      <c r="H254" s="127">
        <v>0.86550000000000005</v>
      </c>
      <c r="I254" s="123">
        <v>1</v>
      </c>
      <c r="J254" s="123">
        <v>1</v>
      </c>
      <c r="K254" s="123">
        <v>1</v>
      </c>
      <c r="L254" s="123">
        <v>1</v>
      </c>
    </row>
    <row r="255" spans="1:12">
      <c r="A255" s="16" t="s">
        <v>275</v>
      </c>
      <c r="B255" s="16" t="s">
        <v>2032</v>
      </c>
      <c r="C255" s="16" t="s">
        <v>1958</v>
      </c>
      <c r="D255" s="4" t="s">
        <v>1566</v>
      </c>
      <c r="E255" s="4" t="s">
        <v>1961</v>
      </c>
      <c r="F255" s="4" t="s">
        <v>1962</v>
      </c>
      <c r="G255" s="17">
        <v>6.6892711634223598</v>
      </c>
      <c r="H255" s="127">
        <v>1.3149999999999999</v>
      </c>
      <c r="I255" s="123">
        <v>1</v>
      </c>
      <c r="J255" s="123">
        <v>1</v>
      </c>
      <c r="K255" s="123">
        <v>1</v>
      </c>
      <c r="L255" s="123">
        <v>1</v>
      </c>
    </row>
    <row r="256" spans="1:12">
      <c r="A256" s="16" t="s">
        <v>276</v>
      </c>
      <c r="B256" s="16" t="s">
        <v>2033</v>
      </c>
      <c r="C256" s="16" t="s">
        <v>1954</v>
      </c>
      <c r="D256" s="4" t="s">
        <v>1567</v>
      </c>
      <c r="E256" s="4" t="s">
        <v>1961</v>
      </c>
      <c r="F256" s="4" t="s">
        <v>1962</v>
      </c>
      <c r="G256" s="17">
        <v>2.8187673654963401</v>
      </c>
      <c r="H256" s="127">
        <v>0.52280000000000004</v>
      </c>
      <c r="I256" s="123">
        <v>1</v>
      </c>
      <c r="J256" s="123">
        <v>1</v>
      </c>
      <c r="K256" s="123">
        <v>1</v>
      </c>
      <c r="L256" s="123">
        <v>1</v>
      </c>
    </row>
    <row r="257" spans="1:12">
      <c r="A257" s="16" t="s">
        <v>277</v>
      </c>
      <c r="B257" s="16" t="s">
        <v>2033</v>
      </c>
      <c r="C257" s="16" t="s">
        <v>1956</v>
      </c>
      <c r="D257" s="4" t="s">
        <v>1567</v>
      </c>
      <c r="E257" s="4" t="s">
        <v>1961</v>
      </c>
      <c r="F257" s="4" t="s">
        <v>1962</v>
      </c>
      <c r="G257" s="17">
        <v>3.4766607554169502</v>
      </c>
      <c r="H257" s="127">
        <v>0.64770000000000005</v>
      </c>
      <c r="I257" s="123">
        <v>1</v>
      </c>
      <c r="J257" s="123">
        <v>1</v>
      </c>
      <c r="K257" s="123">
        <v>1</v>
      </c>
      <c r="L257" s="123">
        <v>1</v>
      </c>
    </row>
    <row r="258" spans="1:12">
      <c r="A258" s="16" t="s">
        <v>278</v>
      </c>
      <c r="B258" s="16" t="s">
        <v>2033</v>
      </c>
      <c r="C258" s="16" t="s">
        <v>1957</v>
      </c>
      <c r="D258" s="4" t="s">
        <v>1567</v>
      </c>
      <c r="E258" s="4" t="s">
        <v>1961</v>
      </c>
      <c r="F258" s="4" t="s">
        <v>1962</v>
      </c>
      <c r="G258" s="17">
        <v>4.3529516654382903</v>
      </c>
      <c r="H258" s="127">
        <v>0.80930000000000002</v>
      </c>
      <c r="I258" s="123">
        <v>1</v>
      </c>
      <c r="J258" s="123">
        <v>1</v>
      </c>
      <c r="K258" s="123">
        <v>1</v>
      </c>
      <c r="L258" s="123">
        <v>1</v>
      </c>
    </row>
    <row r="259" spans="1:12">
      <c r="A259" s="16" t="s">
        <v>279</v>
      </c>
      <c r="B259" s="16" t="s">
        <v>2033</v>
      </c>
      <c r="C259" s="16" t="s">
        <v>1958</v>
      </c>
      <c r="D259" s="4" t="s">
        <v>1567</v>
      </c>
      <c r="E259" s="4" t="s">
        <v>1961</v>
      </c>
      <c r="F259" s="4" t="s">
        <v>1962</v>
      </c>
      <c r="G259" s="17">
        <v>6.2766851571692701</v>
      </c>
      <c r="H259" s="127">
        <v>1.2257</v>
      </c>
      <c r="I259" s="123">
        <v>1</v>
      </c>
      <c r="J259" s="123">
        <v>1</v>
      </c>
      <c r="K259" s="123">
        <v>1</v>
      </c>
      <c r="L259" s="123">
        <v>1</v>
      </c>
    </row>
    <row r="260" spans="1:12">
      <c r="A260" s="16" t="s">
        <v>280</v>
      </c>
      <c r="B260" s="16" t="s">
        <v>2034</v>
      </c>
      <c r="C260" s="16" t="s">
        <v>1954</v>
      </c>
      <c r="D260" s="4" t="s">
        <v>1568</v>
      </c>
      <c r="E260" s="4" t="s">
        <v>1961</v>
      </c>
      <c r="F260" s="4" t="s">
        <v>1962</v>
      </c>
      <c r="G260" s="17">
        <v>2.0626732230666098</v>
      </c>
      <c r="H260" s="127">
        <v>0.36799999999999999</v>
      </c>
      <c r="I260" s="123">
        <v>1</v>
      </c>
      <c r="J260" s="123">
        <v>1</v>
      </c>
      <c r="K260" s="123">
        <v>1</v>
      </c>
      <c r="L260" s="123">
        <v>1</v>
      </c>
    </row>
    <row r="261" spans="1:12">
      <c r="A261" s="16" t="s">
        <v>281</v>
      </c>
      <c r="B261" s="16" t="s">
        <v>2034</v>
      </c>
      <c r="C261" s="16" t="s">
        <v>1956</v>
      </c>
      <c r="D261" s="4" t="s">
        <v>1568</v>
      </c>
      <c r="E261" s="4" t="s">
        <v>1961</v>
      </c>
      <c r="F261" s="4" t="s">
        <v>1962</v>
      </c>
      <c r="G261" s="17">
        <v>2.9555336455508998</v>
      </c>
      <c r="H261" s="127">
        <v>0.54300000000000004</v>
      </c>
      <c r="I261" s="123">
        <v>1</v>
      </c>
      <c r="J261" s="123">
        <v>1</v>
      </c>
      <c r="K261" s="123">
        <v>1</v>
      </c>
      <c r="L261" s="123">
        <v>1</v>
      </c>
    </row>
    <row r="262" spans="1:12">
      <c r="A262" s="16" t="s">
        <v>282</v>
      </c>
      <c r="B262" s="16" t="s">
        <v>2034</v>
      </c>
      <c r="C262" s="16" t="s">
        <v>1957</v>
      </c>
      <c r="D262" s="4" t="s">
        <v>1568</v>
      </c>
      <c r="E262" s="4" t="s">
        <v>1961</v>
      </c>
      <c r="F262" s="4" t="s">
        <v>1962</v>
      </c>
      <c r="G262" s="17">
        <v>3.4579560155239299</v>
      </c>
      <c r="H262" s="127">
        <v>0.67369999999999997</v>
      </c>
      <c r="I262" s="123">
        <v>1</v>
      </c>
      <c r="J262" s="123">
        <v>1</v>
      </c>
      <c r="K262" s="123">
        <v>1</v>
      </c>
      <c r="L262" s="123">
        <v>1</v>
      </c>
    </row>
    <row r="263" spans="1:12">
      <c r="A263" s="16" t="s">
        <v>283</v>
      </c>
      <c r="B263" s="16" t="s">
        <v>2034</v>
      </c>
      <c r="C263" s="16" t="s">
        <v>1958</v>
      </c>
      <c r="D263" s="4" t="s">
        <v>1568</v>
      </c>
      <c r="E263" s="4" t="s">
        <v>1961</v>
      </c>
      <c r="F263" s="4" t="s">
        <v>1962</v>
      </c>
      <c r="G263" s="17">
        <v>4.9804878048780497</v>
      </c>
      <c r="H263" s="127">
        <v>1.2165999999999999</v>
      </c>
      <c r="I263" s="123">
        <v>1</v>
      </c>
      <c r="J263" s="123">
        <v>1</v>
      </c>
      <c r="K263" s="123">
        <v>1</v>
      </c>
      <c r="L263" s="123">
        <v>1</v>
      </c>
    </row>
    <row r="264" spans="1:12">
      <c r="A264" s="16" t="s">
        <v>284</v>
      </c>
      <c r="B264" s="16" t="s">
        <v>2035</v>
      </c>
      <c r="C264" s="16" t="s">
        <v>1954</v>
      </c>
      <c r="D264" s="4" t="s">
        <v>2036</v>
      </c>
      <c r="E264" s="4" t="s">
        <v>1961</v>
      </c>
      <c r="F264" s="4" t="s">
        <v>1962</v>
      </c>
      <c r="G264" s="17">
        <v>2.9430894308943101</v>
      </c>
      <c r="H264" s="127">
        <v>0.55449999999999999</v>
      </c>
      <c r="I264" s="123">
        <v>1</v>
      </c>
      <c r="J264" s="123">
        <v>1</v>
      </c>
      <c r="K264" s="123">
        <v>1</v>
      </c>
      <c r="L264" s="123">
        <v>1</v>
      </c>
    </row>
    <row r="265" spans="1:12">
      <c r="A265" s="16" t="s">
        <v>285</v>
      </c>
      <c r="B265" s="16" t="s">
        <v>2035</v>
      </c>
      <c r="C265" s="16" t="s">
        <v>1956</v>
      </c>
      <c r="D265" s="4" t="s">
        <v>2036</v>
      </c>
      <c r="E265" s="4" t="s">
        <v>1961</v>
      </c>
      <c r="F265" s="4" t="s">
        <v>1962</v>
      </c>
      <c r="G265" s="17">
        <v>3.8212962962963002</v>
      </c>
      <c r="H265" s="127">
        <v>0.70789999999999997</v>
      </c>
      <c r="I265" s="123">
        <v>1</v>
      </c>
      <c r="J265" s="123">
        <v>1</v>
      </c>
      <c r="K265" s="123">
        <v>1</v>
      </c>
      <c r="L265" s="123">
        <v>1</v>
      </c>
    </row>
    <row r="266" spans="1:12">
      <c r="A266" s="16" t="s">
        <v>286</v>
      </c>
      <c r="B266" s="16" t="s">
        <v>2035</v>
      </c>
      <c r="C266" s="16" t="s">
        <v>1957</v>
      </c>
      <c r="D266" s="4" t="s">
        <v>2036</v>
      </c>
      <c r="E266" s="4" t="s">
        <v>1961</v>
      </c>
      <c r="F266" s="4" t="s">
        <v>1962</v>
      </c>
      <c r="G266" s="17">
        <v>5.4407732074623496</v>
      </c>
      <c r="H266" s="127">
        <v>0.97230000000000005</v>
      </c>
      <c r="I266" s="123">
        <v>1</v>
      </c>
      <c r="J266" s="123">
        <v>1</v>
      </c>
      <c r="K266" s="123">
        <v>1</v>
      </c>
      <c r="L266" s="123">
        <v>1</v>
      </c>
    </row>
    <row r="267" spans="1:12">
      <c r="A267" s="16" t="s">
        <v>287</v>
      </c>
      <c r="B267" s="16" t="s">
        <v>2035</v>
      </c>
      <c r="C267" s="16" t="s">
        <v>1958</v>
      </c>
      <c r="D267" s="4" t="s">
        <v>2036</v>
      </c>
      <c r="E267" s="4" t="s">
        <v>1961</v>
      </c>
      <c r="F267" s="4" t="s">
        <v>1962</v>
      </c>
      <c r="G267" s="17">
        <v>8.11</v>
      </c>
      <c r="H267" s="127">
        <v>1.4850000000000001</v>
      </c>
      <c r="I267" s="123">
        <v>1</v>
      </c>
      <c r="J267" s="123">
        <v>1</v>
      </c>
      <c r="K267" s="123">
        <v>1</v>
      </c>
      <c r="L267" s="123">
        <v>1</v>
      </c>
    </row>
    <row r="268" spans="1:12">
      <c r="A268" s="16" t="s">
        <v>288</v>
      </c>
      <c r="B268" s="16" t="s">
        <v>2037</v>
      </c>
      <c r="C268" s="16" t="s">
        <v>1954</v>
      </c>
      <c r="D268" s="4" t="s">
        <v>2038</v>
      </c>
      <c r="E268" s="4" t="s">
        <v>1961</v>
      </c>
      <c r="F268" s="4" t="s">
        <v>1962</v>
      </c>
      <c r="G268" s="17">
        <v>2.7349347975291698</v>
      </c>
      <c r="H268" s="127">
        <v>0.46479999999999999</v>
      </c>
      <c r="I268" s="123">
        <v>1</v>
      </c>
      <c r="J268" s="123">
        <v>1</v>
      </c>
      <c r="K268" s="123">
        <v>1</v>
      </c>
      <c r="L268" s="123">
        <v>1</v>
      </c>
    </row>
    <row r="269" spans="1:12">
      <c r="A269" s="16" t="s">
        <v>289</v>
      </c>
      <c r="B269" s="16" t="s">
        <v>2037</v>
      </c>
      <c r="C269" s="16" t="s">
        <v>1956</v>
      </c>
      <c r="D269" s="4" t="s">
        <v>2038</v>
      </c>
      <c r="E269" s="4" t="s">
        <v>1961</v>
      </c>
      <c r="F269" s="4" t="s">
        <v>1962</v>
      </c>
      <c r="G269" s="17">
        <v>3.4687973550075801</v>
      </c>
      <c r="H269" s="127">
        <v>0.6623</v>
      </c>
      <c r="I269" s="123">
        <v>1</v>
      </c>
      <c r="J269" s="123">
        <v>1</v>
      </c>
      <c r="K269" s="123">
        <v>1</v>
      </c>
      <c r="L269" s="123">
        <v>1</v>
      </c>
    </row>
    <row r="270" spans="1:12">
      <c r="A270" s="16" t="s">
        <v>290</v>
      </c>
      <c r="B270" s="16" t="s">
        <v>2037</v>
      </c>
      <c r="C270" s="16" t="s">
        <v>1957</v>
      </c>
      <c r="D270" s="4" t="s">
        <v>2038</v>
      </c>
      <c r="E270" s="4" t="s">
        <v>1961</v>
      </c>
      <c r="F270" s="4" t="s">
        <v>1962</v>
      </c>
      <c r="G270" s="17">
        <v>4.9214926949480704</v>
      </c>
      <c r="H270" s="127">
        <v>0.94089999999999996</v>
      </c>
      <c r="I270" s="123">
        <v>1</v>
      </c>
      <c r="J270" s="123">
        <v>1</v>
      </c>
      <c r="K270" s="123">
        <v>1</v>
      </c>
      <c r="L270" s="123">
        <v>1</v>
      </c>
    </row>
    <row r="271" spans="1:12">
      <c r="A271" s="16" t="s">
        <v>291</v>
      </c>
      <c r="B271" s="16" t="s">
        <v>2037</v>
      </c>
      <c r="C271" s="16" t="s">
        <v>1958</v>
      </c>
      <c r="D271" s="4" t="s">
        <v>2038</v>
      </c>
      <c r="E271" s="4" t="s">
        <v>1961</v>
      </c>
      <c r="F271" s="4" t="s">
        <v>1962</v>
      </c>
      <c r="G271" s="17">
        <v>6.8830497523153102</v>
      </c>
      <c r="H271" s="127">
        <v>1.3900999999999999</v>
      </c>
      <c r="I271" s="123">
        <v>1</v>
      </c>
      <c r="J271" s="123">
        <v>1</v>
      </c>
      <c r="K271" s="123">
        <v>1</v>
      </c>
      <c r="L271" s="123">
        <v>1</v>
      </c>
    </row>
    <row r="272" spans="1:12">
      <c r="A272" s="16" t="s">
        <v>292</v>
      </c>
      <c r="B272" s="16" t="s">
        <v>2039</v>
      </c>
      <c r="C272" s="16" t="s">
        <v>1954</v>
      </c>
      <c r="D272" s="4" t="s">
        <v>2040</v>
      </c>
      <c r="E272" s="4" t="s">
        <v>1961</v>
      </c>
      <c r="F272" s="4" t="s">
        <v>1962</v>
      </c>
      <c r="G272" s="17">
        <v>2.2996768982229399</v>
      </c>
      <c r="H272" s="127">
        <v>0.46960000000000002</v>
      </c>
      <c r="I272" s="123">
        <v>1</v>
      </c>
      <c r="J272" s="123">
        <v>1</v>
      </c>
      <c r="K272" s="123">
        <v>1</v>
      </c>
      <c r="L272" s="123">
        <v>1</v>
      </c>
    </row>
    <row r="273" spans="1:12">
      <c r="A273" s="16" t="s">
        <v>293</v>
      </c>
      <c r="B273" s="16" t="s">
        <v>2039</v>
      </c>
      <c r="C273" s="16" t="s">
        <v>1956</v>
      </c>
      <c r="D273" s="4" t="s">
        <v>2040</v>
      </c>
      <c r="E273" s="4" t="s">
        <v>1961</v>
      </c>
      <c r="F273" s="4" t="s">
        <v>1962</v>
      </c>
      <c r="G273" s="17">
        <v>3.03282532239156</v>
      </c>
      <c r="H273" s="127">
        <v>0.61709999999999998</v>
      </c>
      <c r="I273" s="123">
        <v>1</v>
      </c>
      <c r="J273" s="123">
        <v>1</v>
      </c>
      <c r="K273" s="123">
        <v>1</v>
      </c>
      <c r="L273" s="123">
        <v>1</v>
      </c>
    </row>
    <row r="274" spans="1:12">
      <c r="A274" s="16" t="s">
        <v>294</v>
      </c>
      <c r="B274" s="16" t="s">
        <v>2039</v>
      </c>
      <c r="C274" s="16" t="s">
        <v>1957</v>
      </c>
      <c r="D274" s="4" t="s">
        <v>2040</v>
      </c>
      <c r="E274" s="4" t="s">
        <v>1961</v>
      </c>
      <c r="F274" s="4" t="s">
        <v>1962</v>
      </c>
      <c r="G274" s="17">
        <v>4.5074092999489004</v>
      </c>
      <c r="H274" s="127">
        <v>0.86619999999999997</v>
      </c>
      <c r="I274" s="123">
        <v>1</v>
      </c>
      <c r="J274" s="123">
        <v>1</v>
      </c>
      <c r="K274" s="123">
        <v>1</v>
      </c>
      <c r="L274" s="123">
        <v>1</v>
      </c>
    </row>
    <row r="275" spans="1:12">
      <c r="A275" s="16" t="s">
        <v>295</v>
      </c>
      <c r="B275" s="16" t="s">
        <v>2039</v>
      </c>
      <c r="C275" s="16" t="s">
        <v>1958</v>
      </c>
      <c r="D275" s="4" t="s">
        <v>2040</v>
      </c>
      <c r="E275" s="4" t="s">
        <v>1961</v>
      </c>
      <c r="F275" s="4" t="s">
        <v>1962</v>
      </c>
      <c r="G275" s="17">
        <v>7.5083932853717004</v>
      </c>
      <c r="H275" s="127">
        <v>1.4368000000000001</v>
      </c>
      <c r="I275" s="123">
        <v>1</v>
      </c>
      <c r="J275" s="123">
        <v>1</v>
      </c>
      <c r="K275" s="123">
        <v>1</v>
      </c>
      <c r="L275" s="123">
        <v>1</v>
      </c>
    </row>
    <row r="276" spans="1:12">
      <c r="A276" s="16" t="s">
        <v>1569</v>
      </c>
      <c r="B276" s="16" t="s">
        <v>2041</v>
      </c>
      <c r="C276" s="16" t="s">
        <v>1954</v>
      </c>
      <c r="D276" s="4" t="s">
        <v>1570</v>
      </c>
      <c r="E276" s="4" t="s">
        <v>1961</v>
      </c>
      <c r="F276" s="4" t="s">
        <v>1962</v>
      </c>
      <c r="G276" s="17">
        <v>2.2300601715529398</v>
      </c>
      <c r="H276" s="127">
        <v>0.4501</v>
      </c>
      <c r="I276" s="123">
        <v>1</v>
      </c>
      <c r="J276" s="123">
        <v>1</v>
      </c>
      <c r="K276" s="123">
        <v>1</v>
      </c>
      <c r="L276" s="123">
        <v>1</v>
      </c>
    </row>
    <row r="277" spans="1:12">
      <c r="A277" s="16" t="s">
        <v>1571</v>
      </c>
      <c r="B277" s="16" t="s">
        <v>2041</v>
      </c>
      <c r="C277" s="16" t="s">
        <v>1956</v>
      </c>
      <c r="D277" s="4" t="s">
        <v>1570</v>
      </c>
      <c r="E277" s="4" t="s">
        <v>1961</v>
      </c>
      <c r="F277" s="4" t="s">
        <v>1962</v>
      </c>
      <c r="G277" s="17">
        <v>2.8369543008921898</v>
      </c>
      <c r="H277" s="127">
        <v>0.56459999999999999</v>
      </c>
      <c r="I277" s="123">
        <v>1</v>
      </c>
      <c r="J277" s="123">
        <v>1</v>
      </c>
      <c r="K277" s="123">
        <v>1</v>
      </c>
      <c r="L277" s="123">
        <v>1</v>
      </c>
    </row>
    <row r="278" spans="1:12">
      <c r="A278" s="16" t="s">
        <v>1572</v>
      </c>
      <c r="B278" s="16" t="s">
        <v>2041</v>
      </c>
      <c r="C278" s="16" t="s">
        <v>1957</v>
      </c>
      <c r="D278" s="4" t="s">
        <v>1570</v>
      </c>
      <c r="E278" s="4" t="s">
        <v>1961</v>
      </c>
      <c r="F278" s="4" t="s">
        <v>1962</v>
      </c>
      <c r="G278" s="17">
        <v>3.8097826086956501</v>
      </c>
      <c r="H278" s="127">
        <v>0.74870000000000003</v>
      </c>
      <c r="I278" s="123">
        <v>1</v>
      </c>
      <c r="J278" s="123">
        <v>1</v>
      </c>
      <c r="K278" s="123">
        <v>1</v>
      </c>
      <c r="L278" s="123">
        <v>1</v>
      </c>
    </row>
    <row r="279" spans="1:12">
      <c r="A279" s="16" t="s">
        <v>1573</v>
      </c>
      <c r="B279" s="16" t="s">
        <v>2041</v>
      </c>
      <c r="C279" s="16" t="s">
        <v>1958</v>
      </c>
      <c r="D279" s="4" t="s">
        <v>1570</v>
      </c>
      <c r="E279" s="4" t="s">
        <v>1961</v>
      </c>
      <c r="F279" s="4" t="s">
        <v>1962</v>
      </c>
      <c r="G279" s="17">
        <v>6.1475862068965501</v>
      </c>
      <c r="H279" s="127">
        <v>1.2303999999999999</v>
      </c>
      <c r="I279" s="123">
        <v>1</v>
      </c>
      <c r="J279" s="123">
        <v>1</v>
      </c>
      <c r="K279" s="123">
        <v>1</v>
      </c>
      <c r="L279" s="123">
        <v>1</v>
      </c>
    </row>
    <row r="280" spans="1:12">
      <c r="A280" s="16" t="s">
        <v>296</v>
      </c>
      <c r="B280" s="16" t="s">
        <v>2042</v>
      </c>
      <c r="C280" s="16" t="s">
        <v>1954</v>
      </c>
      <c r="D280" s="4" t="s">
        <v>1574</v>
      </c>
      <c r="E280" s="4" t="s">
        <v>1961</v>
      </c>
      <c r="F280" s="4" t="s">
        <v>1962</v>
      </c>
      <c r="G280" s="17">
        <v>5.2992125984251999</v>
      </c>
      <c r="H280" s="127">
        <v>3.2702</v>
      </c>
      <c r="I280" s="123">
        <v>1</v>
      </c>
      <c r="J280" s="123">
        <v>1</v>
      </c>
      <c r="K280" s="123">
        <v>1</v>
      </c>
      <c r="L280" s="123">
        <v>1</v>
      </c>
    </row>
    <row r="281" spans="1:12">
      <c r="A281" s="16" t="s">
        <v>297</v>
      </c>
      <c r="B281" s="16" t="s">
        <v>2042</v>
      </c>
      <c r="C281" s="16" t="s">
        <v>1956</v>
      </c>
      <c r="D281" s="4" t="s">
        <v>1574</v>
      </c>
      <c r="E281" s="4" t="s">
        <v>1961</v>
      </c>
      <c r="F281" s="4" t="s">
        <v>1962</v>
      </c>
      <c r="G281" s="17">
        <v>6.2801932367149798</v>
      </c>
      <c r="H281" s="127">
        <v>3.8279999999999998</v>
      </c>
      <c r="I281" s="123">
        <v>1</v>
      </c>
      <c r="J281" s="123">
        <v>1</v>
      </c>
      <c r="K281" s="123">
        <v>1</v>
      </c>
      <c r="L281" s="123">
        <v>1</v>
      </c>
    </row>
    <row r="282" spans="1:12">
      <c r="A282" s="16" t="s">
        <v>298</v>
      </c>
      <c r="B282" s="16" t="s">
        <v>2042</v>
      </c>
      <c r="C282" s="16" t="s">
        <v>1957</v>
      </c>
      <c r="D282" s="4" t="s">
        <v>1574</v>
      </c>
      <c r="E282" s="4" t="s">
        <v>1961</v>
      </c>
      <c r="F282" s="4" t="s">
        <v>1962</v>
      </c>
      <c r="G282" s="17">
        <v>9.0756048387096797</v>
      </c>
      <c r="H282" s="127">
        <v>4.867</v>
      </c>
      <c r="I282" s="123">
        <v>1</v>
      </c>
      <c r="J282" s="123">
        <v>1</v>
      </c>
      <c r="K282" s="123">
        <v>1</v>
      </c>
      <c r="L282" s="123">
        <v>1</v>
      </c>
    </row>
    <row r="283" spans="1:12">
      <c r="A283" s="16" t="s">
        <v>299</v>
      </c>
      <c r="B283" s="16" t="s">
        <v>2042</v>
      </c>
      <c r="C283" s="16" t="s">
        <v>1958</v>
      </c>
      <c r="D283" s="4" t="s">
        <v>1574</v>
      </c>
      <c r="E283" s="4" t="s">
        <v>1961</v>
      </c>
      <c r="F283" s="4" t="s">
        <v>1962</v>
      </c>
      <c r="G283" s="17">
        <v>22.451219512195099</v>
      </c>
      <c r="H283" s="127">
        <v>9.0129999999999999</v>
      </c>
      <c r="I283" s="123">
        <v>1</v>
      </c>
      <c r="J283" s="123">
        <v>1</v>
      </c>
      <c r="K283" s="123">
        <v>1</v>
      </c>
      <c r="L283" s="123">
        <v>1</v>
      </c>
    </row>
    <row r="284" spans="1:12">
      <c r="A284" s="16" t="s">
        <v>300</v>
      </c>
      <c r="B284" s="16" t="s">
        <v>2043</v>
      </c>
      <c r="C284" s="16" t="s">
        <v>1954</v>
      </c>
      <c r="D284" s="4" t="s">
        <v>2044</v>
      </c>
      <c r="E284" s="4" t="s">
        <v>1961</v>
      </c>
      <c r="F284" s="4" t="s">
        <v>1962</v>
      </c>
      <c r="G284" s="17">
        <v>7</v>
      </c>
      <c r="H284" s="127">
        <v>8.3902000000000001</v>
      </c>
      <c r="I284" s="123">
        <v>1</v>
      </c>
      <c r="J284" s="123">
        <v>1</v>
      </c>
      <c r="K284" s="123">
        <v>1</v>
      </c>
      <c r="L284" s="123">
        <v>1</v>
      </c>
    </row>
    <row r="285" spans="1:12">
      <c r="A285" s="16" t="s">
        <v>301</v>
      </c>
      <c r="B285" s="16" t="s">
        <v>2043</v>
      </c>
      <c r="C285" s="16" t="s">
        <v>1956</v>
      </c>
      <c r="D285" s="4" t="s">
        <v>2044</v>
      </c>
      <c r="E285" s="4" t="s">
        <v>1961</v>
      </c>
      <c r="F285" s="4" t="s">
        <v>1962</v>
      </c>
      <c r="G285" s="17">
        <v>14.4</v>
      </c>
      <c r="H285" s="127">
        <v>10.524900000000001</v>
      </c>
      <c r="I285" s="123">
        <v>1</v>
      </c>
      <c r="J285" s="123">
        <v>1</v>
      </c>
      <c r="K285" s="123">
        <v>1</v>
      </c>
      <c r="L285" s="123">
        <v>1</v>
      </c>
    </row>
    <row r="286" spans="1:12">
      <c r="A286" s="16" t="s">
        <v>302</v>
      </c>
      <c r="B286" s="16" t="s">
        <v>2043</v>
      </c>
      <c r="C286" s="16" t="s">
        <v>1957</v>
      </c>
      <c r="D286" s="4" t="s">
        <v>2044</v>
      </c>
      <c r="E286" s="4" t="s">
        <v>1961</v>
      </c>
      <c r="F286" s="4" t="s">
        <v>1962</v>
      </c>
      <c r="G286" s="17">
        <v>26.154826958105598</v>
      </c>
      <c r="H286" s="127">
        <v>16.369399999999999</v>
      </c>
      <c r="I286" s="123">
        <v>1</v>
      </c>
      <c r="J286" s="123">
        <v>1</v>
      </c>
      <c r="K286" s="123">
        <v>1</v>
      </c>
      <c r="L286" s="123">
        <v>1</v>
      </c>
    </row>
    <row r="287" spans="1:12">
      <c r="A287" s="16" t="s">
        <v>303</v>
      </c>
      <c r="B287" s="16" t="s">
        <v>2043</v>
      </c>
      <c r="C287" s="16" t="s">
        <v>1958</v>
      </c>
      <c r="D287" s="4" t="s">
        <v>2044</v>
      </c>
      <c r="E287" s="4" t="s">
        <v>1961</v>
      </c>
      <c r="F287" s="4" t="s">
        <v>1962</v>
      </c>
      <c r="G287" s="17">
        <v>37.7513043478261</v>
      </c>
      <c r="H287" s="127">
        <v>21.971299999999999</v>
      </c>
      <c r="I287" s="123">
        <v>1</v>
      </c>
      <c r="J287" s="123">
        <v>1</v>
      </c>
      <c r="K287" s="123">
        <v>1</v>
      </c>
      <c r="L287" s="123">
        <v>1</v>
      </c>
    </row>
    <row r="288" spans="1:12">
      <c r="A288" s="16" t="s">
        <v>304</v>
      </c>
      <c r="B288" s="16" t="s">
        <v>2045</v>
      </c>
      <c r="C288" s="16" t="s">
        <v>1954</v>
      </c>
      <c r="D288" s="4" t="s">
        <v>2046</v>
      </c>
      <c r="E288" s="4" t="s">
        <v>1961</v>
      </c>
      <c r="F288" s="4" t="s">
        <v>1962</v>
      </c>
      <c r="G288" s="17">
        <v>6.98206278026906</v>
      </c>
      <c r="H288" s="127">
        <v>4.1032999999999999</v>
      </c>
      <c r="I288" s="123">
        <v>1</v>
      </c>
      <c r="J288" s="123">
        <v>1</v>
      </c>
      <c r="K288" s="123">
        <v>1</v>
      </c>
      <c r="L288" s="123">
        <v>1</v>
      </c>
    </row>
    <row r="289" spans="1:12">
      <c r="A289" s="16" t="s">
        <v>305</v>
      </c>
      <c r="B289" s="16" t="s">
        <v>2045</v>
      </c>
      <c r="C289" s="16" t="s">
        <v>1956</v>
      </c>
      <c r="D289" s="4" t="s">
        <v>2046</v>
      </c>
      <c r="E289" s="4" t="s">
        <v>1961</v>
      </c>
      <c r="F289" s="4" t="s">
        <v>1962</v>
      </c>
      <c r="G289" s="17">
        <v>8.7876712328767095</v>
      </c>
      <c r="H289" s="127">
        <v>4.9494999999999996</v>
      </c>
      <c r="I289" s="123">
        <v>1</v>
      </c>
      <c r="J289" s="123">
        <v>1</v>
      </c>
      <c r="K289" s="123">
        <v>1</v>
      </c>
      <c r="L289" s="123">
        <v>1</v>
      </c>
    </row>
    <row r="290" spans="1:12">
      <c r="A290" s="16" t="s">
        <v>306</v>
      </c>
      <c r="B290" s="16" t="s">
        <v>2045</v>
      </c>
      <c r="C290" s="16" t="s">
        <v>1957</v>
      </c>
      <c r="D290" s="4" t="s">
        <v>2046</v>
      </c>
      <c r="E290" s="4" t="s">
        <v>1961</v>
      </c>
      <c r="F290" s="4" t="s">
        <v>1962</v>
      </c>
      <c r="G290" s="17">
        <v>12.6217647058824</v>
      </c>
      <c r="H290" s="127">
        <v>6.3220999999999998</v>
      </c>
      <c r="I290" s="123">
        <v>1</v>
      </c>
      <c r="J290" s="123">
        <v>1</v>
      </c>
      <c r="K290" s="123">
        <v>1</v>
      </c>
      <c r="L290" s="123">
        <v>1</v>
      </c>
    </row>
    <row r="291" spans="1:12">
      <c r="A291" s="16" t="s">
        <v>307</v>
      </c>
      <c r="B291" s="16" t="s">
        <v>2045</v>
      </c>
      <c r="C291" s="16" t="s">
        <v>1958</v>
      </c>
      <c r="D291" s="4" t="s">
        <v>2046</v>
      </c>
      <c r="E291" s="4" t="s">
        <v>1961</v>
      </c>
      <c r="F291" s="4" t="s">
        <v>1962</v>
      </c>
      <c r="G291" s="17">
        <v>19.9541330645161</v>
      </c>
      <c r="H291" s="127">
        <v>9.1915999999999993</v>
      </c>
      <c r="I291" s="123">
        <v>1</v>
      </c>
      <c r="J291" s="123">
        <v>1</v>
      </c>
      <c r="K291" s="123">
        <v>1</v>
      </c>
      <c r="L291" s="123">
        <v>1</v>
      </c>
    </row>
    <row r="292" spans="1:12">
      <c r="A292" s="16" t="s">
        <v>308</v>
      </c>
      <c r="B292" s="16" t="s">
        <v>2047</v>
      </c>
      <c r="C292" s="16" t="s">
        <v>1954</v>
      </c>
      <c r="D292" s="4" t="s">
        <v>2048</v>
      </c>
      <c r="E292" s="4" t="s">
        <v>1961</v>
      </c>
      <c r="F292" s="4" t="s">
        <v>1962</v>
      </c>
      <c r="G292" s="17">
        <v>5.3778186838472202</v>
      </c>
      <c r="H292" s="127">
        <v>3.7370999999999999</v>
      </c>
      <c r="I292" s="123">
        <v>1</v>
      </c>
      <c r="J292" s="123">
        <v>1</v>
      </c>
      <c r="K292" s="123">
        <v>1</v>
      </c>
      <c r="L292" s="123">
        <v>1</v>
      </c>
    </row>
    <row r="293" spans="1:12">
      <c r="A293" s="16" t="s">
        <v>309</v>
      </c>
      <c r="B293" s="16" t="s">
        <v>2047</v>
      </c>
      <c r="C293" s="16" t="s">
        <v>1956</v>
      </c>
      <c r="D293" s="4" t="s">
        <v>2048</v>
      </c>
      <c r="E293" s="4" t="s">
        <v>1961</v>
      </c>
      <c r="F293" s="4" t="s">
        <v>1962</v>
      </c>
      <c r="G293" s="17">
        <v>6.4190726159230103</v>
      </c>
      <c r="H293" s="127">
        <v>4.1298000000000004</v>
      </c>
      <c r="I293" s="123">
        <v>1</v>
      </c>
      <c r="J293" s="123">
        <v>1</v>
      </c>
      <c r="K293" s="123">
        <v>1</v>
      </c>
      <c r="L293" s="123">
        <v>1</v>
      </c>
    </row>
    <row r="294" spans="1:12">
      <c r="A294" s="16" t="s">
        <v>310</v>
      </c>
      <c r="B294" s="16" t="s">
        <v>2047</v>
      </c>
      <c r="C294" s="16" t="s">
        <v>1957</v>
      </c>
      <c r="D294" s="4" t="s">
        <v>2048</v>
      </c>
      <c r="E294" s="4" t="s">
        <v>1961</v>
      </c>
      <c r="F294" s="4" t="s">
        <v>1962</v>
      </c>
      <c r="G294" s="17">
        <v>9.4578861788617896</v>
      </c>
      <c r="H294" s="127">
        <v>5.1944999999999997</v>
      </c>
      <c r="I294" s="123">
        <v>1</v>
      </c>
      <c r="J294" s="123">
        <v>1</v>
      </c>
      <c r="K294" s="123">
        <v>1</v>
      </c>
      <c r="L294" s="123">
        <v>1</v>
      </c>
    </row>
    <row r="295" spans="1:12">
      <c r="A295" s="16" t="s">
        <v>311</v>
      </c>
      <c r="B295" s="16" t="s">
        <v>2047</v>
      </c>
      <c r="C295" s="16" t="s">
        <v>1958</v>
      </c>
      <c r="D295" s="4" t="s">
        <v>2048</v>
      </c>
      <c r="E295" s="4" t="s">
        <v>1961</v>
      </c>
      <c r="F295" s="4" t="s">
        <v>1962</v>
      </c>
      <c r="G295" s="17">
        <v>15.6036877394636</v>
      </c>
      <c r="H295" s="127">
        <v>7.8063000000000002</v>
      </c>
      <c r="I295" s="123">
        <v>1</v>
      </c>
      <c r="J295" s="123">
        <v>1</v>
      </c>
      <c r="K295" s="123">
        <v>1</v>
      </c>
      <c r="L295" s="123">
        <v>1</v>
      </c>
    </row>
    <row r="296" spans="1:12">
      <c r="A296" s="16" t="s">
        <v>312</v>
      </c>
      <c r="B296" s="16" t="s">
        <v>2049</v>
      </c>
      <c r="C296" s="16" t="s">
        <v>1954</v>
      </c>
      <c r="D296" s="4" t="s">
        <v>2050</v>
      </c>
      <c r="E296" s="4" t="s">
        <v>1961</v>
      </c>
      <c r="F296" s="4" t="s">
        <v>1962</v>
      </c>
      <c r="G296" s="17">
        <v>7.2698412698412698</v>
      </c>
      <c r="H296" s="127">
        <v>3.8618999999999999</v>
      </c>
      <c r="I296" s="123">
        <v>1</v>
      </c>
      <c r="J296" s="123">
        <v>1</v>
      </c>
      <c r="K296" s="123">
        <v>1</v>
      </c>
      <c r="L296" s="123">
        <v>1</v>
      </c>
    </row>
    <row r="297" spans="1:12">
      <c r="A297" s="16" t="s">
        <v>313</v>
      </c>
      <c r="B297" s="16" t="s">
        <v>2049</v>
      </c>
      <c r="C297" s="16" t="s">
        <v>1956</v>
      </c>
      <c r="D297" s="4" t="s">
        <v>2050</v>
      </c>
      <c r="E297" s="4" t="s">
        <v>1961</v>
      </c>
      <c r="F297" s="4" t="s">
        <v>1962</v>
      </c>
      <c r="G297" s="17">
        <v>8.7281469475958904</v>
      </c>
      <c r="H297" s="127">
        <v>4.3986000000000001</v>
      </c>
      <c r="I297" s="123">
        <v>1</v>
      </c>
      <c r="J297" s="123">
        <v>1</v>
      </c>
      <c r="K297" s="123">
        <v>1</v>
      </c>
      <c r="L297" s="123">
        <v>1</v>
      </c>
    </row>
    <row r="298" spans="1:12">
      <c r="A298" s="16" t="s">
        <v>314</v>
      </c>
      <c r="B298" s="16" t="s">
        <v>2049</v>
      </c>
      <c r="C298" s="16" t="s">
        <v>1957</v>
      </c>
      <c r="D298" s="4" t="s">
        <v>2050</v>
      </c>
      <c r="E298" s="4" t="s">
        <v>1961</v>
      </c>
      <c r="F298" s="4" t="s">
        <v>1962</v>
      </c>
      <c r="G298" s="17">
        <v>10.962110076759799</v>
      </c>
      <c r="H298" s="127">
        <v>5.2972999999999999</v>
      </c>
      <c r="I298" s="123">
        <v>1</v>
      </c>
      <c r="J298" s="123">
        <v>1</v>
      </c>
      <c r="K298" s="123">
        <v>1</v>
      </c>
      <c r="L298" s="123">
        <v>1</v>
      </c>
    </row>
    <row r="299" spans="1:12">
      <c r="A299" s="16" t="s">
        <v>315</v>
      </c>
      <c r="B299" s="16" t="s">
        <v>2049</v>
      </c>
      <c r="C299" s="16" t="s">
        <v>1958</v>
      </c>
      <c r="D299" s="4" t="s">
        <v>2050</v>
      </c>
      <c r="E299" s="4" t="s">
        <v>1961</v>
      </c>
      <c r="F299" s="4" t="s">
        <v>1962</v>
      </c>
      <c r="G299" s="17">
        <v>15.3782017773131</v>
      </c>
      <c r="H299" s="127">
        <v>7.2298999999999998</v>
      </c>
      <c r="I299" s="123">
        <v>1</v>
      </c>
      <c r="J299" s="123">
        <v>1</v>
      </c>
      <c r="K299" s="123">
        <v>1</v>
      </c>
      <c r="L299" s="123">
        <v>1</v>
      </c>
    </row>
    <row r="300" spans="1:12">
      <c r="A300" s="16" t="s">
        <v>316</v>
      </c>
      <c r="B300" s="16" t="s">
        <v>2051</v>
      </c>
      <c r="C300" s="16" t="s">
        <v>1954</v>
      </c>
      <c r="D300" s="4" t="s">
        <v>2052</v>
      </c>
      <c r="E300" s="4" t="s">
        <v>1961</v>
      </c>
      <c r="F300" s="4" t="s">
        <v>1962</v>
      </c>
      <c r="G300" s="17">
        <v>5.5969220694171602</v>
      </c>
      <c r="H300" s="127">
        <v>3.3313000000000001</v>
      </c>
      <c r="I300" s="123">
        <v>1</v>
      </c>
      <c r="J300" s="123">
        <v>1</v>
      </c>
      <c r="K300" s="123">
        <v>1</v>
      </c>
      <c r="L300" s="123">
        <v>1</v>
      </c>
    </row>
    <row r="301" spans="1:12">
      <c r="A301" s="16" t="s">
        <v>317</v>
      </c>
      <c r="B301" s="16" t="s">
        <v>2051</v>
      </c>
      <c r="C301" s="16" t="s">
        <v>1956</v>
      </c>
      <c r="D301" s="4" t="s">
        <v>2052</v>
      </c>
      <c r="E301" s="4" t="s">
        <v>1961</v>
      </c>
      <c r="F301" s="4" t="s">
        <v>1962</v>
      </c>
      <c r="G301" s="17">
        <v>6.6523565095660304</v>
      </c>
      <c r="H301" s="127">
        <v>3.6827000000000001</v>
      </c>
      <c r="I301" s="123">
        <v>1</v>
      </c>
      <c r="J301" s="123">
        <v>1</v>
      </c>
      <c r="K301" s="123">
        <v>1</v>
      </c>
      <c r="L301" s="123">
        <v>1</v>
      </c>
    </row>
    <row r="302" spans="1:12">
      <c r="A302" s="16" t="s">
        <v>318</v>
      </c>
      <c r="B302" s="16" t="s">
        <v>2051</v>
      </c>
      <c r="C302" s="16" t="s">
        <v>1957</v>
      </c>
      <c r="D302" s="4" t="s">
        <v>2052</v>
      </c>
      <c r="E302" s="4" t="s">
        <v>1961</v>
      </c>
      <c r="F302" s="4" t="s">
        <v>1962</v>
      </c>
      <c r="G302" s="17">
        <v>8.8267684058568801</v>
      </c>
      <c r="H302" s="127">
        <v>4.3632</v>
      </c>
      <c r="I302" s="123">
        <v>1</v>
      </c>
      <c r="J302" s="123">
        <v>1</v>
      </c>
      <c r="K302" s="123">
        <v>1</v>
      </c>
      <c r="L302" s="123">
        <v>1</v>
      </c>
    </row>
    <row r="303" spans="1:12">
      <c r="A303" s="16" t="s">
        <v>319</v>
      </c>
      <c r="B303" s="16" t="s">
        <v>2051</v>
      </c>
      <c r="C303" s="16" t="s">
        <v>1958</v>
      </c>
      <c r="D303" s="4" t="s">
        <v>2052</v>
      </c>
      <c r="E303" s="4" t="s">
        <v>1961</v>
      </c>
      <c r="F303" s="4" t="s">
        <v>1962</v>
      </c>
      <c r="G303" s="17">
        <v>13.923447860156701</v>
      </c>
      <c r="H303" s="127">
        <v>6.3792</v>
      </c>
      <c r="I303" s="123">
        <v>1</v>
      </c>
      <c r="J303" s="123">
        <v>1</v>
      </c>
      <c r="K303" s="123">
        <v>1</v>
      </c>
      <c r="L303" s="123">
        <v>1</v>
      </c>
    </row>
    <row r="304" spans="1:12">
      <c r="A304" s="16" t="s">
        <v>320</v>
      </c>
      <c r="B304" s="16" t="s">
        <v>2053</v>
      </c>
      <c r="C304" s="16" t="s">
        <v>1954</v>
      </c>
      <c r="D304" s="4" t="s">
        <v>2054</v>
      </c>
      <c r="E304" s="4" t="s">
        <v>1961</v>
      </c>
      <c r="F304" s="4" t="s">
        <v>1962</v>
      </c>
      <c r="G304" s="17">
        <v>3.9557910120569999</v>
      </c>
      <c r="H304" s="127">
        <v>2.7658999999999998</v>
      </c>
      <c r="I304" s="123">
        <v>1</v>
      </c>
      <c r="J304" s="123">
        <v>1</v>
      </c>
      <c r="K304" s="123">
        <v>1</v>
      </c>
      <c r="L304" s="123">
        <v>1</v>
      </c>
    </row>
    <row r="305" spans="1:12">
      <c r="A305" s="16" t="s">
        <v>321</v>
      </c>
      <c r="B305" s="16" t="s">
        <v>2053</v>
      </c>
      <c r="C305" s="16" t="s">
        <v>1956</v>
      </c>
      <c r="D305" s="4" t="s">
        <v>2054</v>
      </c>
      <c r="E305" s="4" t="s">
        <v>1961</v>
      </c>
      <c r="F305" s="4" t="s">
        <v>1962</v>
      </c>
      <c r="G305" s="17">
        <v>4.545587162655</v>
      </c>
      <c r="H305" s="127">
        <v>2.7898999999999998</v>
      </c>
      <c r="I305" s="123">
        <v>1</v>
      </c>
      <c r="J305" s="123">
        <v>1</v>
      </c>
      <c r="K305" s="123">
        <v>1</v>
      </c>
      <c r="L305" s="123">
        <v>1</v>
      </c>
    </row>
    <row r="306" spans="1:12">
      <c r="A306" s="16" t="s">
        <v>322</v>
      </c>
      <c r="B306" s="16" t="s">
        <v>2053</v>
      </c>
      <c r="C306" s="16" t="s">
        <v>1957</v>
      </c>
      <c r="D306" s="4" t="s">
        <v>2054</v>
      </c>
      <c r="E306" s="4" t="s">
        <v>1961</v>
      </c>
      <c r="F306" s="4" t="s">
        <v>1962</v>
      </c>
      <c r="G306" s="17">
        <v>7.7669217186580397</v>
      </c>
      <c r="H306" s="127">
        <v>4.1288</v>
      </c>
      <c r="I306" s="123">
        <v>1</v>
      </c>
      <c r="J306" s="123">
        <v>1</v>
      </c>
      <c r="K306" s="123">
        <v>1</v>
      </c>
      <c r="L306" s="123">
        <v>1</v>
      </c>
    </row>
    <row r="307" spans="1:12">
      <c r="A307" s="16" t="s">
        <v>323</v>
      </c>
      <c r="B307" s="16" t="s">
        <v>2053</v>
      </c>
      <c r="C307" s="16" t="s">
        <v>1958</v>
      </c>
      <c r="D307" s="4" t="s">
        <v>2054</v>
      </c>
      <c r="E307" s="4" t="s">
        <v>1961</v>
      </c>
      <c r="F307" s="4" t="s">
        <v>1962</v>
      </c>
      <c r="G307" s="17">
        <v>14.7281455280445</v>
      </c>
      <c r="H307" s="127">
        <v>6.8372999999999999</v>
      </c>
      <c r="I307" s="123">
        <v>1</v>
      </c>
      <c r="J307" s="123">
        <v>1</v>
      </c>
      <c r="K307" s="123">
        <v>1</v>
      </c>
      <c r="L307" s="123">
        <v>1</v>
      </c>
    </row>
    <row r="308" spans="1:12">
      <c r="A308" s="16" t="s">
        <v>324</v>
      </c>
      <c r="B308" s="16" t="s">
        <v>2055</v>
      </c>
      <c r="C308" s="16" t="s">
        <v>1954</v>
      </c>
      <c r="D308" s="4" t="s">
        <v>1575</v>
      </c>
      <c r="E308" s="4" t="s">
        <v>1961</v>
      </c>
      <c r="F308" s="4" t="s">
        <v>1962</v>
      </c>
      <c r="G308" s="17">
        <v>2.2424366872005499</v>
      </c>
      <c r="H308" s="127">
        <v>2.6838000000000002</v>
      </c>
      <c r="I308" s="123">
        <v>1</v>
      </c>
      <c r="J308" s="123">
        <v>1</v>
      </c>
      <c r="K308" s="123">
        <v>1</v>
      </c>
      <c r="L308" s="123">
        <v>1</v>
      </c>
    </row>
    <row r="309" spans="1:12">
      <c r="A309" s="16" t="s">
        <v>325</v>
      </c>
      <c r="B309" s="16" t="s">
        <v>2055</v>
      </c>
      <c r="C309" s="16" t="s">
        <v>1956</v>
      </c>
      <c r="D309" s="4" t="s">
        <v>1575</v>
      </c>
      <c r="E309" s="4" t="s">
        <v>1961</v>
      </c>
      <c r="F309" s="4" t="s">
        <v>1962</v>
      </c>
      <c r="G309" s="17">
        <v>3.58460721868365</v>
      </c>
      <c r="H309" s="127">
        <v>2.8367</v>
      </c>
      <c r="I309" s="123">
        <v>1</v>
      </c>
      <c r="J309" s="123">
        <v>1</v>
      </c>
      <c r="K309" s="123">
        <v>1</v>
      </c>
      <c r="L309" s="123">
        <v>1</v>
      </c>
    </row>
    <row r="310" spans="1:12">
      <c r="A310" s="16" t="s">
        <v>326</v>
      </c>
      <c r="B310" s="16" t="s">
        <v>2055</v>
      </c>
      <c r="C310" s="16" t="s">
        <v>1957</v>
      </c>
      <c r="D310" s="4" t="s">
        <v>1575</v>
      </c>
      <c r="E310" s="4" t="s">
        <v>1961</v>
      </c>
      <c r="F310" s="4" t="s">
        <v>1962</v>
      </c>
      <c r="G310" s="17">
        <v>7.1331633653657596</v>
      </c>
      <c r="H310" s="127">
        <v>3.7210000000000001</v>
      </c>
      <c r="I310" s="123">
        <v>1</v>
      </c>
      <c r="J310" s="123">
        <v>1</v>
      </c>
      <c r="K310" s="123">
        <v>1</v>
      </c>
      <c r="L310" s="123">
        <v>1</v>
      </c>
    </row>
    <row r="311" spans="1:12">
      <c r="A311" s="16" t="s">
        <v>327</v>
      </c>
      <c r="B311" s="16" t="s">
        <v>2055</v>
      </c>
      <c r="C311" s="16" t="s">
        <v>1958</v>
      </c>
      <c r="D311" s="4" t="s">
        <v>1575</v>
      </c>
      <c r="E311" s="4" t="s">
        <v>1961</v>
      </c>
      <c r="F311" s="4" t="s">
        <v>1962</v>
      </c>
      <c r="G311" s="17">
        <v>12.527261266939799</v>
      </c>
      <c r="H311" s="127">
        <v>6.1021000000000001</v>
      </c>
      <c r="I311" s="123">
        <v>1</v>
      </c>
      <c r="J311" s="123">
        <v>1</v>
      </c>
      <c r="K311" s="123">
        <v>1</v>
      </c>
      <c r="L311" s="123">
        <v>1</v>
      </c>
    </row>
    <row r="312" spans="1:12">
      <c r="A312" s="16" t="s">
        <v>328</v>
      </c>
      <c r="B312" s="16" t="s">
        <v>2056</v>
      </c>
      <c r="C312" s="16" t="s">
        <v>1954</v>
      </c>
      <c r="D312" s="4" t="s">
        <v>2057</v>
      </c>
      <c r="E312" s="4" t="s">
        <v>1961</v>
      </c>
      <c r="F312" s="4" t="s">
        <v>1962</v>
      </c>
      <c r="G312" s="17">
        <v>4.5074626865671599</v>
      </c>
      <c r="H312" s="127">
        <v>2.1570999999999998</v>
      </c>
      <c r="I312" s="123">
        <v>1</v>
      </c>
      <c r="J312" s="123">
        <v>1</v>
      </c>
      <c r="K312" s="123">
        <v>1</v>
      </c>
      <c r="L312" s="123">
        <v>1</v>
      </c>
    </row>
    <row r="313" spans="1:12">
      <c r="A313" s="16" t="s">
        <v>329</v>
      </c>
      <c r="B313" s="16" t="s">
        <v>2056</v>
      </c>
      <c r="C313" s="16" t="s">
        <v>1956</v>
      </c>
      <c r="D313" s="4" t="s">
        <v>2057</v>
      </c>
      <c r="E313" s="4" t="s">
        <v>1961</v>
      </c>
      <c r="F313" s="4" t="s">
        <v>1962</v>
      </c>
      <c r="G313" s="17">
        <v>5.8840579710144896</v>
      </c>
      <c r="H313" s="127">
        <v>2.3496000000000001</v>
      </c>
      <c r="I313" s="123">
        <v>1</v>
      </c>
      <c r="J313" s="123">
        <v>1</v>
      </c>
      <c r="K313" s="123">
        <v>1</v>
      </c>
      <c r="L313" s="123">
        <v>1</v>
      </c>
    </row>
    <row r="314" spans="1:12">
      <c r="A314" s="16" t="s">
        <v>330</v>
      </c>
      <c r="B314" s="16" t="s">
        <v>2056</v>
      </c>
      <c r="C314" s="16" t="s">
        <v>1957</v>
      </c>
      <c r="D314" s="4" t="s">
        <v>2057</v>
      </c>
      <c r="E314" s="4" t="s">
        <v>1961</v>
      </c>
      <c r="F314" s="4" t="s">
        <v>1962</v>
      </c>
      <c r="G314" s="17">
        <v>7.9008746355685098</v>
      </c>
      <c r="H314" s="127">
        <v>2.7071000000000001</v>
      </c>
      <c r="I314" s="123">
        <v>1</v>
      </c>
      <c r="J314" s="123">
        <v>1</v>
      </c>
      <c r="K314" s="123">
        <v>1</v>
      </c>
      <c r="L314" s="123">
        <v>1</v>
      </c>
    </row>
    <row r="315" spans="1:12">
      <c r="A315" s="16" t="s">
        <v>331</v>
      </c>
      <c r="B315" s="16" t="s">
        <v>2056</v>
      </c>
      <c r="C315" s="16" t="s">
        <v>1958</v>
      </c>
      <c r="D315" s="4" t="s">
        <v>2057</v>
      </c>
      <c r="E315" s="4" t="s">
        <v>1961</v>
      </c>
      <c r="F315" s="4" t="s">
        <v>1962</v>
      </c>
      <c r="G315" s="17">
        <v>12.676616915422899</v>
      </c>
      <c r="H315" s="127">
        <v>4.1947999999999999</v>
      </c>
      <c r="I315" s="123">
        <v>1</v>
      </c>
      <c r="J315" s="123">
        <v>1</v>
      </c>
      <c r="K315" s="123">
        <v>1</v>
      </c>
      <c r="L315" s="123">
        <v>1</v>
      </c>
    </row>
    <row r="316" spans="1:12">
      <c r="A316" s="16" t="s">
        <v>332</v>
      </c>
      <c r="B316" s="16" t="s">
        <v>2058</v>
      </c>
      <c r="C316" s="16" t="s">
        <v>1954</v>
      </c>
      <c r="D316" s="4" t="s">
        <v>2059</v>
      </c>
      <c r="E316" s="4" t="s">
        <v>1961</v>
      </c>
      <c r="F316" s="4" t="s">
        <v>1962</v>
      </c>
      <c r="G316" s="17">
        <v>2.5768558951965099</v>
      </c>
      <c r="H316" s="127">
        <v>1.5721000000000001</v>
      </c>
      <c r="I316" s="123">
        <v>1</v>
      </c>
      <c r="J316" s="123">
        <v>1</v>
      </c>
      <c r="K316" s="123">
        <v>1</v>
      </c>
      <c r="L316" s="123">
        <v>1</v>
      </c>
    </row>
    <row r="317" spans="1:12">
      <c r="A317" s="16" t="s">
        <v>333</v>
      </c>
      <c r="B317" s="16" t="s">
        <v>2058</v>
      </c>
      <c r="C317" s="16" t="s">
        <v>1956</v>
      </c>
      <c r="D317" s="4" t="s">
        <v>2059</v>
      </c>
      <c r="E317" s="4" t="s">
        <v>1961</v>
      </c>
      <c r="F317" s="4" t="s">
        <v>1962</v>
      </c>
      <c r="G317" s="17">
        <v>3.6782728929671298</v>
      </c>
      <c r="H317" s="127">
        <v>1.8012999999999999</v>
      </c>
      <c r="I317" s="123">
        <v>1</v>
      </c>
      <c r="J317" s="123">
        <v>1</v>
      </c>
      <c r="K317" s="123">
        <v>1</v>
      </c>
      <c r="L317" s="123">
        <v>1</v>
      </c>
    </row>
    <row r="318" spans="1:12">
      <c r="A318" s="16" t="s">
        <v>334</v>
      </c>
      <c r="B318" s="16" t="s">
        <v>2058</v>
      </c>
      <c r="C318" s="16" t="s">
        <v>1957</v>
      </c>
      <c r="D318" s="4" t="s">
        <v>2059</v>
      </c>
      <c r="E318" s="4" t="s">
        <v>1961</v>
      </c>
      <c r="F318" s="4" t="s">
        <v>1962</v>
      </c>
      <c r="G318" s="17">
        <v>5.8437020623828202</v>
      </c>
      <c r="H318" s="127">
        <v>2.3088000000000002</v>
      </c>
      <c r="I318" s="123">
        <v>1</v>
      </c>
      <c r="J318" s="123">
        <v>1</v>
      </c>
      <c r="K318" s="123">
        <v>1</v>
      </c>
      <c r="L318" s="123">
        <v>1</v>
      </c>
    </row>
    <row r="319" spans="1:12">
      <c r="A319" s="16" t="s">
        <v>335</v>
      </c>
      <c r="B319" s="16" t="s">
        <v>2058</v>
      </c>
      <c r="C319" s="16" t="s">
        <v>1958</v>
      </c>
      <c r="D319" s="4" t="s">
        <v>2059</v>
      </c>
      <c r="E319" s="4" t="s">
        <v>1961</v>
      </c>
      <c r="F319" s="4" t="s">
        <v>1962</v>
      </c>
      <c r="G319" s="17">
        <v>10.0669961559583</v>
      </c>
      <c r="H319" s="127">
        <v>3.4765000000000001</v>
      </c>
      <c r="I319" s="123">
        <v>1</v>
      </c>
      <c r="J319" s="123">
        <v>1</v>
      </c>
      <c r="K319" s="123">
        <v>1</v>
      </c>
      <c r="L319" s="123">
        <v>1</v>
      </c>
    </row>
    <row r="320" spans="1:12">
      <c r="A320" s="16" t="s">
        <v>336</v>
      </c>
      <c r="B320" s="16" t="s">
        <v>2060</v>
      </c>
      <c r="C320" s="16" t="s">
        <v>1954</v>
      </c>
      <c r="D320" s="4" t="s">
        <v>2061</v>
      </c>
      <c r="E320" s="4" t="s">
        <v>1961</v>
      </c>
      <c r="F320" s="4" t="s">
        <v>1962</v>
      </c>
      <c r="G320" s="17">
        <v>2.15221171381314</v>
      </c>
      <c r="H320" s="127">
        <v>1.9825999999999999</v>
      </c>
      <c r="I320" s="123">
        <v>1</v>
      </c>
      <c r="J320" s="123">
        <v>1</v>
      </c>
      <c r="K320" s="123">
        <v>1</v>
      </c>
      <c r="L320" s="123">
        <v>1</v>
      </c>
    </row>
    <row r="321" spans="1:12">
      <c r="A321" s="16" t="s">
        <v>337</v>
      </c>
      <c r="B321" s="16" t="s">
        <v>2060</v>
      </c>
      <c r="C321" s="16" t="s">
        <v>1956</v>
      </c>
      <c r="D321" s="4" t="s">
        <v>2061</v>
      </c>
      <c r="E321" s="4" t="s">
        <v>1961</v>
      </c>
      <c r="F321" s="4" t="s">
        <v>1962</v>
      </c>
      <c r="G321" s="17">
        <v>2.89567015639137</v>
      </c>
      <c r="H321" s="127">
        <v>2.15</v>
      </c>
      <c r="I321" s="123">
        <v>1</v>
      </c>
      <c r="J321" s="123">
        <v>1</v>
      </c>
      <c r="K321" s="123">
        <v>1</v>
      </c>
      <c r="L321" s="123">
        <v>1</v>
      </c>
    </row>
    <row r="322" spans="1:12">
      <c r="A322" s="16" t="s">
        <v>338</v>
      </c>
      <c r="B322" s="16" t="s">
        <v>2060</v>
      </c>
      <c r="C322" s="16" t="s">
        <v>1957</v>
      </c>
      <c r="D322" s="4" t="s">
        <v>2061</v>
      </c>
      <c r="E322" s="4" t="s">
        <v>1961</v>
      </c>
      <c r="F322" s="4" t="s">
        <v>1962</v>
      </c>
      <c r="G322" s="17">
        <v>4.8953118279569896</v>
      </c>
      <c r="H322" s="127">
        <v>2.6680000000000001</v>
      </c>
      <c r="I322" s="123">
        <v>1</v>
      </c>
      <c r="J322" s="123">
        <v>1</v>
      </c>
      <c r="K322" s="123">
        <v>1</v>
      </c>
      <c r="L322" s="123">
        <v>1</v>
      </c>
    </row>
    <row r="323" spans="1:12">
      <c r="A323" s="16" t="s">
        <v>339</v>
      </c>
      <c r="B323" s="16" t="s">
        <v>2060</v>
      </c>
      <c r="C323" s="16" t="s">
        <v>1958</v>
      </c>
      <c r="D323" s="4" t="s">
        <v>2061</v>
      </c>
      <c r="E323" s="4" t="s">
        <v>1961</v>
      </c>
      <c r="F323" s="4" t="s">
        <v>1962</v>
      </c>
      <c r="G323" s="17">
        <v>7.6419311145510802</v>
      </c>
      <c r="H323" s="127">
        <v>3.7602000000000002</v>
      </c>
      <c r="I323" s="123">
        <v>1</v>
      </c>
      <c r="J323" s="123">
        <v>1</v>
      </c>
      <c r="K323" s="123">
        <v>1</v>
      </c>
      <c r="L323" s="123">
        <v>1</v>
      </c>
    </row>
    <row r="324" spans="1:12">
      <c r="A324" s="16" t="s">
        <v>340</v>
      </c>
      <c r="B324" s="16" t="s">
        <v>2062</v>
      </c>
      <c r="C324" s="16" t="s">
        <v>1954</v>
      </c>
      <c r="D324" s="4" t="s">
        <v>2063</v>
      </c>
      <c r="E324" s="4" t="s">
        <v>1961</v>
      </c>
      <c r="F324" s="4" t="s">
        <v>1962</v>
      </c>
      <c r="G324" s="17">
        <v>1.97800979726106</v>
      </c>
      <c r="H324" s="127">
        <v>1.8841000000000001</v>
      </c>
      <c r="I324" s="123">
        <v>1</v>
      </c>
      <c r="J324" s="123">
        <v>1</v>
      </c>
      <c r="K324" s="123">
        <v>1</v>
      </c>
      <c r="L324" s="123">
        <v>1</v>
      </c>
    </row>
    <row r="325" spans="1:12">
      <c r="A325" s="16" t="s">
        <v>341</v>
      </c>
      <c r="B325" s="16" t="s">
        <v>2062</v>
      </c>
      <c r="C325" s="16" t="s">
        <v>1956</v>
      </c>
      <c r="D325" s="4" t="s">
        <v>2063</v>
      </c>
      <c r="E325" s="4" t="s">
        <v>1961</v>
      </c>
      <c r="F325" s="4" t="s">
        <v>1962</v>
      </c>
      <c r="G325" s="17">
        <v>2.9750569476081998</v>
      </c>
      <c r="H325" s="127">
        <v>2.1844999999999999</v>
      </c>
      <c r="I325" s="123">
        <v>1</v>
      </c>
      <c r="J325" s="123">
        <v>1</v>
      </c>
      <c r="K325" s="123">
        <v>1</v>
      </c>
      <c r="L325" s="123">
        <v>1</v>
      </c>
    </row>
    <row r="326" spans="1:12">
      <c r="A326" s="16" t="s">
        <v>342</v>
      </c>
      <c r="B326" s="16" t="s">
        <v>2062</v>
      </c>
      <c r="C326" s="16" t="s">
        <v>1957</v>
      </c>
      <c r="D326" s="4" t="s">
        <v>2063</v>
      </c>
      <c r="E326" s="4" t="s">
        <v>1961</v>
      </c>
      <c r="F326" s="4" t="s">
        <v>1962</v>
      </c>
      <c r="G326" s="17">
        <v>5.6468067573135601</v>
      </c>
      <c r="H326" s="127">
        <v>2.7059000000000002</v>
      </c>
      <c r="I326" s="123">
        <v>1</v>
      </c>
      <c r="J326" s="123">
        <v>1</v>
      </c>
      <c r="K326" s="123">
        <v>1</v>
      </c>
      <c r="L326" s="123">
        <v>1</v>
      </c>
    </row>
    <row r="327" spans="1:12">
      <c r="A327" s="16" t="s">
        <v>343</v>
      </c>
      <c r="B327" s="16" t="s">
        <v>2062</v>
      </c>
      <c r="C327" s="16" t="s">
        <v>1958</v>
      </c>
      <c r="D327" s="4" t="s">
        <v>2063</v>
      </c>
      <c r="E327" s="4" t="s">
        <v>1961</v>
      </c>
      <c r="F327" s="4" t="s">
        <v>1962</v>
      </c>
      <c r="G327" s="17">
        <v>9.5021995832368606</v>
      </c>
      <c r="H327" s="127">
        <v>4.0179999999999998</v>
      </c>
      <c r="I327" s="123">
        <v>1</v>
      </c>
      <c r="J327" s="123">
        <v>1</v>
      </c>
      <c r="K327" s="123">
        <v>1</v>
      </c>
      <c r="L327" s="123">
        <v>1</v>
      </c>
    </row>
    <row r="328" spans="1:12">
      <c r="A328" s="16" t="s">
        <v>344</v>
      </c>
      <c r="B328" s="16" t="s">
        <v>2064</v>
      </c>
      <c r="C328" s="16" t="s">
        <v>1954</v>
      </c>
      <c r="D328" s="4" t="s">
        <v>2065</v>
      </c>
      <c r="E328" s="4" t="s">
        <v>1961</v>
      </c>
      <c r="F328" s="4" t="s">
        <v>1962</v>
      </c>
      <c r="G328" s="17">
        <v>2.5312934631432502</v>
      </c>
      <c r="H328" s="127">
        <v>1.5325</v>
      </c>
      <c r="I328" s="123">
        <v>1</v>
      </c>
      <c r="J328" s="123">
        <v>1</v>
      </c>
      <c r="K328" s="123">
        <v>1</v>
      </c>
      <c r="L328" s="123">
        <v>1</v>
      </c>
    </row>
    <row r="329" spans="1:12">
      <c r="A329" s="16" t="s">
        <v>345</v>
      </c>
      <c r="B329" s="16" t="s">
        <v>2064</v>
      </c>
      <c r="C329" s="16" t="s">
        <v>1956</v>
      </c>
      <c r="D329" s="4" t="s">
        <v>2065</v>
      </c>
      <c r="E329" s="4" t="s">
        <v>1961</v>
      </c>
      <c r="F329" s="4" t="s">
        <v>1962</v>
      </c>
      <c r="G329" s="17">
        <v>3.2281498297389302</v>
      </c>
      <c r="H329" s="127">
        <v>1.9633</v>
      </c>
      <c r="I329" s="123">
        <v>1</v>
      </c>
      <c r="J329" s="123">
        <v>1</v>
      </c>
      <c r="K329" s="123">
        <v>1</v>
      </c>
      <c r="L329" s="123">
        <v>1</v>
      </c>
    </row>
    <row r="330" spans="1:12">
      <c r="A330" s="16" t="s">
        <v>346</v>
      </c>
      <c r="B330" s="16" t="s">
        <v>2064</v>
      </c>
      <c r="C330" s="16" t="s">
        <v>1957</v>
      </c>
      <c r="D330" s="4" t="s">
        <v>2065</v>
      </c>
      <c r="E330" s="4" t="s">
        <v>1961</v>
      </c>
      <c r="F330" s="4" t="s">
        <v>1962</v>
      </c>
      <c r="G330" s="17">
        <v>5.5089116420174404</v>
      </c>
      <c r="H330" s="127">
        <v>3.0190000000000001</v>
      </c>
      <c r="I330" s="123">
        <v>1</v>
      </c>
      <c r="J330" s="123">
        <v>1</v>
      </c>
      <c r="K330" s="123">
        <v>1</v>
      </c>
      <c r="L330" s="123">
        <v>1</v>
      </c>
    </row>
    <row r="331" spans="1:12">
      <c r="A331" s="16" t="s">
        <v>347</v>
      </c>
      <c r="B331" s="16" t="s">
        <v>2064</v>
      </c>
      <c r="C331" s="16" t="s">
        <v>1958</v>
      </c>
      <c r="D331" s="4" t="s">
        <v>2065</v>
      </c>
      <c r="E331" s="4" t="s">
        <v>1961</v>
      </c>
      <c r="F331" s="4" t="s">
        <v>1962</v>
      </c>
      <c r="G331" s="17">
        <v>12.2878787878788</v>
      </c>
      <c r="H331" s="127">
        <v>5.1124999999999998</v>
      </c>
      <c r="I331" s="123">
        <v>1</v>
      </c>
      <c r="J331" s="123">
        <v>1</v>
      </c>
      <c r="K331" s="123">
        <v>1</v>
      </c>
      <c r="L331" s="123">
        <v>1</v>
      </c>
    </row>
    <row r="332" spans="1:12">
      <c r="A332" s="16" t="s">
        <v>348</v>
      </c>
      <c r="B332" s="16" t="s">
        <v>2066</v>
      </c>
      <c r="C332" s="16" t="s">
        <v>1954</v>
      </c>
      <c r="D332" s="4" t="s">
        <v>2067</v>
      </c>
      <c r="E332" s="4" t="s">
        <v>1961</v>
      </c>
      <c r="F332" s="4" t="s">
        <v>1962</v>
      </c>
      <c r="G332" s="17">
        <v>2.68261964735516</v>
      </c>
      <c r="H332" s="127">
        <v>1.1277999999999999</v>
      </c>
      <c r="I332" s="123">
        <v>1</v>
      </c>
      <c r="J332" s="123">
        <v>1</v>
      </c>
      <c r="K332" s="123">
        <v>1</v>
      </c>
      <c r="L332" s="123">
        <v>1</v>
      </c>
    </row>
    <row r="333" spans="1:12">
      <c r="A333" s="16" t="s">
        <v>349</v>
      </c>
      <c r="B333" s="16" t="s">
        <v>2066</v>
      </c>
      <c r="C333" s="16" t="s">
        <v>1956</v>
      </c>
      <c r="D333" s="4" t="s">
        <v>2067</v>
      </c>
      <c r="E333" s="4" t="s">
        <v>1961</v>
      </c>
      <c r="F333" s="4" t="s">
        <v>1962</v>
      </c>
      <c r="G333" s="17">
        <v>4.0436781609195398</v>
      </c>
      <c r="H333" s="127">
        <v>1.6891</v>
      </c>
      <c r="I333" s="123">
        <v>1</v>
      </c>
      <c r="J333" s="123">
        <v>1</v>
      </c>
      <c r="K333" s="123">
        <v>1</v>
      </c>
      <c r="L333" s="123">
        <v>1</v>
      </c>
    </row>
    <row r="334" spans="1:12">
      <c r="A334" s="16" t="s">
        <v>350</v>
      </c>
      <c r="B334" s="16" t="s">
        <v>2066</v>
      </c>
      <c r="C334" s="16" t="s">
        <v>1957</v>
      </c>
      <c r="D334" s="4" t="s">
        <v>2067</v>
      </c>
      <c r="E334" s="4" t="s">
        <v>1961</v>
      </c>
      <c r="F334" s="4" t="s">
        <v>1962</v>
      </c>
      <c r="G334" s="17">
        <v>6.0885245901639298</v>
      </c>
      <c r="H334" s="127">
        <v>2.2776999999999998</v>
      </c>
      <c r="I334" s="123">
        <v>1</v>
      </c>
      <c r="J334" s="123">
        <v>1</v>
      </c>
      <c r="K334" s="123">
        <v>1</v>
      </c>
      <c r="L334" s="123">
        <v>1</v>
      </c>
    </row>
    <row r="335" spans="1:12">
      <c r="A335" s="16" t="s">
        <v>351</v>
      </c>
      <c r="B335" s="16" t="s">
        <v>2066</v>
      </c>
      <c r="C335" s="16" t="s">
        <v>1958</v>
      </c>
      <c r="D335" s="4" t="s">
        <v>2067</v>
      </c>
      <c r="E335" s="4" t="s">
        <v>1961</v>
      </c>
      <c r="F335" s="4" t="s">
        <v>1962</v>
      </c>
      <c r="G335" s="17">
        <v>9.4607329842931893</v>
      </c>
      <c r="H335" s="127">
        <v>3.0434999999999999</v>
      </c>
      <c r="I335" s="123">
        <v>1</v>
      </c>
      <c r="J335" s="123">
        <v>1</v>
      </c>
      <c r="K335" s="123">
        <v>1</v>
      </c>
      <c r="L335" s="123">
        <v>1</v>
      </c>
    </row>
    <row r="336" spans="1:12">
      <c r="A336" s="16" t="s">
        <v>2068</v>
      </c>
      <c r="B336" s="16" t="s">
        <v>2069</v>
      </c>
      <c r="C336" s="16" t="s">
        <v>1954</v>
      </c>
      <c r="D336" s="4" t="s">
        <v>2070</v>
      </c>
      <c r="E336" s="4" t="s">
        <v>1961</v>
      </c>
      <c r="F336" s="4" t="s">
        <v>1962</v>
      </c>
      <c r="G336" s="17">
        <v>2.3186813186813202</v>
      </c>
      <c r="H336" s="127">
        <v>4.1116000000000001</v>
      </c>
      <c r="I336" s="123">
        <v>1</v>
      </c>
      <c r="J336" s="123">
        <v>1</v>
      </c>
      <c r="K336" s="123">
        <v>1</v>
      </c>
      <c r="L336" s="123">
        <v>1</v>
      </c>
    </row>
    <row r="337" spans="1:12">
      <c r="A337" s="16" t="s">
        <v>2071</v>
      </c>
      <c r="B337" s="16" t="s">
        <v>2069</v>
      </c>
      <c r="C337" s="16" t="s">
        <v>1956</v>
      </c>
      <c r="D337" s="4" t="s">
        <v>2070</v>
      </c>
      <c r="E337" s="4" t="s">
        <v>1961</v>
      </c>
      <c r="F337" s="4" t="s">
        <v>1962</v>
      </c>
      <c r="G337" s="17">
        <v>4.4625550660793003</v>
      </c>
      <c r="H337" s="127">
        <v>5.0666000000000002</v>
      </c>
      <c r="I337" s="123">
        <v>1</v>
      </c>
      <c r="J337" s="123">
        <v>1</v>
      </c>
      <c r="K337" s="123">
        <v>1</v>
      </c>
      <c r="L337" s="123">
        <v>1</v>
      </c>
    </row>
    <row r="338" spans="1:12">
      <c r="A338" s="16" t="s">
        <v>2072</v>
      </c>
      <c r="B338" s="16" t="s">
        <v>2069</v>
      </c>
      <c r="C338" s="16" t="s">
        <v>1957</v>
      </c>
      <c r="D338" s="4" t="s">
        <v>2070</v>
      </c>
      <c r="E338" s="4" t="s">
        <v>1961</v>
      </c>
      <c r="F338" s="4" t="s">
        <v>1962</v>
      </c>
      <c r="G338" s="17">
        <v>6.4666666666666703</v>
      </c>
      <c r="H338" s="127">
        <v>5.8948</v>
      </c>
      <c r="I338" s="123">
        <v>1</v>
      </c>
      <c r="J338" s="123">
        <v>1</v>
      </c>
      <c r="K338" s="123">
        <v>1</v>
      </c>
      <c r="L338" s="123">
        <v>1</v>
      </c>
    </row>
    <row r="339" spans="1:12">
      <c r="A339" s="16" t="s">
        <v>2073</v>
      </c>
      <c r="B339" s="16" t="s">
        <v>2069</v>
      </c>
      <c r="C339" s="16" t="s">
        <v>1958</v>
      </c>
      <c r="D339" s="4" t="s">
        <v>2070</v>
      </c>
      <c r="E339" s="4" t="s">
        <v>1961</v>
      </c>
      <c r="F339" s="4" t="s">
        <v>1962</v>
      </c>
      <c r="G339" s="17">
        <v>10.615306122449001</v>
      </c>
      <c r="H339" s="127">
        <v>7.8913000000000002</v>
      </c>
      <c r="I339" s="123">
        <v>1</v>
      </c>
      <c r="J339" s="123">
        <v>1</v>
      </c>
      <c r="K339" s="123">
        <v>1</v>
      </c>
      <c r="L339" s="123">
        <v>1</v>
      </c>
    </row>
    <row r="340" spans="1:12">
      <c r="A340" s="16" t="s">
        <v>2074</v>
      </c>
      <c r="B340" s="16" t="s">
        <v>2075</v>
      </c>
      <c r="C340" s="16" t="s">
        <v>1954</v>
      </c>
      <c r="D340" s="4" t="s">
        <v>2076</v>
      </c>
      <c r="E340" s="4" t="s">
        <v>1961</v>
      </c>
      <c r="F340" s="4" t="s">
        <v>1962</v>
      </c>
      <c r="G340" s="17">
        <v>2.9699469652327601</v>
      </c>
      <c r="H340" s="127">
        <v>3.4045000000000001</v>
      </c>
      <c r="I340" s="123">
        <v>1</v>
      </c>
      <c r="J340" s="123">
        <v>1</v>
      </c>
      <c r="K340" s="123">
        <v>1</v>
      </c>
      <c r="L340" s="123">
        <v>1</v>
      </c>
    </row>
    <row r="341" spans="1:12">
      <c r="A341" s="16" t="s">
        <v>2077</v>
      </c>
      <c r="B341" s="16" t="s">
        <v>2075</v>
      </c>
      <c r="C341" s="16" t="s">
        <v>1956</v>
      </c>
      <c r="D341" s="4" t="s">
        <v>2076</v>
      </c>
      <c r="E341" s="4" t="s">
        <v>1961</v>
      </c>
      <c r="F341" s="4" t="s">
        <v>1962</v>
      </c>
      <c r="G341" s="17">
        <v>4.4550319607551696</v>
      </c>
      <c r="H341" s="127">
        <v>3.8292000000000002</v>
      </c>
      <c r="I341" s="123">
        <v>1</v>
      </c>
      <c r="J341" s="123">
        <v>1</v>
      </c>
      <c r="K341" s="123">
        <v>1</v>
      </c>
      <c r="L341" s="123">
        <v>1</v>
      </c>
    </row>
    <row r="342" spans="1:12">
      <c r="A342" s="16" t="s">
        <v>2078</v>
      </c>
      <c r="B342" s="16" t="s">
        <v>2075</v>
      </c>
      <c r="C342" s="16" t="s">
        <v>1957</v>
      </c>
      <c r="D342" s="4" t="s">
        <v>2076</v>
      </c>
      <c r="E342" s="4" t="s">
        <v>1961</v>
      </c>
      <c r="F342" s="4" t="s">
        <v>1962</v>
      </c>
      <c r="G342" s="17">
        <v>7.50370919881306</v>
      </c>
      <c r="H342" s="127">
        <v>4.7332000000000001</v>
      </c>
      <c r="I342" s="123">
        <v>1</v>
      </c>
      <c r="J342" s="123">
        <v>1</v>
      </c>
      <c r="K342" s="123">
        <v>1</v>
      </c>
      <c r="L342" s="123">
        <v>1</v>
      </c>
    </row>
    <row r="343" spans="1:12">
      <c r="A343" s="16" t="s">
        <v>2079</v>
      </c>
      <c r="B343" s="16" t="s">
        <v>2075</v>
      </c>
      <c r="C343" s="16" t="s">
        <v>1958</v>
      </c>
      <c r="D343" s="4" t="s">
        <v>2076</v>
      </c>
      <c r="E343" s="4" t="s">
        <v>1961</v>
      </c>
      <c r="F343" s="4" t="s">
        <v>1962</v>
      </c>
      <c r="G343" s="17">
        <v>12.5048364808844</v>
      </c>
      <c r="H343" s="127">
        <v>6.5217000000000001</v>
      </c>
      <c r="I343" s="123">
        <v>1</v>
      </c>
      <c r="J343" s="123">
        <v>1</v>
      </c>
      <c r="K343" s="123">
        <v>1</v>
      </c>
      <c r="L343" s="123">
        <v>1</v>
      </c>
    </row>
    <row r="344" spans="1:12">
      <c r="A344" s="16" t="s">
        <v>352</v>
      </c>
      <c r="B344" s="16" t="s">
        <v>2080</v>
      </c>
      <c r="C344" s="16" t="s">
        <v>1954</v>
      </c>
      <c r="D344" s="4" t="s">
        <v>1576</v>
      </c>
      <c r="E344" s="4" t="s">
        <v>1961</v>
      </c>
      <c r="F344" s="4" t="s">
        <v>1962</v>
      </c>
      <c r="G344" s="17">
        <v>2.9290444654683099</v>
      </c>
      <c r="H344" s="127">
        <v>1.1007</v>
      </c>
      <c r="I344" s="123">
        <v>1</v>
      </c>
      <c r="J344" s="123">
        <v>1</v>
      </c>
      <c r="K344" s="123">
        <v>1</v>
      </c>
      <c r="L344" s="123">
        <v>1</v>
      </c>
    </row>
    <row r="345" spans="1:12">
      <c r="A345" s="16" t="s">
        <v>353</v>
      </c>
      <c r="B345" s="16" t="s">
        <v>2080</v>
      </c>
      <c r="C345" s="16" t="s">
        <v>1956</v>
      </c>
      <c r="D345" s="4" t="s">
        <v>1576</v>
      </c>
      <c r="E345" s="4" t="s">
        <v>1961</v>
      </c>
      <c r="F345" s="4" t="s">
        <v>1962</v>
      </c>
      <c r="G345" s="17">
        <v>5.0970945200441298</v>
      </c>
      <c r="H345" s="127">
        <v>1.4422999999999999</v>
      </c>
      <c r="I345" s="123">
        <v>1</v>
      </c>
      <c r="J345" s="123">
        <v>1</v>
      </c>
      <c r="K345" s="123">
        <v>1</v>
      </c>
      <c r="L345" s="123">
        <v>1</v>
      </c>
    </row>
    <row r="346" spans="1:12">
      <c r="A346" s="16" t="s">
        <v>354</v>
      </c>
      <c r="B346" s="16" t="s">
        <v>2080</v>
      </c>
      <c r="C346" s="16" t="s">
        <v>1957</v>
      </c>
      <c r="D346" s="4" t="s">
        <v>1576</v>
      </c>
      <c r="E346" s="4" t="s">
        <v>1961</v>
      </c>
      <c r="F346" s="4" t="s">
        <v>1962</v>
      </c>
      <c r="G346" s="17">
        <v>8.2579666160849801</v>
      </c>
      <c r="H346" s="127">
        <v>2.0283000000000002</v>
      </c>
      <c r="I346" s="123">
        <v>1</v>
      </c>
      <c r="J346" s="123">
        <v>1</v>
      </c>
      <c r="K346" s="123">
        <v>1</v>
      </c>
      <c r="L346" s="123">
        <v>1</v>
      </c>
    </row>
    <row r="347" spans="1:12">
      <c r="A347" s="16" t="s">
        <v>355</v>
      </c>
      <c r="B347" s="16" t="s">
        <v>2080</v>
      </c>
      <c r="C347" s="16" t="s">
        <v>1958</v>
      </c>
      <c r="D347" s="4" t="s">
        <v>1576</v>
      </c>
      <c r="E347" s="4" t="s">
        <v>1961</v>
      </c>
      <c r="F347" s="4" t="s">
        <v>1962</v>
      </c>
      <c r="G347" s="17">
        <v>14.18614489688</v>
      </c>
      <c r="H347" s="127">
        <v>3.7044999999999999</v>
      </c>
      <c r="I347" s="123">
        <v>1</v>
      </c>
      <c r="J347" s="123">
        <v>1</v>
      </c>
      <c r="K347" s="123">
        <v>1</v>
      </c>
      <c r="L347" s="123">
        <v>1</v>
      </c>
    </row>
    <row r="348" spans="1:12">
      <c r="A348" s="16" t="s">
        <v>1577</v>
      </c>
      <c r="B348" s="16" t="s">
        <v>2081</v>
      </c>
      <c r="C348" s="16" t="s">
        <v>1954</v>
      </c>
      <c r="D348" s="4" t="s">
        <v>1578</v>
      </c>
      <c r="E348" s="4" t="s">
        <v>1961</v>
      </c>
      <c r="F348" s="4" t="s">
        <v>1962</v>
      </c>
      <c r="G348" s="17">
        <v>2.8645614035087701</v>
      </c>
      <c r="H348" s="127">
        <v>1.4902</v>
      </c>
      <c r="I348" s="123">
        <v>1</v>
      </c>
      <c r="J348" s="123">
        <v>1</v>
      </c>
      <c r="K348" s="123">
        <v>1</v>
      </c>
      <c r="L348" s="123">
        <v>1</v>
      </c>
    </row>
    <row r="349" spans="1:12">
      <c r="A349" s="16" t="s">
        <v>1579</v>
      </c>
      <c r="B349" s="16" t="s">
        <v>2081</v>
      </c>
      <c r="C349" s="16" t="s">
        <v>1956</v>
      </c>
      <c r="D349" s="4" t="s">
        <v>1578</v>
      </c>
      <c r="E349" s="4" t="s">
        <v>1961</v>
      </c>
      <c r="F349" s="4" t="s">
        <v>1962</v>
      </c>
      <c r="G349" s="17">
        <v>5.2886805090421998</v>
      </c>
      <c r="H349" s="127">
        <v>2.0335999999999999</v>
      </c>
      <c r="I349" s="123">
        <v>1</v>
      </c>
      <c r="J349" s="123">
        <v>1</v>
      </c>
      <c r="K349" s="123">
        <v>1</v>
      </c>
      <c r="L349" s="123">
        <v>1</v>
      </c>
    </row>
    <row r="350" spans="1:12">
      <c r="A350" s="16" t="s">
        <v>1580</v>
      </c>
      <c r="B350" s="16" t="s">
        <v>2081</v>
      </c>
      <c r="C350" s="16" t="s">
        <v>1957</v>
      </c>
      <c r="D350" s="4" t="s">
        <v>1578</v>
      </c>
      <c r="E350" s="4" t="s">
        <v>1961</v>
      </c>
      <c r="F350" s="4" t="s">
        <v>1962</v>
      </c>
      <c r="G350" s="17">
        <v>10.004286589099801</v>
      </c>
      <c r="H350" s="127">
        <v>3.1602999999999999</v>
      </c>
      <c r="I350" s="123">
        <v>1</v>
      </c>
      <c r="J350" s="123">
        <v>1</v>
      </c>
      <c r="K350" s="123">
        <v>1</v>
      </c>
      <c r="L350" s="123">
        <v>1</v>
      </c>
    </row>
    <row r="351" spans="1:12">
      <c r="A351" s="16" t="s">
        <v>1581</v>
      </c>
      <c r="B351" s="16" t="s">
        <v>2081</v>
      </c>
      <c r="C351" s="16" t="s">
        <v>1958</v>
      </c>
      <c r="D351" s="4" t="s">
        <v>1578</v>
      </c>
      <c r="E351" s="4" t="s">
        <v>1961</v>
      </c>
      <c r="F351" s="4" t="s">
        <v>1962</v>
      </c>
      <c r="G351" s="17">
        <v>15.868</v>
      </c>
      <c r="H351" s="127">
        <v>5.1069000000000004</v>
      </c>
      <c r="I351" s="123">
        <v>1</v>
      </c>
      <c r="J351" s="123">
        <v>1</v>
      </c>
      <c r="K351" s="123">
        <v>1</v>
      </c>
      <c r="L351" s="123">
        <v>1</v>
      </c>
    </row>
    <row r="352" spans="1:12">
      <c r="A352" s="16" t="s">
        <v>1582</v>
      </c>
      <c r="B352" s="16" t="s">
        <v>2082</v>
      </c>
      <c r="C352" s="16" t="s">
        <v>1954</v>
      </c>
      <c r="D352" s="4" t="s">
        <v>1583</v>
      </c>
      <c r="E352" s="4" t="s">
        <v>1961</v>
      </c>
      <c r="F352" s="4" t="s">
        <v>1962</v>
      </c>
      <c r="G352" s="17">
        <v>2.4860442733397501</v>
      </c>
      <c r="H352" s="127">
        <v>1.7977000000000001</v>
      </c>
      <c r="I352" s="123">
        <v>1</v>
      </c>
      <c r="J352" s="123">
        <v>1</v>
      </c>
      <c r="K352" s="123">
        <v>1</v>
      </c>
      <c r="L352" s="123">
        <v>1</v>
      </c>
    </row>
    <row r="353" spans="1:12">
      <c r="A353" s="16" t="s">
        <v>1584</v>
      </c>
      <c r="B353" s="16" t="s">
        <v>2082</v>
      </c>
      <c r="C353" s="16" t="s">
        <v>1956</v>
      </c>
      <c r="D353" s="4" t="s">
        <v>1583</v>
      </c>
      <c r="E353" s="4" t="s">
        <v>1961</v>
      </c>
      <c r="F353" s="4" t="s">
        <v>1962</v>
      </c>
      <c r="G353" s="17">
        <v>4.3691573926867999</v>
      </c>
      <c r="H353" s="127">
        <v>1.9514</v>
      </c>
      <c r="I353" s="123">
        <v>1</v>
      </c>
      <c r="J353" s="123">
        <v>1</v>
      </c>
      <c r="K353" s="123">
        <v>1</v>
      </c>
      <c r="L353" s="123">
        <v>1</v>
      </c>
    </row>
    <row r="354" spans="1:12">
      <c r="A354" s="16" t="s">
        <v>1585</v>
      </c>
      <c r="B354" s="16" t="s">
        <v>2082</v>
      </c>
      <c r="C354" s="16" t="s">
        <v>1957</v>
      </c>
      <c r="D354" s="4" t="s">
        <v>1583</v>
      </c>
      <c r="E354" s="4" t="s">
        <v>1961</v>
      </c>
      <c r="F354" s="4" t="s">
        <v>1962</v>
      </c>
      <c r="G354" s="17">
        <v>7.0516980315812203</v>
      </c>
      <c r="H354" s="127">
        <v>2.3714</v>
      </c>
      <c r="I354" s="123">
        <v>1</v>
      </c>
      <c r="J354" s="123">
        <v>1</v>
      </c>
      <c r="K354" s="123">
        <v>1</v>
      </c>
      <c r="L354" s="123">
        <v>1</v>
      </c>
    </row>
    <row r="355" spans="1:12">
      <c r="A355" s="16" t="s">
        <v>1586</v>
      </c>
      <c r="B355" s="16" t="s">
        <v>2082</v>
      </c>
      <c r="C355" s="16" t="s">
        <v>1958</v>
      </c>
      <c r="D355" s="4" t="s">
        <v>1583</v>
      </c>
      <c r="E355" s="4" t="s">
        <v>1961</v>
      </c>
      <c r="F355" s="4" t="s">
        <v>1962</v>
      </c>
      <c r="G355" s="17">
        <v>12.913692217671199</v>
      </c>
      <c r="H355" s="127">
        <v>4.1003999999999996</v>
      </c>
      <c r="I355" s="123">
        <v>1</v>
      </c>
      <c r="J355" s="123">
        <v>1</v>
      </c>
      <c r="K355" s="123">
        <v>1</v>
      </c>
      <c r="L355" s="123">
        <v>1</v>
      </c>
    </row>
    <row r="356" spans="1:12">
      <c r="A356" s="16" t="s">
        <v>2083</v>
      </c>
      <c r="B356" s="16" t="s">
        <v>2084</v>
      </c>
      <c r="C356" s="16" t="s">
        <v>1954</v>
      </c>
      <c r="D356" s="4" t="s">
        <v>2085</v>
      </c>
      <c r="E356" s="4" t="s">
        <v>1961</v>
      </c>
      <c r="F356" s="4" t="s">
        <v>1962</v>
      </c>
      <c r="G356" s="17">
        <v>2.09341669731519</v>
      </c>
      <c r="H356" s="127">
        <v>4.0983999999999998</v>
      </c>
      <c r="I356" s="123">
        <v>1</v>
      </c>
      <c r="J356" s="123">
        <v>1</v>
      </c>
      <c r="K356" s="123">
        <v>1</v>
      </c>
      <c r="L356" s="123">
        <v>1</v>
      </c>
    </row>
    <row r="357" spans="1:12">
      <c r="A357" s="16" t="s">
        <v>2086</v>
      </c>
      <c r="B357" s="16" t="s">
        <v>2084</v>
      </c>
      <c r="C357" s="16" t="s">
        <v>1956</v>
      </c>
      <c r="D357" s="4" t="s">
        <v>2085</v>
      </c>
      <c r="E357" s="4" t="s">
        <v>1961</v>
      </c>
      <c r="F357" s="4" t="s">
        <v>1962</v>
      </c>
      <c r="G357" s="17">
        <v>2.7726286224945702</v>
      </c>
      <c r="H357" s="127">
        <v>4.3330000000000002</v>
      </c>
      <c r="I357" s="123">
        <v>1</v>
      </c>
      <c r="J357" s="123">
        <v>1</v>
      </c>
      <c r="K357" s="123">
        <v>1</v>
      </c>
      <c r="L357" s="123">
        <v>1</v>
      </c>
    </row>
    <row r="358" spans="1:12">
      <c r="A358" s="16" t="s">
        <v>2087</v>
      </c>
      <c r="B358" s="16" t="s">
        <v>2084</v>
      </c>
      <c r="C358" s="16" t="s">
        <v>1957</v>
      </c>
      <c r="D358" s="4" t="s">
        <v>2085</v>
      </c>
      <c r="E358" s="4" t="s">
        <v>1961</v>
      </c>
      <c r="F358" s="4" t="s">
        <v>1962</v>
      </c>
      <c r="G358" s="17">
        <v>5.4076086956521703</v>
      </c>
      <c r="H358" s="127">
        <v>5.0007000000000001</v>
      </c>
      <c r="I358" s="123">
        <v>1</v>
      </c>
      <c r="J358" s="123">
        <v>1</v>
      </c>
      <c r="K358" s="123">
        <v>1</v>
      </c>
      <c r="L358" s="123">
        <v>1</v>
      </c>
    </row>
    <row r="359" spans="1:12">
      <c r="A359" s="16" t="s">
        <v>2088</v>
      </c>
      <c r="B359" s="16" t="s">
        <v>2084</v>
      </c>
      <c r="C359" s="16" t="s">
        <v>1958</v>
      </c>
      <c r="D359" s="4" t="s">
        <v>2085</v>
      </c>
      <c r="E359" s="4" t="s">
        <v>1961</v>
      </c>
      <c r="F359" s="4" t="s">
        <v>1962</v>
      </c>
      <c r="G359" s="17">
        <v>11.952452830188699</v>
      </c>
      <c r="H359" s="127">
        <v>7.1695000000000002</v>
      </c>
      <c r="I359" s="123">
        <v>1</v>
      </c>
      <c r="J359" s="123">
        <v>1</v>
      </c>
      <c r="K359" s="123">
        <v>1</v>
      </c>
      <c r="L359" s="123">
        <v>1</v>
      </c>
    </row>
    <row r="360" spans="1:12">
      <c r="A360" s="16" t="s">
        <v>356</v>
      </c>
      <c r="B360" s="16" t="s">
        <v>2089</v>
      </c>
      <c r="C360" s="16" t="s">
        <v>1954</v>
      </c>
      <c r="D360" s="4" t="s">
        <v>1587</v>
      </c>
      <c r="E360" s="4" t="s">
        <v>1961</v>
      </c>
      <c r="F360" s="4" t="s">
        <v>1962</v>
      </c>
      <c r="G360" s="17">
        <v>2.18848999725952</v>
      </c>
      <c r="H360" s="127">
        <v>0.76539999999999997</v>
      </c>
      <c r="I360" s="123">
        <v>1</v>
      </c>
      <c r="J360" s="123">
        <v>1</v>
      </c>
      <c r="K360" s="123">
        <v>1</v>
      </c>
      <c r="L360" s="123">
        <v>1</v>
      </c>
    </row>
    <row r="361" spans="1:12">
      <c r="A361" s="16" t="s">
        <v>357</v>
      </c>
      <c r="B361" s="16" t="s">
        <v>2089</v>
      </c>
      <c r="C361" s="16" t="s">
        <v>1956</v>
      </c>
      <c r="D361" s="4" t="s">
        <v>1587</v>
      </c>
      <c r="E361" s="4" t="s">
        <v>1961</v>
      </c>
      <c r="F361" s="4" t="s">
        <v>1962</v>
      </c>
      <c r="G361" s="17">
        <v>3.1452268482917698</v>
      </c>
      <c r="H361" s="127">
        <v>0.84309999999999996</v>
      </c>
      <c r="I361" s="123">
        <v>1</v>
      </c>
      <c r="J361" s="123">
        <v>1</v>
      </c>
      <c r="K361" s="123">
        <v>1</v>
      </c>
      <c r="L361" s="123">
        <v>1</v>
      </c>
    </row>
    <row r="362" spans="1:12">
      <c r="A362" s="16" t="s">
        <v>358</v>
      </c>
      <c r="B362" s="16" t="s">
        <v>2089</v>
      </c>
      <c r="C362" s="16" t="s">
        <v>1957</v>
      </c>
      <c r="D362" s="4" t="s">
        <v>1587</v>
      </c>
      <c r="E362" s="4" t="s">
        <v>1961</v>
      </c>
      <c r="F362" s="4" t="s">
        <v>1962</v>
      </c>
      <c r="G362" s="17">
        <v>4.8050222909653399</v>
      </c>
      <c r="H362" s="127">
        <v>1.0817000000000001</v>
      </c>
      <c r="I362" s="123">
        <v>1</v>
      </c>
      <c r="J362" s="123">
        <v>1</v>
      </c>
      <c r="K362" s="123">
        <v>1</v>
      </c>
      <c r="L362" s="123">
        <v>1</v>
      </c>
    </row>
    <row r="363" spans="1:12">
      <c r="A363" s="16" t="s">
        <v>359</v>
      </c>
      <c r="B363" s="16" t="s">
        <v>2089</v>
      </c>
      <c r="C363" s="16" t="s">
        <v>1958</v>
      </c>
      <c r="D363" s="4" t="s">
        <v>1587</v>
      </c>
      <c r="E363" s="4" t="s">
        <v>1961</v>
      </c>
      <c r="F363" s="4" t="s">
        <v>1962</v>
      </c>
      <c r="G363" s="17">
        <v>6.4195380537675097</v>
      </c>
      <c r="H363" s="127">
        <v>1.5697000000000001</v>
      </c>
      <c r="I363" s="123">
        <v>1</v>
      </c>
      <c r="J363" s="123">
        <v>1</v>
      </c>
      <c r="K363" s="123">
        <v>1</v>
      </c>
      <c r="L363" s="123">
        <v>1</v>
      </c>
    </row>
    <row r="364" spans="1:12">
      <c r="A364" s="16" t="s">
        <v>360</v>
      </c>
      <c r="B364" s="16" t="s">
        <v>2090</v>
      </c>
      <c r="C364" s="16" t="s">
        <v>1954</v>
      </c>
      <c r="D364" s="4" t="s">
        <v>1588</v>
      </c>
      <c r="E364" s="4" t="s">
        <v>1961</v>
      </c>
      <c r="F364" s="4" t="s">
        <v>1962</v>
      </c>
      <c r="G364" s="17">
        <v>2.0343137254902</v>
      </c>
      <c r="H364" s="127">
        <v>0.90239999999999998</v>
      </c>
      <c r="I364" s="123">
        <v>1</v>
      </c>
      <c r="J364" s="123">
        <v>1</v>
      </c>
      <c r="K364" s="123">
        <v>1</v>
      </c>
      <c r="L364" s="123">
        <v>1</v>
      </c>
    </row>
    <row r="365" spans="1:12">
      <c r="A365" s="16" t="s">
        <v>361</v>
      </c>
      <c r="B365" s="16" t="s">
        <v>2090</v>
      </c>
      <c r="C365" s="16" t="s">
        <v>1956</v>
      </c>
      <c r="D365" s="4" t="s">
        <v>1588</v>
      </c>
      <c r="E365" s="4" t="s">
        <v>1961</v>
      </c>
      <c r="F365" s="4" t="s">
        <v>1962</v>
      </c>
      <c r="G365" s="17">
        <v>2.8221856883274201</v>
      </c>
      <c r="H365" s="127">
        <v>1.0590999999999999</v>
      </c>
      <c r="I365" s="123">
        <v>1</v>
      </c>
      <c r="J365" s="123">
        <v>1</v>
      </c>
      <c r="K365" s="123">
        <v>1</v>
      </c>
      <c r="L365" s="123">
        <v>1</v>
      </c>
    </row>
    <row r="366" spans="1:12">
      <c r="A366" s="16" t="s">
        <v>362</v>
      </c>
      <c r="B366" s="16" t="s">
        <v>2090</v>
      </c>
      <c r="C366" s="16" t="s">
        <v>1957</v>
      </c>
      <c r="D366" s="4" t="s">
        <v>1588</v>
      </c>
      <c r="E366" s="4" t="s">
        <v>1961</v>
      </c>
      <c r="F366" s="4" t="s">
        <v>1962</v>
      </c>
      <c r="G366" s="17">
        <v>4.5575040783034302</v>
      </c>
      <c r="H366" s="127">
        <v>1.3882000000000001</v>
      </c>
      <c r="I366" s="123">
        <v>1</v>
      </c>
      <c r="J366" s="123">
        <v>1</v>
      </c>
      <c r="K366" s="123">
        <v>1</v>
      </c>
      <c r="L366" s="123">
        <v>1</v>
      </c>
    </row>
    <row r="367" spans="1:12">
      <c r="A367" s="16" t="s">
        <v>363</v>
      </c>
      <c r="B367" s="16" t="s">
        <v>2090</v>
      </c>
      <c r="C367" s="16" t="s">
        <v>1958</v>
      </c>
      <c r="D367" s="4" t="s">
        <v>1588</v>
      </c>
      <c r="E367" s="4" t="s">
        <v>1961</v>
      </c>
      <c r="F367" s="4" t="s">
        <v>1962</v>
      </c>
      <c r="G367" s="17">
        <v>7.4147582697201004</v>
      </c>
      <c r="H367" s="127">
        <v>2.0817999999999999</v>
      </c>
      <c r="I367" s="123">
        <v>1</v>
      </c>
      <c r="J367" s="123">
        <v>1</v>
      </c>
      <c r="K367" s="123">
        <v>1</v>
      </c>
      <c r="L367" s="123">
        <v>1</v>
      </c>
    </row>
    <row r="368" spans="1:12">
      <c r="A368" s="16" t="s">
        <v>364</v>
      </c>
      <c r="B368" s="16" t="s">
        <v>2091</v>
      </c>
      <c r="C368" s="16" t="s">
        <v>1954</v>
      </c>
      <c r="D368" s="4" t="s">
        <v>1589</v>
      </c>
      <c r="E368" s="4" t="s">
        <v>1961</v>
      </c>
      <c r="F368" s="4" t="s">
        <v>1962</v>
      </c>
      <c r="G368" s="17">
        <v>2.2367992434193198</v>
      </c>
      <c r="H368" s="127">
        <v>0.95920000000000005</v>
      </c>
      <c r="I368" s="123">
        <v>1</v>
      </c>
      <c r="J368" s="123">
        <v>1</v>
      </c>
      <c r="K368" s="123">
        <v>1</v>
      </c>
      <c r="L368" s="123">
        <v>1</v>
      </c>
    </row>
    <row r="369" spans="1:12">
      <c r="A369" s="16" t="s">
        <v>365</v>
      </c>
      <c r="B369" s="16" t="s">
        <v>2091</v>
      </c>
      <c r="C369" s="16" t="s">
        <v>1956</v>
      </c>
      <c r="D369" s="4" t="s">
        <v>1589</v>
      </c>
      <c r="E369" s="4" t="s">
        <v>1961</v>
      </c>
      <c r="F369" s="4" t="s">
        <v>1962</v>
      </c>
      <c r="G369" s="17">
        <v>3.9754676964958402</v>
      </c>
      <c r="H369" s="127">
        <v>1.2034</v>
      </c>
      <c r="I369" s="123">
        <v>1</v>
      </c>
      <c r="J369" s="123">
        <v>1</v>
      </c>
      <c r="K369" s="123">
        <v>1</v>
      </c>
      <c r="L369" s="123">
        <v>1</v>
      </c>
    </row>
    <row r="370" spans="1:12">
      <c r="A370" s="16" t="s">
        <v>366</v>
      </c>
      <c r="B370" s="16" t="s">
        <v>2091</v>
      </c>
      <c r="C370" s="16" t="s">
        <v>1957</v>
      </c>
      <c r="D370" s="4" t="s">
        <v>1589</v>
      </c>
      <c r="E370" s="4" t="s">
        <v>1961</v>
      </c>
      <c r="F370" s="4" t="s">
        <v>1962</v>
      </c>
      <c r="G370" s="17">
        <v>6.9288060715903903</v>
      </c>
      <c r="H370" s="127">
        <v>1.7079</v>
      </c>
      <c r="I370" s="123">
        <v>1</v>
      </c>
      <c r="J370" s="123">
        <v>1</v>
      </c>
      <c r="K370" s="123">
        <v>1</v>
      </c>
      <c r="L370" s="123">
        <v>1</v>
      </c>
    </row>
    <row r="371" spans="1:12">
      <c r="A371" s="16" t="s">
        <v>367</v>
      </c>
      <c r="B371" s="16" t="s">
        <v>2091</v>
      </c>
      <c r="C371" s="16" t="s">
        <v>1958</v>
      </c>
      <c r="D371" s="4" t="s">
        <v>1589</v>
      </c>
      <c r="E371" s="4" t="s">
        <v>1961</v>
      </c>
      <c r="F371" s="4" t="s">
        <v>1962</v>
      </c>
      <c r="G371" s="17">
        <v>10.108053166536401</v>
      </c>
      <c r="H371" s="127">
        <v>2.6480999999999999</v>
      </c>
      <c r="I371" s="123">
        <v>1</v>
      </c>
      <c r="J371" s="123">
        <v>1</v>
      </c>
      <c r="K371" s="123">
        <v>1</v>
      </c>
      <c r="L371" s="123">
        <v>1</v>
      </c>
    </row>
    <row r="372" spans="1:12">
      <c r="A372" s="16" t="s">
        <v>368</v>
      </c>
      <c r="B372" s="16" t="s">
        <v>2092</v>
      </c>
      <c r="C372" s="16" t="s">
        <v>1954</v>
      </c>
      <c r="D372" s="4" t="s">
        <v>2093</v>
      </c>
      <c r="E372" s="4" t="s">
        <v>1961</v>
      </c>
      <c r="F372" s="4" t="s">
        <v>1962</v>
      </c>
      <c r="G372" s="17">
        <v>6.1442307692307701</v>
      </c>
      <c r="H372" s="127">
        <v>0.8024</v>
      </c>
      <c r="I372" s="123">
        <v>1</v>
      </c>
      <c r="J372" s="123">
        <v>1</v>
      </c>
      <c r="K372" s="123">
        <v>1</v>
      </c>
      <c r="L372" s="123">
        <v>1</v>
      </c>
    </row>
    <row r="373" spans="1:12">
      <c r="A373" s="16" t="s">
        <v>369</v>
      </c>
      <c r="B373" s="16" t="s">
        <v>2092</v>
      </c>
      <c r="C373" s="16" t="s">
        <v>1956</v>
      </c>
      <c r="D373" s="4" t="s">
        <v>2093</v>
      </c>
      <c r="E373" s="4" t="s">
        <v>1961</v>
      </c>
      <c r="F373" s="4" t="s">
        <v>1962</v>
      </c>
      <c r="G373" s="17">
        <v>7.3442367601246099</v>
      </c>
      <c r="H373" s="127">
        <v>1.1063000000000001</v>
      </c>
      <c r="I373" s="123">
        <v>1</v>
      </c>
      <c r="J373" s="123">
        <v>1</v>
      </c>
      <c r="K373" s="123">
        <v>1</v>
      </c>
      <c r="L373" s="123">
        <v>1</v>
      </c>
    </row>
    <row r="374" spans="1:12">
      <c r="A374" s="16" t="s">
        <v>370</v>
      </c>
      <c r="B374" s="16" t="s">
        <v>2092</v>
      </c>
      <c r="C374" s="16" t="s">
        <v>1957</v>
      </c>
      <c r="D374" s="4" t="s">
        <v>2093</v>
      </c>
      <c r="E374" s="4" t="s">
        <v>1961</v>
      </c>
      <c r="F374" s="4" t="s">
        <v>1962</v>
      </c>
      <c r="G374" s="17">
        <v>10.078071182548801</v>
      </c>
      <c r="H374" s="127">
        <v>1.5564</v>
      </c>
      <c r="I374" s="123">
        <v>1</v>
      </c>
      <c r="J374" s="123">
        <v>1</v>
      </c>
      <c r="K374" s="123">
        <v>1</v>
      </c>
      <c r="L374" s="123">
        <v>1</v>
      </c>
    </row>
    <row r="375" spans="1:12">
      <c r="A375" s="16" t="s">
        <v>371</v>
      </c>
      <c r="B375" s="16" t="s">
        <v>2092</v>
      </c>
      <c r="C375" s="16" t="s">
        <v>1958</v>
      </c>
      <c r="D375" s="4" t="s">
        <v>2093</v>
      </c>
      <c r="E375" s="4" t="s">
        <v>1961</v>
      </c>
      <c r="F375" s="4" t="s">
        <v>1962</v>
      </c>
      <c r="G375" s="17">
        <v>13.6079779917469</v>
      </c>
      <c r="H375" s="127">
        <v>2.2382</v>
      </c>
      <c r="I375" s="123">
        <v>1</v>
      </c>
      <c r="J375" s="123">
        <v>1</v>
      </c>
      <c r="K375" s="123">
        <v>1</v>
      </c>
      <c r="L375" s="123">
        <v>1</v>
      </c>
    </row>
    <row r="376" spans="1:12">
      <c r="A376" s="16" t="s">
        <v>372</v>
      </c>
      <c r="B376" s="16" t="s">
        <v>2094</v>
      </c>
      <c r="C376" s="16" t="s">
        <v>1954</v>
      </c>
      <c r="D376" s="4" t="s">
        <v>1590</v>
      </c>
      <c r="E376" s="4" t="s">
        <v>1961</v>
      </c>
      <c r="F376" s="4" t="s">
        <v>1962</v>
      </c>
      <c r="G376" s="17">
        <v>2.7917288424642899</v>
      </c>
      <c r="H376" s="127">
        <v>0.50380000000000003</v>
      </c>
      <c r="I376" s="123">
        <v>1</v>
      </c>
      <c r="J376" s="123">
        <v>1</v>
      </c>
      <c r="K376" s="123">
        <v>1</v>
      </c>
      <c r="L376" s="123">
        <v>1</v>
      </c>
    </row>
    <row r="377" spans="1:12">
      <c r="A377" s="16" t="s">
        <v>373</v>
      </c>
      <c r="B377" s="16" t="s">
        <v>2094</v>
      </c>
      <c r="C377" s="16" t="s">
        <v>1956</v>
      </c>
      <c r="D377" s="4" t="s">
        <v>1590</v>
      </c>
      <c r="E377" s="4" t="s">
        <v>1961</v>
      </c>
      <c r="F377" s="4" t="s">
        <v>1962</v>
      </c>
      <c r="G377" s="17">
        <v>3.8641556302387099</v>
      </c>
      <c r="H377" s="127">
        <v>0.66579999999999995</v>
      </c>
      <c r="I377" s="123">
        <v>1</v>
      </c>
      <c r="J377" s="123">
        <v>1</v>
      </c>
      <c r="K377" s="123">
        <v>1</v>
      </c>
      <c r="L377" s="123">
        <v>1</v>
      </c>
    </row>
    <row r="378" spans="1:12">
      <c r="A378" s="16" t="s">
        <v>374</v>
      </c>
      <c r="B378" s="16" t="s">
        <v>2094</v>
      </c>
      <c r="C378" s="16" t="s">
        <v>1957</v>
      </c>
      <c r="D378" s="4" t="s">
        <v>1590</v>
      </c>
      <c r="E378" s="4" t="s">
        <v>1961</v>
      </c>
      <c r="F378" s="4" t="s">
        <v>1962</v>
      </c>
      <c r="G378" s="17">
        <v>5.2174023243851702</v>
      </c>
      <c r="H378" s="127">
        <v>0.92900000000000005</v>
      </c>
      <c r="I378" s="123">
        <v>1</v>
      </c>
      <c r="J378" s="123">
        <v>1</v>
      </c>
      <c r="K378" s="123">
        <v>1</v>
      </c>
      <c r="L378" s="123">
        <v>1</v>
      </c>
    </row>
    <row r="379" spans="1:12">
      <c r="A379" s="16" t="s">
        <v>375</v>
      </c>
      <c r="B379" s="16" t="s">
        <v>2094</v>
      </c>
      <c r="C379" s="16" t="s">
        <v>1958</v>
      </c>
      <c r="D379" s="4" t="s">
        <v>1590</v>
      </c>
      <c r="E379" s="4" t="s">
        <v>1961</v>
      </c>
      <c r="F379" s="4" t="s">
        <v>1962</v>
      </c>
      <c r="G379" s="17">
        <v>7.5042276051188299</v>
      </c>
      <c r="H379" s="127">
        <v>1.4097999999999999</v>
      </c>
      <c r="I379" s="123">
        <v>1</v>
      </c>
      <c r="J379" s="123">
        <v>1</v>
      </c>
      <c r="K379" s="123">
        <v>1</v>
      </c>
      <c r="L379" s="123">
        <v>1</v>
      </c>
    </row>
    <row r="380" spans="1:12">
      <c r="A380" s="16" t="s">
        <v>376</v>
      </c>
      <c r="B380" s="16" t="s">
        <v>2095</v>
      </c>
      <c r="C380" s="16" t="s">
        <v>1954</v>
      </c>
      <c r="D380" s="4" t="s">
        <v>2096</v>
      </c>
      <c r="E380" s="4" t="s">
        <v>1961</v>
      </c>
      <c r="F380" s="4" t="s">
        <v>1962</v>
      </c>
      <c r="G380" s="17">
        <v>1.90350877192982</v>
      </c>
      <c r="H380" s="127">
        <v>0.35410000000000003</v>
      </c>
      <c r="I380" s="123">
        <v>1</v>
      </c>
      <c r="J380" s="123">
        <v>1</v>
      </c>
      <c r="K380" s="123">
        <v>1</v>
      </c>
      <c r="L380" s="123">
        <v>1</v>
      </c>
    </row>
    <row r="381" spans="1:12">
      <c r="A381" s="16" t="s">
        <v>377</v>
      </c>
      <c r="B381" s="16" t="s">
        <v>2095</v>
      </c>
      <c r="C381" s="16" t="s">
        <v>1956</v>
      </c>
      <c r="D381" s="4" t="s">
        <v>2096</v>
      </c>
      <c r="E381" s="4" t="s">
        <v>1961</v>
      </c>
      <c r="F381" s="4" t="s">
        <v>1962</v>
      </c>
      <c r="G381" s="17">
        <v>2.4675438596491199</v>
      </c>
      <c r="H381" s="127">
        <v>0.51490000000000002</v>
      </c>
      <c r="I381" s="123">
        <v>1</v>
      </c>
      <c r="J381" s="123">
        <v>1</v>
      </c>
      <c r="K381" s="123">
        <v>1</v>
      </c>
      <c r="L381" s="123">
        <v>1</v>
      </c>
    </row>
    <row r="382" spans="1:12">
      <c r="A382" s="16" t="s">
        <v>378</v>
      </c>
      <c r="B382" s="16" t="s">
        <v>2095</v>
      </c>
      <c r="C382" s="16" t="s">
        <v>1957</v>
      </c>
      <c r="D382" s="4" t="s">
        <v>2096</v>
      </c>
      <c r="E382" s="4" t="s">
        <v>1961</v>
      </c>
      <c r="F382" s="4" t="s">
        <v>1962</v>
      </c>
      <c r="G382" s="17">
        <v>2.71217183770883</v>
      </c>
      <c r="H382" s="127">
        <v>0.78569999999999995</v>
      </c>
      <c r="I382" s="123">
        <v>1</v>
      </c>
      <c r="J382" s="123">
        <v>1</v>
      </c>
      <c r="K382" s="123">
        <v>1</v>
      </c>
      <c r="L382" s="123">
        <v>1</v>
      </c>
    </row>
    <row r="383" spans="1:12">
      <c r="A383" s="16" t="s">
        <v>379</v>
      </c>
      <c r="B383" s="16" t="s">
        <v>2095</v>
      </c>
      <c r="C383" s="16" t="s">
        <v>1958</v>
      </c>
      <c r="D383" s="4" t="s">
        <v>2096</v>
      </c>
      <c r="E383" s="4" t="s">
        <v>1961</v>
      </c>
      <c r="F383" s="4" t="s">
        <v>1962</v>
      </c>
      <c r="G383" s="17">
        <v>4.0873405299313097</v>
      </c>
      <c r="H383" s="127">
        <v>1.4604999999999999</v>
      </c>
      <c r="I383" s="123">
        <v>1</v>
      </c>
      <c r="J383" s="123">
        <v>1</v>
      </c>
      <c r="K383" s="123">
        <v>1</v>
      </c>
      <c r="L383" s="123">
        <v>1</v>
      </c>
    </row>
    <row r="384" spans="1:12">
      <c r="A384" s="16" t="s">
        <v>380</v>
      </c>
      <c r="B384" s="16" t="s">
        <v>2097</v>
      </c>
      <c r="C384" s="16" t="s">
        <v>1954</v>
      </c>
      <c r="D384" s="4" t="s">
        <v>2098</v>
      </c>
      <c r="E384" s="4" t="s">
        <v>1961</v>
      </c>
      <c r="F384" s="4" t="s">
        <v>1962</v>
      </c>
      <c r="G384" s="17">
        <v>2.71469768336057</v>
      </c>
      <c r="H384" s="127">
        <v>0.45350000000000001</v>
      </c>
      <c r="I384" s="123">
        <v>1</v>
      </c>
      <c r="J384" s="123">
        <v>1</v>
      </c>
      <c r="K384" s="123">
        <v>1</v>
      </c>
      <c r="L384" s="123">
        <v>1</v>
      </c>
    </row>
    <row r="385" spans="1:12">
      <c r="A385" s="16" t="s">
        <v>381</v>
      </c>
      <c r="B385" s="16" t="s">
        <v>2097</v>
      </c>
      <c r="C385" s="16" t="s">
        <v>1956</v>
      </c>
      <c r="D385" s="4" t="s">
        <v>2098</v>
      </c>
      <c r="E385" s="4" t="s">
        <v>1961</v>
      </c>
      <c r="F385" s="4" t="s">
        <v>1962</v>
      </c>
      <c r="G385" s="17">
        <v>3.6301778679718302</v>
      </c>
      <c r="H385" s="127">
        <v>0.6139</v>
      </c>
      <c r="I385" s="123">
        <v>1</v>
      </c>
      <c r="J385" s="123">
        <v>1</v>
      </c>
      <c r="K385" s="123">
        <v>1</v>
      </c>
      <c r="L385" s="123">
        <v>1</v>
      </c>
    </row>
    <row r="386" spans="1:12">
      <c r="A386" s="16" t="s">
        <v>382</v>
      </c>
      <c r="B386" s="16" t="s">
        <v>2097</v>
      </c>
      <c r="C386" s="16" t="s">
        <v>1957</v>
      </c>
      <c r="D386" s="4" t="s">
        <v>2098</v>
      </c>
      <c r="E386" s="4" t="s">
        <v>1961</v>
      </c>
      <c r="F386" s="4" t="s">
        <v>1962</v>
      </c>
      <c r="G386" s="17">
        <v>4.7363248287501198</v>
      </c>
      <c r="H386" s="127">
        <v>0.85809999999999997</v>
      </c>
      <c r="I386" s="123">
        <v>1</v>
      </c>
      <c r="J386" s="123">
        <v>1</v>
      </c>
      <c r="K386" s="123">
        <v>1</v>
      </c>
      <c r="L386" s="123">
        <v>1</v>
      </c>
    </row>
    <row r="387" spans="1:12">
      <c r="A387" s="16" t="s">
        <v>383</v>
      </c>
      <c r="B387" s="16" t="s">
        <v>2097</v>
      </c>
      <c r="C387" s="16" t="s">
        <v>1958</v>
      </c>
      <c r="D387" s="4" t="s">
        <v>2098</v>
      </c>
      <c r="E387" s="4" t="s">
        <v>1961</v>
      </c>
      <c r="F387" s="4" t="s">
        <v>1962</v>
      </c>
      <c r="G387" s="17">
        <v>8.0539568345323698</v>
      </c>
      <c r="H387" s="127">
        <v>1.6146</v>
      </c>
      <c r="I387" s="123">
        <v>1</v>
      </c>
      <c r="J387" s="123">
        <v>1</v>
      </c>
      <c r="K387" s="123">
        <v>1</v>
      </c>
      <c r="L387" s="123">
        <v>1</v>
      </c>
    </row>
    <row r="388" spans="1:12">
      <c r="A388" s="16" t="s">
        <v>384</v>
      </c>
      <c r="B388" s="16" t="s">
        <v>2099</v>
      </c>
      <c r="C388" s="16" t="s">
        <v>1954</v>
      </c>
      <c r="D388" s="4" t="s">
        <v>2100</v>
      </c>
      <c r="E388" s="4" t="s">
        <v>1961</v>
      </c>
      <c r="F388" s="4" t="s">
        <v>1962</v>
      </c>
      <c r="G388" s="17">
        <v>1.71530646964468</v>
      </c>
      <c r="H388" s="127">
        <v>0.4637</v>
      </c>
      <c r="I388" s="123">
        <v>1</v>
      </c>
      <c r="J388" s="123">
        <v>1</v>
      </c>
      <c r="K388" s="123">
        <v>1</v>
      </c>
      <c r="L388" s="123">
        <v>1</v>
      </c>
    </row>
    <row r="389" spans="1:12">
      <c r="A389" s="16" t="s">
        <v>385</v>
      </c>
      <c r="B389" s="16" t="s">
        <v>2099</v>
      </c>
      <c r="C389" s="16" t="s">
        <v>1956</v>
      </c>
      <c r="D389" s="4" t="s">
        <v>2100</v>
      </c>
      <c r="E389" s="4" t="s">
        <v>1961</v>
      </c>
      <c r="F389" s="4" t="s">
        <v>1962</v>
      </c>
      <c r="G389" s="17">
        <v>2.3190619419118299</v>
      </c>
      <c r="H389" s="127">
        <v>0.55669999999999997</v>
      </c>
      <c r="I389" s="123">
        <v>1</v>
      </c>
      <c r="J389" s="123">
        <v>1</v>
      </c>
      <c r="K389" s="123">
        <v>1</v>
      </c>
      <c r="L389" s="123">
        <v>1</v>
      </c>
    </row>
    <row r="390" spans="1:12">
      <c r="A390" s="16" t="s">
        <v>386</v>
      </c>
      <c r="B390" s="16" t="s">
        <v>2099</v>
      </c>
      <c r="C390" s="16" t="s">
        <v>1957</v>
      </c>
      <c r="D390" s="4" t="s">
        <v>2100</v>
      </c>
      <c r="E390" s="4" t="s">
        <v>1961</v>
      </c>
      <c r="F390" s="4" t="s">
        <v>1962</v>
      </c>
      <c r="G390" s="17">
        <v>3.6003206596426902</v>
      </c>
      <c r="H390" s="127">
        <v>0.74199999999999999</v>
      </c>
      <c r="I390" s="123">
        <v>1</v>
      </c>
      <c r="J390" s="123">
        <v>1</v>
      </c>
      <c r="K390" s="123">
        <v>1</v>
      </c>
      <c r="L390" s="123">
        <v>1</v>
      </c>
    </row>
    <row r="391" spans="1:12">
      <c r="A391" s="16" t="s">
        <v>387</v>
      </c>
      <c r="B391" s="16" t="s">
        <v>2099</v>
      </c>
      <c r="C391" s="16" t="s">
        <v>1958</v>
      </c>
      <c r="D391" s="4" t="s">
        <v>2100</v>
      </c>
      <c r="E391" s="4" t="s">
        <v>1961</v>
      </c>
      <c r="F391" s="4" t="s">
        <v>1962</v>
      </c>
      <c r="G391" s="17">
        <v>6.0096385542168704</v>
      </c>
      <c r="H391" s="127">
        <v>1.2229000000000001</v>
      </c>
      <c r="I391" s="123">
        <v>1</v>
      </c>
      <c r="J391" s="123">
        <v>1</v>
      </c>
      <c r="K391" s="123">
        <v>1</v>
      </c>
      <c r="L391" s="123">
        <v>1</v>
      </c>
    </row>
    <row r="392" spans="1:12">
      <c r="A392" s="16" t="s">
        <v>388</v>
      </c>
      <c r="B392" s="16" t="s">
        <v>2101</v>
      </c>
      <c r="C392" s="16" t="s">
        <v>1954</v>
      </c>
      <c r="D392" s="4" t="s">
        <v>1591</v>
      </c>
      <c r="E392" s="4" t="s">
        <v>1961</v>
      </c>
      <c r="F392" s="4" t="s">
        <v>1962</v>
      </c>
      <c r="G392" s="17">
        <v>1.9914748508098901</v>
      </c>
      <c r="H392" s="127">
        <v>0.48370000000000002</v>
      </c>
      <c r="I392" s="123">
        <v>1</v>
      </c>
      <c r="J392" s="123">
        <v>1</v>
      </c>
      <c r="K392" s="123">
        <v>1</v>
      </c>
      <c r="L392" s="123">
        <v>1</v>
      </c>
    </row>
    <row r="393" spans="1:12">
      <c r="A393" s="16" t="s">
        <v>389</v>
      </c>
      <c r="B393" s="16" t="s">
        <v>2101</v>
      </c>
      <c r="C393" s="16" t="s">
        <v>1956</v>
      </c>
      <c r="D393" s="4" t="s">
        <v>1591</v>
      </c>
      <c r="E393" s="4" t="s">
        <v>1961</v>
      </c>
      <c r="F393" s="4" t="s">
        <v>1962</v>
      </c>
      <c r="G393" s="17">
        <v>2.6540634736230699</v>
      </c>
      <c r="H393" s="127">
        <v>0.59099999999999997</v>
      </c>
      <c r="I393" s="123">
        <v>1</v>
      </c>
      <c r="J393" s="123">
        <v>1</v>
      </c>
      <c r="K393" s="123">
        <v>1</v>
      </c>
      <c r="L393" s="123">
        <v>1</v>
      </c>
    </row>
    <row r="394" spans="1:12">
      <c r="A394" s="16" t="s">
        <v>390</v>
      </c>
      <c r="B394" s="16" t="s">
        <v>2101</v>
      </c>
      <c r="C394" s="16" t="s">
        <v>1957</v>
      </c>
      <c r="D394" s="4" t="s">
        <v>1591</v>
      </c>
      <c r="E394" s="4" t="s">
        <v>1961</v>
      </c>
      <c r="F394" s="4" t="s">
        <v>1962</v>
      </c>
      <c r="G394" s="17">
        <v>3.9870024370430501</v>
      </c>
      <c r="H394" s="127">
        <v>0.81910000000000005</v>
      </c>
      <c r="I394" s="123">
        <v>1</v>
      </c>
      <c r="J394" s="123">
        <v>1</v>
      </c>
      <c r="K394" s="123">
        <v>1</v>
      </c>
      <c r="L394" s="123">
        <v>1</v>
      </c>
    </row>
    <row r="395" spans="1:12">
      <c r="A395" s="16" t="s">
        <v>391</v>
      </c>
      <c r="B395" s="16" t="s">
        <v>2101</v>
      </c>
      <c r="C395" s="16" t="s">
        <v>1958</v>
      </c>
      <c r="D395" s="4" t="s">
        <v>1591</v>
      </c>
      <c r="E395" s="4" t="s">
        <v>1961</v>
      </c>
      <c r="F395" s="4" t="s">
        <v>1962</v>
      </c>
      <c r="G395" s="17">
        <v>6.0705009276437796</v>
      </c>
      <c r="H395" s="127">
        <v>1.2353000000000001</v>
      </c>
      <c r="I395" s="123">
        <v>1</v>
      </c>
      <c r="J395" s="123">
        <v>1</v>
      </c>
      <c r="K395" s="123">
        <v>1</v>
      </c>
      <c r="L395" s="123">
        <v>1</v>
      </c>
    </row>
    <row r="396" spans="1:12">
      <c r="A396" s="16" t="s">
        <v>392</v>
      </c>
      <c r="B396" s="16" t="s">
        <v>2102</v>
      </c>
      <c r="C396" s="16" t="s">
        <v>1954</v>
      </c>
      <c r="D396" s="4" t="s">
        <v>2103</v>
      </c>
      <c r="E396" s="4" t="s">
        <v>1961</v>
      </c>
      <c r="F396" s="4" t="s">
        <v>1962</v>
      </c>
      <c r="G396" s="17">
        <v>2.34597701149425</v>
      </c>
      <c r="H396" s="127">
        <v>0.46650000000000003</v>
      </c>
      <c r="I396" s="123">
        <v>1</v>
      </c>
      <c r="J396" s="123">
        <v>1</v>
      </c>
      <c r="K396" s="123">
        <v>1</v>
      </c>
      <c r="L396" s="123">
        <v>1</v>
      </c>
    </row>
    <row r="397" spans="1:12">
      <c r="A397" s="16" t="s">
        <v>393</v>
      </c>
      <c r="B397" s="16" t="s">
        <v>2102</v>
      </c>
      <c r="C397" s="16" t="s">
        <v>1956</v>
      </c>
      <c r="D397" s="4" t="s">
        <v>2103</v>
      </c>
      <c r="E397" s="4" t="s">
        <v>1961</v>
      </c>
      <c r="F397" s="4" t="s">
        <v>1962</v>
      </c>
      <c r="G397" s="17">
        <v>3.3444070647603001</v>
      </c>
      <c r="H397" s="127">
        <v>0.60950000000000004</v>
      </c>
      <c r="I397" s="123">
        <v>1</v>
      </c>
      <c r="J397" s="123">
        <v>1</v>
      </c>
      <c r="K397" s="123">
        <v>1</v>
      </c>
      <c r="L397" s="123">
        <v>1</v>
      </c>
    </row>
    <row r="398" spans="1:12">
      <c r="A398" s="16" t="s">
        <v>394</v>
      </c>
      <c r="B398" s="16" t="s">
        <v>2102</v>
      </c>
      <c r="C398" s="16" t="s">
        <v>1957</v>
      </c>
      <c r="D398" s="4" t="s">
        <v>2103</v>
      </c>
      <c r="E398" s="4" t="s">
        <v>1961</v>
      </c>
      <c r="F398" s="4" t="s">
        <v>1962</v>
      </c>
      <c r="G398" s="17">
        <v>5.0749354005168001</v>
      </c>
      <c r="H398" s="127">
        <v>0.87929999999999997</v>
      </c>
      <c r="I398" s="123">
        <v>1</v>
      </c>
      <c r="J398" s="123">
        <v>1</v>
      </c>
      <c r="K398" s="123">
        <v>1</v>
      </c>
      <c r="L398" s="123">
        <v>1</v>
      </c>
    </row>
    <row r="399" spans="1:12">
      <c r="A399" s="16" t="s">
        <v>395</v>
      </c>
      <c r="B399" s="16" t="s">
        <v>2102</v>
      </c>
      <c r="C399" s="16" t="s">
        <v>1958</v>
      </c>
      <c r="D399" s="4" t="s">
        <v>2103</v>
      </c>
      <c r="E399" s="4" t="s">
        <v>1961</v>
      </c>
      <c r="F399" s="4" t="s">
        <v>1962</v>
      </c>
      <c r="G399" s="17">
        <v>7.7654584221748397</v>
      </c>
      <c r="H399" s="127">
        <v>1.3891</v>
      </c>
      <c r="I399" s="123">
        <v>1</v>
      </c>
      <c r="J399" s="123">
        <v>1</v>
      </c>
      <c r="K399" s="123">
        <v>1</v>
      </c>
      <c r="L399" s="123">
        <v>1</v>
      </c>
    </row>
    <row r="400" spans="1:12">
      <c r="A400" s="16" t="s">
        <v>396</v>
      </c>
      <c r="B400" s="16" t="s">
        <v>2104</v>
      </c>
      <c r="C400" s="16" t="s">
        <v>1954</v>
      </c>
      <c r="D400" s="4" t="s">
        <v>2105</v>
      </c>
      <c r="E400" s="4" t="s">
        <v>1961</v>
      </c>
      <c r="F400" s="4" t="s">
        <v>1962</v>
      </c>
      <c r="G400" s="17">
        <v>2.0231218901144801</v>
      </c>
      <c r="H400" s="127">
        <v>0.43680000000000002</v>
      </c>
      <c r="I400" s="123">
        <v>1</v>
      </c>
      <c r="J400" s="123">
        <v>1</v>
      </c>
      <c r="K400" s="123">
        <v>1</v>
      </c>
      <c r="L400" s="123">
        <v>1</v>
      </c>
    </row>
    <row r="401" spans="1:12">
      <c r="A401" s="16" t="s">
        <v>397</v>
      </c>
      <c r="B401" s="16" t="s">
        <v>2104</v>
      </c>
      <c r="C401" s="16" t="s">
        <v>1956</v>
      </c>
      <c r="D401" s="4" t="s">
        <v>2105</v>
      </c>
      <c r="E401" s="4" t="s">
        <v>1961</v>
      </c>
      <c r="F401" s="4" t="s">
        <v>1962</v>
      </c>
      <c r="G401" s="17">
        <v>2.8471979679314199</v>
      </c>
      <c r="H401" s="127">
        <v>0.57179999999999997</v>
      </c>
      <c r="I401" s="123">
        <v>1</v>
      </c>
      <c r="J401" s="123">
        <v>1</v>
      </c>
      <c r="K401" s="123">
        <v>1</v>
      </c>
      <c r="L401" s="123">
        <v>1</v>
      </c>
    </row>
    <row r="402" spans="1:12">
      <c r="A402" s="16" t="s">
        <v>398</v>
      </c>
      <c r="B402" s="16" t="s">
        <v>2104</v>
      </c>
      <c r="C402" s="16" t="s">
        <v>1957</v>
      </c>
      <c r="D402" s="4" t="s">
        <v>2105</v>
      </c>
      <c r="E402" s="4" t="s">
        <v>1961</v>
      </c>
      <c r="F402" s="4" t="s">
        <v>1962</v>
      </c>
      <c r="G402" s="17">
        <v>4.5097160947024504</v>
      </c>
      <c r="H402" s="127">
        <v>0.85770000000000002</v>
      </c>
      <c r="I402" s="123">
        <v>1</v>
      </c>
      <c r="J402" s="123">
        <v>1</v>
      </c>
      <c r="K402" s="123">
        <v>1</v>
      </c>
      <c r="L402" s="123">
        <v>1</v>
      </c>
    </row>
    <row r="403" spans="1:12">
      <c r="A403" s="16" t="s">
        <v>399</v>
      </c>
      <c r="B403" s="16" t="s">
        <v>2104</v>
      </c>
      <c r="C403" s="16" t="s">
        <v>1958</v>
      </c>
      <c r="D403" s="4" t="s">
        <v>2105</v>
      </c>
      <c r="E403" s="4" t="s">
        <v>1961</v>
      </c>
      <c r="F403" s="4" t="s">
        <v>1962</v>
      </c>
      <c r="G403" s="17">
        <v>7.09597284369696</v>
      </c>
      <c r="H403" s="127">
        <v>1.4540999999999999</v>
      </c>
      <c r="I403" s="123">
        <v>1</v>
      </c>
      <c r="J403" s="123">
        <v>1</v>
      </c>
      <c r="K403" s="123">
        <v>1</v>
      </c>
      <c r="L403" s="123">
        <v>1</v>
      </c>
    </row>
    <row r="404" spans="1:12">
      <c r="A404" s="16" t="s">
        <v>400</v>
      </c>
      <c r="B404" s="16" t="s">
        <v>2106</v>
      </c>
      <c r="C404" s="16" t="s">
        <v>1954</v>
      </c>
      <c r="D404" s="4" t="s">
        <v>1592</v>
      </c>
      <c r="E404" s="4" t="s">
        <v>1961</v>
      </c>
      <c r="F404" s="4" t="s">
        <v>1962</v>
      </c>
      <c r="G404" s="17">
        <v>1.5387224157955901</v>
      </c>
      <c r="H404" s="127">
        <v>0.4582</v>
      </c>
      <c r="I404" s="123">
        <v>1</v>
      </c>
      <c r="J404" s="123">
        <v>1</v>
      </c>
      <c r="K404" s="123">
        <v>1</v>
      </c>
      <c r="L404" s="123">
        <v>1</v>
      </c>
    </row>
    <row r="405" spans="1:12">
      <c r="A405" s="16" t="s">
        <v>401</v>
      </c>
      <c r="B405" s="16" t="s">
        <v>2106</v>
      </c>
      <c r="C405" s="16" t="s">
        <v>1956</v>
      </c>
      <c r="D405" s="4" t="s">
        <v>1592</v>
      </c>
      <c r="E405" s="4" t="s">
        <v>1961</v>
      </c>
      <c r="F405" s="4" t="s">
        <v>1962</v>
      </c>
      <c r="G405" s="17">
        <v>2.05398563120082</v>
      </c>
      <c r="H405" s="127">
        <v>0.54949999999999999</v>
      </c>
      <c r="I405" s="123">
        <v>1</v>
      </c>
      <c r="J405" s="123">
        <v>1</v>
      </c>
      <c r="K405" s="123">
        <v>1</v>
      </c>
      <c r="L405" s="123">
        <v>1</v>
      </c>
    </row>
    <row r="406" spans="1:12">
      <c r="A406" s="16" t="s">
        <v>402</v>
      </c>
      <c r="B406" s="16" t="s">
        <v>2106</v>
      </c>
      <c r="C406" s="16" t="s">
        <v>1957</v>
      </c>
      <c r="D406" s="4" t="s">
        <v>1592</v>
      </c>
      <c r="E406" s="4" t="s">
        <v>1961</v>
      </c>
      <c r="F406" s="4" t="s">
        <v>1962</v>
      </c>
      <c r="G406" s="17">
        <v>2.9293456443195498</v>
      </c>
      <c r="H406" s="127">
        <v>0.70079999999999998</v>
      </c>
      <c r="I406" s="123">
        <v>1</v>
      </c>
      <c r="J406" s="123">
        <v>1</v>
      </c>
      <c r="K406" s="123">
        <v>1</v>
      </c>
      <c r="L406" s="123">
        <v>1</v>
      </c>
    </row>
    <row r="407" spans="1:12">
      <c r="A407" s="16" t="s">
        <v>403</v>
      </c>
      <c r="B407" s="16" t="s">
        <v>2106</v>
      </c>
      <c r="C407" s="16" t="s">
        <v>1958</v>
      </c>
      <c r="D407" s="4" t="s">
        <v>1592</v>
      </c>
      <c r="E407" s="4" t="s">
        <v>1961</v>
      </c>
      <c r="F407" s="4" t="s">
        <v>1962</v>
      </c>
      <c r="G407" s="17">
        <v>4.8522727272727302</v>
      </c>
      <c r="H407" s="127">
        <v>1.0894999999999999</v>
      </c>
      <c r="I407" s="123">
        <v>1</v>
      </c>
      <c r="J407" s="123">
        <v>1</v>
      </c>
      <c r="K407" s="123">
        <v>1</v>
      </c>
      <c r="L407" s="123">
        <v>1</v>
      </c>
    </row>
    <row r="408" spans="1:12">
      <c r="A408" s="16" t="s">
        <v>404</v>
      </c>
      <c r="B408" s="16" t="s">
        <v>2107</v>
      </c>
      <c r="C408" s="16" t="s">
        <v>1954</v>
      </c>
      <c r="D408" s="4" t="s">
        <v>2108</v>
      </c>
      <c r="E408" s="4" t="s">
        <v>1961</v>
      </c>
      <c r="F408" s="4" t="s">
        <v>1962</v>
      </c>
      <c r="G408" s="17">
        <v>2.1126408010012501</v>
      </c>
      <c r="H408" s="127">
        <v>0.52729999999999999</v>
      </c>
      <c r="I408" s="123">
        <v>1</v>
      </c>
      <c r="J408" s="123">
        <v>1</v>
      </c>
      <c r="K408" s="123">
        <v>1</v>
      </c>
      <c r="L408" s="123">
        <v>1</v>
      </c>
    </row>
    <row r="409" spans="1:12">
      <c r="A409" s="16" t="s">
        <v>405</v>
      </c>
      <c r="B409" s="16" t="s">
        <v>2107</v>
      </c>
      <c r="C409" s="16" t="s">
        <v>1956</v>
      </c>
      <c r="D409" s="4" t="s">
        <v>2108</v>
      </c>
      <c r="E409" s="4" t="s">
        <v>1961</v>
      </c>
      <c r="F409" s="4" t="s">
        <v>1962</v>
      </c>
      <c r="G409" s="17">
        <v>2.7268406866222201</v>
      </c>
      <c r="H409" s="127">
        <v>0.62460000000000004</v>
      </c>
      <c r="I409" s="123">
        <v>1</v>
      </c>
      <c r="J409" s="123">
        <v>1</v>
      </c>
      <c r="K409" s="123">
        <v>1</v>
      </c>
      <c r="L409" s="123">
        <v>1</v>
      </c>
    </row>
    <row r="410" spans="1:12">
      <c r="A410" s="16" t="s">
        <v>406</v>
      </c>
      <c r="B410" s="16" t="s">
        <v>2107</v>
      </c>
      <c r="C410" s="16" t="s">
        <v>1957</v>
      </c>
      <c r="D410" s="4" t="s">
        <v>2108</v>
      </c>
      <c r="E410" s="4" t="s">
        <v>1961</v>
      </c>
      <c r="F410" s="4" t="s">
        <v>1962</v>
      </c>
      <c r="G410" s="17">
        <v>3.9288925895087399</v>
      </c>
      <c r="H410" s="127">
        <v>0.8054</v>
      </c>
      <c r="I410" s="123">
        <v>1</v>
      </c>
      <c r="J410" s="123">
        <v>1</v>
      </c>
      <c r="K410" s="123">
        <v>1</v>
      </c>
      <c r="L410" s="123">
        <v>1</v>
      </c>
    </row>
    <row r="411" spans="1:12">
      <c r="A411" s="16" t="s">
        <v>407</v>
      </c>
      <c r="B411" s="16" t="s">
        <v>2107</v>
      </c>
      <c r="C411" s="16" t="s">
        <v>1958</v>
      </c>
      <c r="D411" s="4" t="s">
        <v>2108</v>
      </c>
      <c r="E411" s="4" t="s">
        <v>1961</v>
      </c>
      <c r="F411" s="4" t="s">
        <v>1962</v>
      </c>
      <c r="G411" s="17">
        <v>6.2626931567328903</v>
      </c>
      <c r="H411" s="127">
        <v>1.2692000000000001</v>
      </c>
      <c r="I411" s="123">
        <v>1</v>
      </c>
      <c r="J411" s="123">
        <v>1</v>
      </c>
      <c r="K411" s="123">
        <v>1</v>
      </c>
      <c r="L411" s="123">
        <v>1</v>
      </c>
    </row>
    <row r="412" spans="1:12">
      <c r="A412" s="16" t="s">
        <v>408</v>
      </c>
      <c r="B412" s="16" t="s">
        <v>2109</v>
      </c>
      <c r="C412" s="16" t="s">
        <v>1954</v>
      </c>
      <c r="D412" s="4" t="s">
        <v>1593</v>
      </c>
      <c r="E412" s="4" t="s">
        <v>1961</v>
      </c>
      <c r="F412" s="4" t="s">
        <v>1962</v>
      </c>
      <c r="G412" s="17">
        <v>2.3282937365010801</v>
      </c>
      <c r="H412" s="127">
        <v>0.49109999999999998</v>
      </c>
      <c r="I412" s="123">
        <v>1</v>
      </c>
      <c r="J412" s="123">
        <v>1</v>
      </c>
      <c r="K412" s="123">
        <v>1</v>
      </c>
      <c r="L412" s="123">
        <v>1</v>
      </c>
    </row>
    <row r="413" spans="1:12">
      <c r="A413" s="16" t="s">
        <v>409</v>
      </c>
      <c r="B413" s="16" t="s">
        <v>2109</v>
      </c>
      <c r="C413" s="16" t="s">
        <v>1956</v>
      </c>
      <c r="D413" s="4" t="s">
        <v>1593</v>
      </c>
      <c r="E413" s="4" t="s">
        <v>1961</v>
      </c>
      <c r="F413" s="4" t="s">
        <v>1962</v>
      </c>
      <c r="G413" s="17">
        <v>3.2685185185185199</v>
      </c>
      <c r="H413" s="127">
        <v>0.6139</v>
      </c>
      <c r="I413" s="123">
        <v>1</v>
      </c>
      <c r="J413" s="123">
        <v>1</v>
      </c>
      <c r="K413" s="123">
        <v>1</v>
      </c>
      <c r="L413" s="123">
        <v>1</v>
      </c>
    </row>
    <row r="414" spans="1:12">
      <c r="A414" s="16" t="s">
        <v>410</v>
      </c>
      <c r="B414" s="16" t="s">
        <v>2109</v>
      </c>
      <c r="C414" s="16" t="s">
        <v>1957</v>
      </c>
      <c r="D414" s="4" t="s">
        <v>1593</v>
      </c>
      <c r="E414" s="4" t="s">
        <v>1961</v>
      </c>
      <c r="F414" s="4" t="s">
        <v>1962</v>
      </c>
      <c r="G414" s="17">
        <v>5.0371179039301301</v>
      </c>
      <c r="H414" s="127">
        <v>0.87229999999999996</v>
      </c>
      <c r="I414" s="123">
        <v>1</v>
      </c>
      <c r="J414" s="123">
        <v>1</v>
      </c>
      <c r="K414" s="123">
        <v>1</v>
      </c>
      <c r="L414" s="123">
        <v>1</v>
      </c>
    </row>
    <row r="415" spans="1:12">
      <c r="A415" s="16" t="s">
        <v>411</v>
      </c>
      <c r="B415" s="16" t="s">
        <v>2109</v>
      </c>
      <c r="C415" s="16" t="s">
        <v>1958</v>
      </c>
      <c r="D415" s="4" t="s">
        <v>1593</v>
      </c>
      <c r="E415" s="4" t="s">
        <v>1961</v>
      </c>
      <c r="F415" s="4" t="s">
        <v>1962</v>
      </c>
      <c r="G415" s="17">
        <v>7.60683760683761</v>
      </c>
      <c r="H415" s="127">
        <v>1.6014999999999999</v>
      </c>
      <c r="I415" s="123">
        <v>1</v>
      </c>
      <c r="J415" s="123">
        <v>1</v>
      </c>
      <c r="K415" s="123">
        <v>1</v>
      </c>
      <c r="L415" s="123">
        <v>1</v>
      </c>
    </row>
    <row r="416" spans="1:12">
      <c r="A416" s="16" t="s">
        <v>412</v>
      </c>
      <c r="B416" s="16" t="s">
        <v>2110</v>
      </c>
      <c r="C416" s="16" t="s">
        <v>1954</v>
      </c>
      <c r="D416" s="4" t="s">
        <v>2111</v>
      </c>
      <c r="E416" s="4" t="s">
        <v>1961</v>
      </c>
      <c r="F416" s="4" t="s">
        <v>1962</v>
      </c>
      <c r="G416" s="17">
        <v>2.34519572953737</v>
      </c>
      <c r="H416" s="127">
        <v>0.5847</v>
      </c>
      <c r="I416" s="123">
        <v>1</v>
      </c>
      <c r="J416" s="123">
        <v>1</v>
      </c>
      <c r="K416" s="123">
        <v>1</v>
      </c>
      <c r="L416" s="123">
        <v>1</v>
      </c>
    </row>
    <row r="417" spans="1:12">
      <c r="A417" s="16" t="s">
        <v>413</v>
      </c>
      <c r="B417" s="16" t="s">
        <v>2110</v>
      </c>
      <c r="C417" s="16" t="s">
        <v>1956</v>
      </c>
      <c r="D417" s="4" t="s">
        <v>2111</v>
      </c>
      <c r="E417" s="4" t="s">
        <v>1961</v>
      </c>
      <c r="F417" s="4" t="s">
        <v>1962</v>
      </c>
      <c r="G417" s="17">
        <v>3.3016241299303899</v>
      </c>
      <c r="H417" s="127">
        <v>0.62849999999999995</v>
      </c>
      <c r="I417" s="123">
        <v>1</v>
      </c>
      <c r="J417" s="123">
        <v>1</v>
      </c>
      <c r="K417" s="123">
        <v>1</v>
      </c>
      <c r="L417" s="123">
        <v>1</v>
      </c>
    </row>
    <row r="418" spans="1:12">
      <c r="A418" s="16" t="s">
        <v>414</v>
      </c>
      <c r="B418" s="16" t="s">
        <v>2110</v>
      </c>
      <c r="C418" s="16" t="s">
        <v>1957</v>
      </c>
      <c r="D418" s="4" t="s">
        <v>2111</v>
      </c>
      <c r="E418" s="4" t="s">
        <v>1961</v>
      </c>
      <c r="F418" s="4" t="s">
        <v>1962</v>
      </c>
      <c r="G418" s="17">
        <v>5.13050179825313</v>
      </c>
      <c r="H418" s="127">
        <v>0.95220000000000005</v>
      </c>
      <c r="I418" s="123">
        <v>1</v>
      </c>
      <c r="J418" s="123">
        <v>1</v>
      </c>
      <c r="K418" s="123">
        <v>1</v>
      </c>
      <c r="L418" s="123">
        <v>1</v>
      </c>
    </row>
    <row r="419" spans="1:12">
      <c r="A419" s="16" t="s">
        <v>415</v>
      </c>
      <c r="B419" s="16" t="s">
        <v>2110</v>
      </c>
      <c r="C419" s="16" t="s">
        <v>1958</v>
      </c>
      <c r="D419" s="4" t="s">
        <v>2111</v>
      </c>
      <c r="E419" s="4" t="s">
        <v>1961</v>
      </c>
      <c r="F419" s="4" t="s">
        <v>1962</v>
      </c>
      <c r="G419" s="17">
        <v>9.7602947550932004</v>
      </c>
      <c r="H419" s="127">
        <v>1.9383999999999999</v>
      </c>
      <c r="I419" s="123">
        <v>1</v>
      </c>
      <c r="J419" s="123">
        <v>1</v>
      </c>
      <c r="K419" s="123">
        <v>1</v>
      </c>
      <c r="L419" s="123">
        <v>1</v>
      </c>
    </row>
    <row r="420" spans="1:12">
      <c r="A420" s="16" t="s">
        <v>416</v>
      </c>
      <c r="B420" s="16" t="s">
        <v>2112</v>
      </c>
      <c r="C420" s="16" t="s">
        <v>1954</v>
      </c>
      <c r="D420" s="4" t="s">
        <v>1594</v>
      </c>
      <c r="E420" s="4" t="s">
        <v>1961</v>
      </c>
      <c r="F420" s="4" t="s">
        <v>1962</v>
      </c>
      <c r="G420" s="17">
        <v>2.3141967422548699</v>
      </c>
      <c r="H420" s="127">
        <v>0.50290000000000001</v>
      </c>
      <c r="I420" s="123">
        <v>1</v>
      </c>
      <c r="J420" s="123">
        <v>1</v>
      </c>
      <c r="K420" s="123">
        <v>1</v>
      </c>
      <c r="L420" s="123">
        <v>1</v>
      </c>
    </row>
    <row r="421" spans="1:12">
      <c r="A421" s="16" t="s">
        <v>417</v>
      </c>
      <c r="B421" s="16" t="s">
        <v>2112</v>
      </c>
      <c r="C421" s="16" t="s">
        <v>1956</v>
      </c>
      <c r="D421" s="4" t="s">
        <v>1594</v>
      </c>
      <c r="E421" s="4" t="s">
        <v>1961</v>
      </c>
      <c r="F421" s="4" t="s">
        <v>1962</v>
      </c>
      <c r="G421" s="17">
        <v>3.08121442125237</v>
      </c>
      <c r="H421" s="127">
        <v>0.64129999999999998</v>
      </c>
      <c r="I421" s="123">
        <v>1</v>
      </c>
      <c r="J421" s="123">
        <v>1</v>
      </c>
      <c r="K421" s="123">
        <v>1</v>
      </c>
      <c r="L421" s="123">
        <v>1</v>
      </c>
    </row>
    <row r="422" spans="1:12">
      <c r="A422" s="16" t="s">
        <v>418</v>
      </c>
      <c r="B422" s="16" t="s">
        <v>2112</v>
      </c>
      <c r="C422" s="16" t="s">
        <v>1957</v>
      </c>
      <c r="D422" s="4" t="s">
        <v>1594</v>
      </c>
      <c r="E422" s="4" t="s">
        <v>1961</v>
      </c>
      <c r="F422" s="4" t="s">
        <v>1962</v>
      </c>
      <c r="G422" s="17">
        <v>4.6013732348749796</v>
      </c>
      <c r="H422" s="127">
        <v>0.92359999999999998</v>
      </c>
      <c r="I422" s="123">
        <v>1</v>
      </c>
      <c r="J422" s="123">
        <v>1</v>
      </c>
      <c r="K422" s="123">
        <v>1</v>
      </c>
      <c r="L422" s="123">
        <v>1</v>
      </c>
    </row>
    <row r="423" spans="1:12">
      <c r="A423" s="16" t="s">
        <v>419</v>
      </c>
      <c r="B423" s="16" t="s">
        <v>2112</v>
      </c>
      <c r="C423" s="16" t="s">
        <v>1958</v>
      </c>
      <c r="D423" s="4" t="s">
        <v>1594</v>
      </c>
      <c r="E423" s="4" t="s">
        <v>1961</v>
      </c>
      <c r="F423" s="4" t="s">
        <v>1962</v>
      </c>
      <c r="G423" s="17">
        <v>7.1726586773191299</v>
      </c>
      <c r="H423" s="127">
        <v>1.5270999999999999</v>
      </c>
      <c r="I423" s="123">
        <v>1</v>
      </c>
      <c r="J423" s="123">
        <v>1</v>
      </c>
      <c r="K423" s="123">
        <v>1</v>
      </c>
      <c r="L423" s="123">
        <v>1</v>
      </c>
    </row>
    <row r="424" spans="1:12">
      <c r="A424" s="16" t="s">
        <v>420</v>
      </c>
      <c r="B424" s="16" t="s">
        <v>2113</v>
      </c>
      <c r="C424" s="16" t="s">
        <v>1954</v>
      </c>
      <c r="D424" s="4" t="s">
        <v>2114</v>
      </c>
      <c r="E424" s="4" t="s">
        <v>1961</v>
      </c>
      <c r="F424" s="4" t="s">
        <v>1962</v>
      </c>
      <c r="G424" s="17">
        <v>2.77436823104693</v>
      </c>
      <c r="H424" s="127">
        <v>1.3254999999999999</v>
      </c>
      <c r="I424" s="123">
        <v>1</v>
      </c>
      <c r="J424" s="123">
        <v>1</v>
      </c>
      <c r="K424" s="123">
        <v>1</v>
      </c>
      <c r="L424" s="123">
        <v>1</v>
      </c>
    </row>
    <row r="425" spans="1:12">
      <c r="A425" s="16" t="s">
        <v>421</v>
      </c>
      <c r="B425" s="16" t="s">
        <v>2113</v>
      </c>
      <c r="C425" s="16" t="s">
        <v>1956</v>
      </c>
      <c r="D425" s="4" t="s">
        <v>2114</v>
      </c>
      <c r="E425" s="4" t="s">
        <v>1961</v>
      </c>
      <c r="F425" s="4" t="s">
        <v>1962</v>
      </c>
      <c r="G425" s="17">
        <v>6.3773409688902598</v>
      </c>
      <c r="H425" s="127">
        <v>1.9421999999999999</v>
      </c>
      <c r="I425" s="123">
        <v>1</v>
      </c>
      <c r="J425" s="123">
        <v>1</v>
      </c>
      <c r="K425" s="123">
        <v>1</v>
      </c>
      <c r="L425" s="123">
        <v>1</v>
      </c>
    </row>
    <row r="426" spans="1:12">
      <c r="A426" s="16" t="s">
        <v>422</v>
      </c>
      <c r="B426" s="16" t="s">
        <v>2113</v>
      </c>
      <c r="C426" s="16" t="s">
        <v>1957</v>
      </c>
      <c r="D426" s="4" t="s">
        <v>2114</v>
      </c>
      <c r="E426" s="4" t="s">
        <v>1961</v>
      </c>
      <c r="F426" s="4" t="s">
        <v>1962</v>
      </c>
      <c r="G426" s="17">
        <v>10.9904553589183</v>
      </c>
      <c r="H426" s="127">
        <v>2.9592000000000001</v>
      </c>
      <c r="I426" s="123">
        <v>1</v>
      </c>
      <c r="J426" s="123">
        <v>1</v>
      </c>
      <c r="K426" s="123">
        <v>1</v>
      </c>
      <c r="L426" s="123">
        <v>1</v>
      </c>
    </row>
    <row r="427" spans="1:12">
      <c r="A427" s="16" t="s">
        <v>423</v>
      </c>
      <c r="B427" s="16" t="s">
        <v>2113</v>
      </c>
      <c r="C427" s="16" t="s">
        <v>1958</v>
      </c>
      <c r="D427" s="4" t="s">
        <v>2114</v>
      </c>
      <c r="E427" s="4" t="s">
        <v>1961</v>
      </c>
      <c r="F427" s="4" t="s">
        <v>1962</v>
      </c>
      <c r="G427" s="17">
        <v>18.5283079909414</v>
      </c>
      <c r="H427" s="127">
        <v>5.3783000000000003</v>
      </c>
      <c r="I427" s="123">
        <v>1</v>
      </c>
      <c r="J427" s="123">
        <v>1</v>
      </c>
      <c r="K427" s="123">
        <v>1</v>
      </c>
      <c r="L427" s="123">
        <v>1</v>
      </c>
    </row>
    <row r="428" spans="1:12">
      <c r="A428" s="16" t="s">
        <v>424</v>
      </c>
      <c r="B428" s="16" t="s">
        <v>2115</v>
      </c>
      <c r="C428" s="16" t="s">
        <v>1954</v>
      </c>
      <c r="D428" s="4" t="s">
        <v>2116</v>
      </c>
      <c r="E428" s="4" t="s">
        <v>1961</v>
      </c>
      <c r="F428" s="4" t="s">
        <v>1962</v>
      </c>
      <c r="G428" s="17">
        <v>2.4812985179957701</v>
      </c>
      <c r="H428" s="127">
        <v>0.70989999999999998</v>
      </c>
      <c r="I428" s="123">
        <v>1</v>
      </c>
      <c r="J428" s="123">
        <v>1</v>
      </c>
      <c r="K428" s="123">
        <v>1</v>
      </c>
      <c r="L428" s="123">
        <v>1</v>
      </c>
    </row>
    <row r="429" spans="1:12">
      <c r="A429" s="16" t="s">
        <v>425</v>
      </c>
      <c r="B429" s="16" t="s">
        <v>2115</v>
      </c>
      <c r="C429" s="16" t="s">
        <v>1956</v>
      </c>
      <c r="D429" s="4" t="s">
        <v>2116</v>
      </c>
      <c r="E429" s="4" t="s">
        <v>1961</v>
      </c>
      <c r="F429" s="4" t="s">
        <v>1962</v>
      </c>
      <c r="G429" s="17">
        <v>3.95258467023173</v>
      </c>
      <c r="H429" s="127">
        <v>1.1143000000000001</v>
      </c>
      <c r="I429" s="123">
        <v>1</v>
      </c>
      <c r="J429" s="123">
        <v>1</v>
      </c>
      <c r="K429" s="123">
        <v>1</v>
      </c>
      <c r="L429" s="123">
        <v>1</v>
      </c>
    </row>
    <row r="430" spans="1:12">
      <c r="A430" s="16" t="s">
        <v>426</v>
      </c>
      <c r="B430" s="16" t="s">
        <v>2115</v>
      </c>
      <c r="C430" s="16" t="s">
        <v>1957</v>
      </c>
      <c r="D430" s="4" t="s">
        <v>2116</v>
      </c>
      <c r="E430" s="4" t="s">
        <v>1961</v>
      </c>
      <c r="F430" s="4" t="s">
        <v>1962</v>
      </c>
      <c r="G430" s="17">
        <v>8.5570987654320998</v>
      </c>
      <c r="H430" s="127">
        <v>1.7997000000000001</v>
      </c>
      <c r="I430" s="123">
        <v>1</v>
      </c>
      <c r="J430" s="123">
        <v>1</v>
      </c>
      <c r="K430" s="123">
        <v>1</v>
      </c>
      <c r="L430" s="123">
        <v>1</v>
      </c>
    </row>
    <row r="431" spans="1:12">
      <c r="A431" s="16" t="s">
        <v>427</v>
      </c>
      <c r="B431" s="16" t="s">
        <v>2115</v>
      </c>
      <c r="C431" s="16" t="s">
        <v>1958</v>
      </c>
      <c r="D431" s="4" t="s">
        <v>2116</v>
      </c>
      <c r="E431" s="4" t="s">
        <v>1961</v>
      </c>
      <c r="F431" s="4" t="s">
        <v>1962</v>
      </c>
      <c r="G431" s="17">
        <v>14.0648648648649</v>
      </c>
      <c r="H431" s="127">
        <v>3.5952999999999999</v>
      </c>
      <c r="I431" s="123">
        <v>1</v>
      </c>
      <c r="J431" s="123">
        <v>1</v>
      </c>
      <c r="K431" s="123">
        <v>1</v>
      </c>
      <c r="L431" s="123">
        <v>1</v>
      </c>
    </row>
    <row r="432" spans="1:12">
      <c r="A432" s="16" t="s">
        <v>428</v>
      </c>
      <c r="B432" s="16" t="s">
        <v>2117</v>
      </c>
      <c r="C432" s="16" t="s">
        <v>1954</v>
      </c>
      <c r="D432" s="4" t="s">
        <v>2118</v>
      </c>
      <c r="E432" s="4" t="s">
        <v>1961</v>
      </c>
      <c r="F432" s="4" t="s">
        <v>1962</v>
      </c>
      <c r="G432" s="17">
        <v>3.6379406827084502</v>
      </c>
      <c r="H432" s="127">
        <v>1.0033000000000001</v>
      </c>
      <c r="I432" s="123">
        <v>1</v>
      </c>
      <c r="J432" s="123">
        <v>1</v>
      </c>
      <c r="K432" s="123">
        <v>1</v>
      </c>
      <c r="L432" s="123">
        <v>1</v>
      </c>
    </row>
    <row r="433" spans="1:12">
      <c r="A433" s="16" t="s">
        <v>429</v>
      </c>
      <c r="B433" s="16" t="s">
        <v>2117</v>
      </c>
      <c r="C433" s="16" t="s">
        <v>1956</v>
      </c>
      <c r="D433" s="4" t="s">
        <v>2118</v>
      </c>
      <c r="E433" s="4" t="s">
        <v>1961</v>
      </c>
      <c r="F433" s="4" t="s">
        <v>1962</v>
      </c>
      <c r="G433" s="17">
        <v>5.8781800391389396</v>
      </c>
      <c r="H433" s="127">
        <v>1.4930000000000001</v>
      </c>
      <c r="I433" s="123">
        <v>1</v>
      </c>
      <c r="J433" s="123">
        <v>1</v>
      </c>
      <c r="K433" s="123">
        <v>1</v>
      </c>
      <c r="L433" s="123">
        <v>1</v>
      </c>
    </row>
    <row r="434" spans="1:12">
      <c r="A434" s="16" t="s">
        <v>430</v>
      </c>
      <c r="B434" s="16" t="s">
        <v>2117</v>
      </c>
      <c r="C434" s="16" t="s">
        <v>1957</v>
      </c>
      <c r="D434" s="4" t="s">
        <v>2118</v>
      </c>
      <c r="E434" s="4" t="s">
        <v>1961</v>
      </c>
      <c r="F434" s="4" t="s">
        <v>1962</v>
      </c>
      <c r="G434" s="17">
        <v>9.0263157894736796</v>
      </c>
      <c r="H434" s="127">
        <v>2.1187999999999998</v>
      </c>
      <c r="I434" s="123">
        <v>1</v>
      </c>
      <c r="J434" s="123">
        <v>1</v>
      </c>
      <c r="K434" s="123">
        <v>1</v>
      </c>
      <c r="L434" s="123">
        <v>1</v>
      </c>
    </row>
    <row r="435" spans="1:12">
      <c r="A435" s="16" t="s">
        <v>431</v>
      </c>
      <c r="B435" s="16" t="s">
        <v>2117</v>
      </c>
      <c r="C435" s="16" t="s">
        <v>1958</v>
      </c>
      <c r="D435" s="4" t="s">
        <v>2118</v>
      </c>
      <c r="E435" s="4" t="s">
        <v>1961</v>
      </c>
      <c r="F435" s="4" t="s">
        <v>1962</v>
      </c>
      <c r="G435" s="17">
        <v>15.048969072164899</v>
      </c>
      <c r="H435" s="127">
        <v>3.8357000000000001</v>
      </c>
      <c r="I435" s="123">
        <v>1</v>
      </c>
      <c r="J435" s="123">
        <v>1</v>
      </c>
      <c r="K435" s="123">
        <v>1</v>
      </c>
      <c r="L435" s="123">
        <v>1</v>
      </c>
    </row>
    <row r="436" spans="1:12">
      <c r="A436" s="16" t="s">
        <v>432</v>
      </c>
      <c r="B436" s="16" t="s">
        <v>2119</v>
      </c>
      <c r="C436" s="16" t="s">
        <v>1954</v>
      </c>
      <c r="D436" s="4" t="s">
        <v>1595</v>
      </c>
      <c r="E436" s="4" t="s">
        <v>1961</v>
      </c>
      <c r="F436" s="4" t="s">
        <v>1962</v>
      </c>
      <c r="G436" s="17">
        <v>4.9293248945147701</v>
      </c>
      <c r="H436" s="127">
        <v>1.2264999999999999</v>
      </c>
      <c r="I436" s="123">
        <v>1</v>
      </c>
      <c r="J436" s="123">
        <v>1</v>
      </c>
      <c r="K436" s="123">
        <v>1</v>
      </c>
      <c r="L436" s="123">
        <v>1</v>
      </c>
    </row>
    <row r="437" spans="1:12">
      <c r="A437" s="16" t="s">
        <v>433</v>
      </c>
      <c r="B437" s="16" t="s">
        <v>2119</v>
      </c>
      <c r="C437" s="16" t="s">
        <v>1956</v>
      </c>
      <c r="D437" s="4" t="s">
        <v>1595</v>
      </c>
      <c r="E437" s="4" t="s">
        <v>1961</v>
      </c>
      <c r="F437" s="4" t="s">
        <v>1962</v>
      </c>
      <c r="G437" s="17">
        <v>6.90216991541008</v>
      </c>
      <c r="H437" s="127">
        <v>1.5539000000000001</v>
      </c>
      <c r="I437" s="123">
        <v>1</v>
      </c>
      <c r="J437" s="123">
        <v>1</v>
      </c>
      <c r="K437" s="123">
        <v>1</v>
      </c>
      <c r="L437" s="123">
        <v>1</v>
      </c>
    </row>
    <row r="438" spans="1:12">
      <c r="A438" s="16" t="s">
        <v>434</v>
      </c>
      <c r="B438" s="16" t="s">
        <v>2119</v>
      </c>
      <c r="C438" s="16" t="s">
        <v>1957</v>
      </c>
      <c r="D438" s="4" t="s">
        <v>1595</v>
      </c>
      <c r="E438" s="4" t="s">
        <v>1961</v>
      </c>
      <c r="F438" s="4" t="s">
        <v>1962</v>
      </c>
      <c r="G438" s="17">
        <v>10.2345828295042</v>
      </c>
      <c r="H438" s="127">
        <v>2.2098</v>
      </c>
      <c r="I438" s="123">
        <v>1</v>
      </c>
      <c r="J438" s="123">
        <v>1</v>
      </c>
      <c r="K438" s="123">
        <v>1</v>
      </c>
      <c r="L438" s="123">
        <v>1</v>
      </c>
    </row>
    <row r="439" spans="1:12">
      <c r="A439" s="16" t="s">
        <v>435</v>
      </c>
      <c r="B439" s="16" t="s">
        <v>2119</v>
      </c>
      <c r="C439" s="16" t="s">
        <v>1958</v>
      </c>
      <c r="D439" s="4" t="s">
        <v>1595</v>
      </c>
      <c r="E439" s="4" t="s">
        <v>1961</v>
      </c>
      <c r="F439" s="4" t="s">
        <v>1962</v>
      </c>
      <c r="G439" s="17">
        <v>15.8067796610169</v>
      </c>
      <c r="H439" s="127">
        <v>3.8993000000000002</v>
      </c>
      <c r="I439" s="123">
        <v>1</v>
      </c>
      <c r="J439" s="123">
        <v>1</v>
      </c>
      <c r="K439" s="123">
        <v>1</v>
      </c>
      <c r="L439" s="123">
        <v>1</v>
      </c>
    </row>
    <row r="440" spans="1:12">
      <c r="A440" s="16" t="s">
        <v>436</v>
      </c>
      <c r="B440" s="16" t="s">
        <v>2120</v>
      </c>
      <c r="C440" s="16" t="s">
        <v>1954</v>
      </c>
      <c r="D440" s="4" t="s">
        <v>1596</v>
      </c>
      <c r="E440" s="4" t="s">
        <v>1961</v>
      </c>
      <c r="F440" s="4" t="s">
        <v>1962</v>
      </c>
      <c r="G440" s="17">
        <v>2.7983978638184199</v>
      </c>
      <c r="H440" s="127">
        <v>0.80310000000000004</v>
      </c>
      <c r="I440" s="123">
        <v>1</v>
      </c>
      <c r="J440" s="123">
        <v>1</v>
      </c>
      <c r="K440" s="123">
        <v>1</v>
      </c>
      <c r="L440" s="123">
        <v>1</v>
      </c>
    </row>
    <row r="441" spans="1:12">
      <c r="A441" s="16" t="s">
        <v>437</v>
      </c>
      <c r="B441" s="16" t="s">
        <v>2120</v>
      </c>
      <c r="C441" s="16" t="s">
        <v>1956</v>
      </c>
      <c r="D441" s="4" t="s">
        <v>1596</v>
      </c>
      <c r="E441" s="4" t="s">
        <v>1961</v>
      </c>
      <c r="F441" s="4" t="s">
        <v>1962</v>
      </c>
      <c r="G441" s="17">
        <v>4.1465445462114898</v>
      </c>
      <c r="H441" s="127">
        <v>1.0718000000000001</v>
      </c>
      <c r="I441" s="123">
        <v>1</v>
      </c>
      <c r="J441" s="123">
        <v>1</v>
      </c>
      <c r="K441" s="123">
        <v>1</v>
      </c>
      <c r="L441" s="123">
        <v>1</v>
      </c>
    </row>
    <row r="442" spans="1:12">
      <c r="A442" s="16" t="s">
        <v>438</v>
      </c>
      <c r="B442" s="16" t="s">
        <v>2120</v>
      </c>
      <c r="C442" s="16" t="s">
        <v>1957</v>
      </c>
      <c r="D442" s="4" t="s">
        <v>1596</v>
      </c>
      <c r="E442" s="4" t="s">
        <v>1961</v>
      </c>
      <c r="F442" s="4" t="s">
        <v>1962</v>
      </c>
      <c r="G442" s="17">
        <v>6.8176100628930802</v>
      </c>
      <c r="H442" s="127">
        <v>1.5599000000000001</v>
      </c>
      <c r="I442" s="123">
        <v>1</v>
      </c>
      <c r="J442" s="123">
        <v>1</v>
      </c>
      <c r="K442" s="123">
        <v>1</v>
      </c>
      <c r="L442" s="123">
        <v>1</v>
      </c>
    </row>
    <row r="443" spans="1:12">
      <c r="A443" s="16" t="s">
        <v>439</v>
      </c>
      <c r="B443" s="16" t="s">
        <v>2120</v>
      </c>
      <c r="C443" s="16" t="s">
        <v>1958</v>
      </c>
      <c r="D443" s="4" t="s">
        <v>1596</v>
      </c>
      <c r="E443" s="4" t="s">
        <v>1961</v>
      </c>
      <c r="F443" s="4" t="s">
        <v>1962</v>
      </c>
      <c r="G443" s="17">
        <v>14.278350515463901</v>
      </c>
      <c r="H443" s="127">
        <v>3.2856999999999998</v>
      </c>
      <c r="I443" s="123">
        <v>1</v>
      </c>
      <c r="J443" s="123">
        <v>1</v>
      </c>
      <c r="K443" s="123">
        <v>1</v>
      </c>
      <c r="L443" s="123">
        <v>1</v>
      </c>
    </row>
    <row r="444" spans="1:12">
      <c r="A444" s="16" t="s">
        <v>440</v>
      </c>
      <c r="B444" s="16" t="s">
        <v>2121</v>
      </c>
      <c r="C444" s="16" t="s">
        <v>1954</v>
      </c>
      <c r="D444" s="4" t="s">
        <v>2122</v>
      </c>
      <c r="E444" s="4" t="s">
        <v>1961</v>
      </c>
      <c r="F444" s="4" t="s">
        <v>1962</v>
      </c>
      <c r="G444" s="17">
        <v>3.0717759957933501</v>
      </c>
      <c r="H444" s="127">
        <v>1.1292</v>
      </c>
      <c r="I444" s="123">
        <v>1</v>
      </c>
      <c r="J444" s="123">
        <v>1</v>
      </c>
      <c r="K444" s="123">
        <v>1</v>
      </c>
      <c r="L444" s="123">
        <v>1</v>
      </c>
    </row>
    <row r="445" spans="1:12">
      <c r="A445" s="16" t="s">
        <v>441</v>
      </c>
      <c r="B445" s="16" t="s">
        <v>2121</v>
      </c>
      <c r="C445" s="16" t="s">
        <v>1956</v>
      </c>
      <c r="D445" s="4" t="s">
        <v>2122</v>
      </c>
      <c r="E445" s="4" t="s">
        <v>1961</v>
      </c>
      <c r="F445" s="4" t="s">
        <v>1962</v>
      </c>
      <c r="G445" s="17">
        <v>4.6239452000397101</v>
      </c>
      <c r="H445" s="127">
        <v>1.4325000000000001</v>
      </c>
      <c r="I445" s="123">
        <v>1</v>
      </c>
      <c r="J445" s="123">
        <v>1</v>
      </c>
      <c r="K445" s="123">
        <v>1</v>
      </c>
      <c r="L445" s="123">
        <v>1</v>
      </c>
    </row>
    <row r="446" spans="1:12">
      <c r="A446" s="16" t="s">
        <v>442</v>
      </c>
      <c r="B446" s="16" t="s">
        <v>2121</v>
      </c>
      <c r="C446" s="16" t="s">
        <v>1957</v>
      </c>
      <c r="D446" s="4" t="s">
        <v>2122</v>
      </c>
      <c r="E446" s="4" t="s">
        <v>1961</v>
      </c>
      <c r="F446" s="4" t="s">
        <v>1962</v>
      </c>
      <c r="G446" s="17">
        <v>7.8834573149132101</v>
      </c>
      <c r="H446" s="127">
        <v>2.1322000000000001</v>
      </c>
      <c r="I446" s="123">
        <v>1</v>
      </c>
      <c r="J446" s="123">
        <v>1</v>
      </c>
      <c r="K446" s="123">
        <v>1</v>
      </c>
      <c r="L446" s="123">
        <v>1</v>
      </c>
    </row>
    <row r="447" spans="1:12">
      <c r="A447" s="16" t="s">
        <v>443</v>
      </c>
      <c r="B447" s="16" t="s">
        <v>2121</v>
      </c>
      <c r="C447" s="16" t="s">
        <v>1958</v>
      </c>
      <c r="D447" s="4" t="s">
        <v>2122</v>
      </c>
      <c r="E447" s="4" t="s">
        <v>1961</v>
      </c>
      <c r="F447" s="4" t="s">
        <v>1962</v>
      </c>
      <c r="G447" s="17">
        <v>12.790358744394601</v>
      </c>
      <c r="H447" s="127">
        <v>3.7143999999999999</v>
      </c>
      <c r="I447" s="123">
        <v>1</v>
      </c>
      <c r="J447" s="123">
        <v>1</v>
      </c>
      <c r="K447" s="123">
        <v>1</v>
      </c>
      <c r="L447" s="123">
        <v>1</v>
      </c>
    </row>
    <row r="448" spans="1:12">
      <c r="A448" s="16" t="s">
        <v>444</v>
      </c>
      <c r="B448" s="16" t="s">
        <v>2123</v>
      </c>
      <c r="C448" s="16" t="s">
        <v>1954</v>
      </c>
      <c r="D448" s="4" t="s">
        <v>2124</v>
      </c>
      <c r="E448" s="4" t="s">
        <v>1961</v>
      </c>
      <c r="F448" s="4" t="s">
        <v>1962</v>
      </c>
      <c r="G448" s="17">
        <v>2.1290545203588702</v>
      </c>
      <c r="H448" s="127">
        <v>0.83389999999999997</v>
      </c>
      <c r="I448" s="123">
        <v>1</v>
      </c>
      <c r="J448" s="123">
        <v>1</v>
      </c>
      <c r="K448" s="123">
        <v>1</v>
      </c>
      <c r="L448" s="123">
        <v>1</v>
      </c>
    </row>
    <row r="449" spans="1:12">
      <c r="A449" s="16" t="s">
        <v>445</v>
      </c>
      <c r="B449" s="16" t="s">
        <v>2123</v>
      </c>
      <c r="C449" s="16" t="s">
        <v>1956</v>
      </c>
      <c r="D449" s="4" t="s">
        <v>2124</v>
      </c>
      <c r="E449" s="4" t="s">
        <v>1961</v>
      </c>
      <c r="F449" s="4" t="s">
        <v>1962</v>
      </c>
      <c r="G449" s="17">
        <v>3.5610177865612598</v>
      </c>
      <c r="H449" s="127">
        <v>1.095</v>
      </c>
      <c r="I449" s="123">
        <v>1</v>
      </c>
      <c r="J449" s="123">
        <v>1</v>
      </c>
      <c r="K449" s="123">
        <v>1</v>
      </c>
      <c r="L449" s="123">
        <v>1</v>
      </c>
    </row>
    <row r="450" spans="1:12">
      <c r="A450" s="16" t="s">
        <v>446</v>
      </c>
      <c r="B450" s="16" t="s">
        <v>2123</v>
      </c>
      <c r="C450" s="16" t="s">
        <v>1957</v>
      </c>
      <c r="D450" s="4" t="s">
        <v>2124</v>
      </c>
      <c r="E450" s="4" t="s">
        <v>1961</v>
      </c>
      <c r="F450" s="4" t="s">
        <v>1962</v>
      </c>
      <c r="G450" s="17">
        <v>5.9813793103448303</v>
      </c>
      <c r="H450" s="127">
        <v>1.5879000000000001</v>
      </c>
      <c r="I450" s="123">
        <v>1</v>
      </c>
      <c r="J450" s="123">
        <v>1</v>
      </c>
      <c r="K450" s="123">
        <v>1</v>
      </c>
      <c r="L450" s="123">
        <v>1</v>
      </c>
    </row>
    <row r="451" spans="1:12">
      <c r="A451" s="16" t="s">
        <v>447</v>
      </c>
      <c r="B451" s="16" t="s">
        <v>2123</v>
      </c>
      <c r="C451" s="16" t="s">
        <v>1958</v>
      </c>
      <c r="D451" s="4" t="s">
        <v>2124</v>
      </c>
      <c r="E451" s="4" t="s">
        <v>1961</v>
      </c>
      <c r="F451" s="4" t="s">
        <v>1962</v>
      </c>
      <c r="G451" s="17">
        <v>11.0555555555556</v>
      </c>
      <c r="H451" s="127">
        <v>2.9603999999999999</v>
      </c>
      <c r="I451" s="123">
        <v>1</v>
      </c>
      <c r="J451" s="123">
        <v>1</v>
      </c>
      <c r="K451" s="123">
        <v>1</v>
      </c>
      <c r="L451" s="123">
        <v>1</v>
      </c>
    </row>
    <row r="452" spans="1:12">
      <c r="A452" s="16" t="s">
        <v>448</v>
      </c>
      <c r="B452" s="16" t="s">
        <v>2125</v>
      </c>
      <c r="C452" s="16" t="s">
        <v>1954</v>
      </c>
      <c r="D452" s="4" t="s">
        <v>2126</v>
      </c>
      <c r="E452" s="4" t="s">
        <v>1961</v>
      </c>
      <c r="F452" s="4" t="s">
        <v>1962</v>
      </c>
      <c r="G452" s="17">
        <v>3.5205439814814801</v>
      </c>
      <c r="H452" s="127">
        <v>1.085</v>
      </c>
      <c r="I452" s="123">
        <v>1</v>
      </c>
      <c r="J452" s="123">
        <v>1</v>
      </c>
      <c r="K452" s="123">
        <v>1</v>
      </c>
      <c r="L452" s="123">
        <v>1</v>
      </c>
    </row>
    <row r="453" spans="1:12">
      <c r="A453" s="16" t="s">
        <v>449</v>
      </c>
      <c r="B453" s="16" t="s">
        <v>2125</v>
      </c>
      <c r="C453" s="16" t="s">
        <v>1956</v>
      </c>
      <c r="D453" s="4" t="s">
        <v>2126</v>
      </c>
      <c r="E453" s="4" t="s">
        <v>1961</v>
      </c>
      <c r="F453" s="4" t="s">
        <v>1962</v>
      </c>
      <c r="G453" s="17">
        <v>4.83380123526109</v>
      </c>
      <c r="H453" s="127">
        <v>1.3561000000000001</v>
      </c>
      <c r="I453" s="123">
        <v>1</v>
      </c>
      <c r="J453" s="123">
        <v>1</v>
      </c>
      <c r="K453" s="123">
        <v>1</v>
      </c>
      <c r="L453" s="123">
        <v>1</v>
      </c>
    </row>
    <row r="454" spans="1:12">
      <c r="A454" s="16" t="s">
        <v>450</v>
      </c>
      <c r="B454" s="16" t="s">
        <v>2125</v>
      </c>
      <c r="C454" s="16" t="s">
        <v>1957</v>
      </c>
      <c r="D454" s="4" t="s">
        <v>2126</v>
      </c>
      <c r="E454" s="4" t="s">
        <v>1961</v>
      </c>
      <c r="F454" s="4" t="s">
        <v>1962</v>
      </c>
      <c r="G454" s="17">
        <v>7.3457661290322598</v>
      </c>
      <c r="H454" s="127">
        <v>1.9147000000000001</v>
      </c>
      <c r="I454" s="123">
        <v>1</v>
      </c>
      <c r="J454" s="123">
        <v>1</v>
      </c>
      <c r="K454" s="123">
        <v>1</v>
      </c>
      <c r="L454" s="123">
        <v>1</v>
      </c>
    </row>
    <row r="455" spans="1:12">
      <c r="A455" s="16" t="s">
        <v>451</v>
      </c>
      <c r="B455" s="16" t="s">
        <v>2125</v>
      </c>
      <c r="C455" s="16" t="s">
        <v>1958</v>
      </c>
      <c r="D455" s="4" t="s">
        <v>2126</v>
      </c>
      <c r="E455" s="4" t="s">
        <v>1961</v>
      </c>
      <c r="F455" s="4" t="s">
        <v>1962</v>
      </c>
      <c r="G455" s="17">
        <v>12.3588661037394</v>
      </c>
      <c r="H455" s="127">
        <v>3.5541999999999998</v>
      </c>
      <c r="I455" s="123">
        <v>1</v>
      </c>
      <c r="J455" s="123">
        <v>1</v>
      </c>
      <c r="K455" s="123">
        <v>1</v>
      </c>
      <c r="L455" s="123">
        <v>1</v>
      </c>
    </row>
    <row r="456" spans="1:12">
      <c r="A456" s="16" t="s">
        <v>1597</v>
      </c>
      <c r="B456" s="16" t="s">
        <v>2127</v>
      </c>
      <c r="C456" s="16" t="s">
        <v>1954</v>
      </c>
      <c r="D456" s="4" t="s">
        <v>1598</v>
      </c>
      <c r="E456" s="4" t="s">
        <v>1961</v>
      </c>
      <c r="F456" s="4" t="s">
        <v>1962</v>
      </c>
      <c r="G456" s="17">
        <v>4.5909900919523796</v>
      </c>
      <c r="H456" s="127">
        <v>1.3283</v>
      </c>
      <c r="I456" s="123">
        <v>1</v>
      </c>
      <c r="J456" s="123">
        <v>1</v>
      </c>
      <c r="K456" s="123">
        <v>1</v>
      </c>
      <c r="L456" s="123">
        <v>1</v>
      </c>
    </row>
    <row r="457" spans="1:12">
      <c r="A457" s="16" t="s">
        <v>1599</v>
      </c>
      <c r="B457" s="16" t="s">
        <v>2127</v>
      </c>
      <c r="C457" s="16" t="s">
        <v>1956</v>
      </c>
      <c r="D457" s="4" t="s">
        <v>1598</v>
      </c>
      <c r="E457" s="4" t="s">
        <v>1961</v>
      </c>
      <c r="F457" s="4" t="s">
        <v>1962</v>
      </c>
      <c r="G457" s="17">
        <v>7.0990273590808304</v>
      </c>
      <c r="H457" s="127">
        <v>1.8123</v>
      </c>
      <c r="I457" s="123">
        <v>1</v>
      </c>
      <c r="J457" s="123">
        <v>1</v>
      </c>
      <c r="K457" s="123">
        <v>1</v>
      </c>
      <c r="L457" s="123">
        <v>1</v>
      </c>
    </row>
    <row r="458" spans="1:12">
      <c r="A458" s="16" t="s">
        <v>1600</v>
      </c>
      <c r="B458" s="16" t="s">
        <v>2127</v>
      </c>
      <c r="C458" s="16" t="s">
        <v>1957</v>
      </c>
      <c r="D458" s="4" t="s">
        <v>1598</v>
      </c>
      <c r="E458" s="4" t="s">
        <v>1961</v>
      </c>
      <c r="F458" s="4" t="s">
        <v>1962</v>
      </c>
      <c r="G458" s="17">
        <v>11.095539164032299</v>
      </c>
      <c r="H458" s="127">
        <v>2.6419999999999999</v>
      </c>
      <c r="I458" s="123">
        <v>1</v>
      </c>
      <c r="J458" s="123">
        <v>1</v>
      </c>
      <c r="K458" s="123">
        <v>1</v>
      </c>
      <c r="L458" s="123">
        <v>1</v>
      </c>
    </row>
    <row r="459" spans="1:12">
      <c r="A459" s="16" t="s">
        <v>1601</v>
      </c>
      <c r="B459" s="16" t="s">
        <v>2127</v>
      </c>
      <c r="C459" s="16" t="s">
        <v>1958</v>
      </c>
      <c r="D459" s="4" t="s">
        <v>1598</v>
      </c>
      <c r="E459" s="4" t="s">
        <v>1961</v>
      </c>
      <c r="F459" s="4" t="s">
        <v>1962</v>
      </c>
      <c r="G459" s="17">
        <v>18.130646008403399</v>
      </c>
      <c r="H459" s="127">
        <v>4.8002000000000002</v>
      </c>
      <c r="I459" s="123">
        <v>1</v>
      </c>
      <c r="J459" s="123">
        <v>1</v>
      </c>
      <c r="K459" s="123">
        <v>1</v>
      </c>
      <c r="L459" s="123">
        <v>1</v>
      </c>
    </row>
    <row r="460" spans="1:12">
      <c r="A460" s="16" t="s">
        <v>1602</v>
      </c>
      <c r="B460" s="16" t="s">
        <v>2128</v>
      </c>
      <c r="C460" s="16" t="s">
        <v>1954</v>
      </c>
      <c r="D460" s="4" t="s">
        <v>1603</v>
      </c>
      <c r="E460" s="4" t="s">
        <v>1961</v>
      </c>
      <c r="F460" s="4" t="s">
        <v>1962</v>
      </c>
      <c r="G460" s="17">
        <v>4.1029040032919903</v>
      </c>
      <c r="H460" s="127">
        <v>1.4644999999999999</v>
      </c>
      <c r="I460" s="123">
        <v>1</v>
      </c>
      <c r="J460" s="123">
        <v>1</v>
      </c>
      <c r="K460" s="123">
        <v>1</v>
      </c>
      <c r="L460" s="123">
        <v>1</v>
      </c>
    </row>
    <row r="461" spans="1:12">
      <c r="A461" s="16" t="s">
        <v>1604</v>
      </c>
      <c r="B461" s="16" t="s">
        <v>2128</v>
      </c>
      <c r="C461" s="16" t="s">
        <v>1956</v>
      </c>
      <c r="D461" s="4" t="s">
        <v>1603</v>
      </c>
      <c r="E461" s="4" t="s">
        <v>1961</v>
      </c>
      <c r="F461" s="4" t="s">
        <v>1962</v>
      </c>
      <c r="G461" s="17">
        <v>6.1231388068900596</v>
      </c>
      <c r="H461" s="127">
        <v>1.8048</v>
      </c>
      <c r="I461" s="123">
        <v>1</v>
      </c>
      <c r="J461" s="123">
        <v>1</v>
      </c>
      <c r="K461" s="123">
        <v>1</v>
      </c>
      <c r="L461" s="123">
        <v>1</v>
      </c>
    </row>
    <row r="462" spans="1:12">
      <c r="A462" s="16" t="s">
        <v>1605</v>
      </c>
      <c r="B462" s="16" t="s">
        <v>2128</v>
      </c>
      <c r="C462" s="16" t="s">
        <v>1957</v>
      </c>
      <c r="D462" s="4" t="s">
        <v>1603</v>
      </c>
      <c r="E462" s="4" t="s">
        <v>1961</v>
      </c>
      <c r="F462" s="4" t="s">
        <v>1962</v>
      </c>
      <c r="G462" s="17">
        <v>10.5888243182834</v>
      </c>
      <c r="H462" s="127">
        <v>2.6770999999999998</v>
      </c>
      <c r="I462" s="123">
        <v>1</v>
      </c>
      <c r="J462" s="123">
        <v>1</v>
      </c>
      <c r="K462" s="123">
        <v>1</v>
      </c>
      <c r="L462" s="123">
        <v>1</v>
      </c>
    </row>
    <row r="463" spans="1:12">
      <c r="A463" s="16" t="s">
        <v>1606</v>
      </c>
      <c r="B463" s="16" t="s">
        <v>2128</v>
      </c>
      <c r="C463" s="16" t="s">
        <v>1958</v>
      </c>
      <c r="D463" s="4" t="s">
        <v>1603</v>
      </c>
      <c r="E463" s="4" t="s">
        <v>1961</v>
      </c>
      <c r="F463" s="4" t="s">
        <v>1962</v>
      </c>
      <c r="G463" s="17">
        <v>15.9712041884817</v>
      </c>
      <c r="H463" s="127">
        <v>4.3376000000000001</v>
      </c>
      <c r="I463" s="123">
        <v>1</v>
      </c>
      <c r="J463" s="123">
        <v>1</v>
      </c>
      <c r="K463" s="123">
        <v>1</v>
      </c>
      <c r="L463" s="123">
        <v>1</v>
      </c>
    </row>
    <row r="464" spans="1:12">
      <c r="A464" s="16" t="s">
        <v>1607</v>
      </c>
      <c r="B464" s="16" t="s">
        <v>2129</v>
      </c>
      <c r="C464" s="16" t="s">
        <v>1954</v>
      </c>
      <c r="D464" s="4" t="s">
        <v>1608</v>
      </c>
      <c r="E464" s="4" t="s">
        <v>1961</v>
      </c>
      <c r="F464" s="4" t="s">
        <v>1962</v>
      </c>
      <c r="G464" s="17">
        <v>2.0430107526881698</v>
      </c>
      <c r="H464" s="127">
        <v>1.0694999999999999</v>
      </c>
      <c r="I464" s="123">
        <v>1</v>
      </c>
      <c r="J464" s="123">
        <v>1</v>
      </c>
      <c r="K464" s="123">
        <v>1</v>
      </c>
      <c r="L464" s="123">
        <v>1</v>
      </c>
    </row>
    <row r="465" spans="1:12">
      <c r="A465" s="16" t="s">
        <v>1609</v>
      </c>
      <c r="B465" s="16" t="s">
        <v>2129</v>
      </c>
      <c r="C465" s="16" t="s">
        <v>1956</v>
      </c>
      <c r="D465" s="4" t="s">
        <v>1608</v>
      </c>
      <c r="E465" s="4" t="s">
        <v>1961</v>
      </c>
      <c r="F465" s="4" t="s">
        <v>1962</v>
      </c>
      <c r="G465" s="17">
        <v>3.85</v>
      </c>
      <c r="H465" s="127">
        <v>1.3507</v>
      </c>
      <c r="I465" s="123">
        <v>1</v>
      </c>
      <c r="J465" s="123">
        <v>1</v>
      </c>
      <c r="K465" s="123">
        <v>1</v>
      </c>
      <c r="L465" s="123">
        <v>1</v>
      </c>
    </row>
    <row r="466" spans="1:12">
      <c r="A466" s="16" t="s">
        <v>1610</v>
      </c>
      <c r="B466" s="16" t="s">
        <v>2129</v>
      </c>
      <c r="C466" s="16" t="s">
        <v>1957</v>
      </c>
      <c r="D466" s="4" t="s">
        <v>1608</v>
      </c>
      <c r="E466" s="4" t="s">
        <v>1961</v>
      </c>
      <c r="F466" s="4" t="s">
        <v>1962</v>
      </c>
      <c r="G466" s="17">
        <v>8.0235849056603801</v>
      </c>
      <c r="H466" s="127">
        <v>1.8646</v>
      </c>
      <c r="I466" s="123">
        <v>1</v>
      </c>
      <c r="J466" s="123">
        <v>1</v>
      </c>
      <c r="K466" s="123">
        <v>1</v>
      </c>
      <c r="L466" s="123">
        <v>1</v>
      </c>
    </row>
    <row r="467" spans="1:12">
      <c r="A467" s="16" t="s">
        <v>1611</v>
      </c>
      <c r="B467" s="16" t="s">
        <v>2129</v>
      </c>
      <c r="C467" s="16" t="s">
        <v>1958</v>
      </c>
      <c r="D467" s="4" t="s">
        <v>1608</v>
      </c>
      <c r="E467" s="4" t="s">
        <v>1961</v>
      </c>
      <c r="F467" s="4" t="s">
        <v>1962</v>
      </c>
      <c r="G467" s="17">
        <v>23.8888888888889</v>
      </c>
      <c r="H467" s="127">
        <v>4.7397999999999998</v>
      </c>
      <c r="I467" s="123">
        <v>1</v>
      </c>
      <c r="J467" s="123">
        <v>1</v>
      </c>
      <c r="K467" s="123">
        <v>1</v>
      </c>
      <c r="L467" s="123">
        <v>1</v>
      </c>
    </row>
    <row r="468" spans="1:12">
      <c r="A468" s="16" t="s">
        <v>1612</v>
      </c>
      <c r="B468" s="16" t="s">
        <v>2130</v>
      </c>
      <c r="C468" s="16" t="s">
        <v>1954</v>
      </c>
      <c r="D468" s="4" t="s">
        <v>1613</v>
      </c>
      <c r="E468" s="4" t="s">
        <v>1961</v>
      </c>
      <c r="F468" s="4" t="s">
        <v>1962</v>
      </c>
      <c r="G468" s="17">
        <v>2.9572496645153099</v>
      </c>
      <c r="H468" s="127">
        <v>0.99180000000000001</v>
      </c>
      <c r="I468" s="123">
        <v>1</v>
      </c>
      <c r="J468" s="123">
        <v>1</v>
      </c>
      <c r="K468" s="123">
        <v>1</v>
      </c>
      <c r="L468" s="123">
        <v>1</v>
      </c>
    </row>
    <row r="469" spans="1:12">
      <c r="A469" s="16" t="s">
        <v>1614</v>
      </c>
      <c r="B469" s="16" t="s">
        <v>2130</v>
      </c>
      <c r="C469" s="16" t="s">
        <v>1956</v>
      </c>
      <c r="D469" s="4" t="s">
        <v>1613</v>
      </c>
      <c r="E469" s="4" t="s">
        <v>1961</v>
      </c>
      <c r="F469" s="4" t="s">
        <v>1962</v>
      </c>
      <c r="G469" s="17">
        <v>4.6278849791903101</v>
      </c>
      <c r="H469" s="127">
        <v>1.2923</v>
      </c>
      <c r="I469" s="123">
        <v>1</v>
      </c>
      <c r="J469" s="123">
        <v>1</v>
      </c>
      <c r="K469" s="123">
        <v>1</v>
      </c>
      <c r="L469" s="123">
        <v>1</v>
      </c>
    </row>
    <row r="470" spans="1:12">
      <c r="A470" s="16" t="s">
        <v>1615</v>
      </c>
      <c r="B470" s="16" t="s">
        <v>2130</v>
      </c>
      <c r="C470" s="16" t="s">
        <v>1957</v>
      </c>
      <c r="D470" s="4" t="s">
        <v>1613</v>
      </c>
      <c r="E470" s="4" t="s">
        <v>1961</v>
      </c>
      <c r="F470" s="4" t="s">
        <v>1962</v>
      </c>
      <c r="G470" s="17">
        <v>7.1699650756693796</v>
      </c>
      <c r="H470" s="127">
        <v>1.8668</v>
      </c>
      <c r="I470" s="123">
        <v>1</v>
      </c>
      <c r="J470" s="123">
        <v>1</v>
      </c>
      <c r="K470" s="123">
        <v>1</v>
      </c>
      <c r="L470" s="123">
        <v>1</v>
      </c>
    </row>
    <row r="471" spans="1:12">
      <c r="A471" s="16" t="s">
        <v>1616</v>
      </c>
      <c r="B471" s="16" t="s">
        <v>2130</v>
      </c>
      <c r="C471" s="16" t="s">
        <v>1958</v>
      </c>
      <c r="D471" s="4" t="s">
        <v>1613</v>
      </c>
      <c r="E471" s="4" t="s">
        <v>1961</v>
      </c>
      <c r="F471" s="4" t="s">
        <v>1962</v>
      </c>
      <c r="G471" s="17">
        <v>11.548387096774199</v>
      </c>
      <c r="H471" s="127">
        <v>3.0867</v>
      </c>
      <c r="I471" s="123">
        <v>1</v>
      </c>
      <c r="J471" s="123">
        <v>1</v>
      </c>
      <c r="K471" s="123">
        <v>1</v>
      </c>
      <c r="L471" s="123">
        <v>1</v>
      </c>
    </row>
    <row r="472" spans="1:12">
      <c r="A472" s="16" t="s">
        <v>1617</v>
      </c>
      <c r="B472" s="16" t="s">
        <v>2131</v>
      </c>
      <c r="C472" s="16" t="s">
        <v>1954</v>
      </c>
      <c r="D472" s="4" t="s">
        <v>1618</v>
      </c>
      <c r="E472" s="4" t="s">
        <v>1961</v>
      </c>
      <c r="F472" s="4" t="s">
        <v>1962</v>
      </c>
      <c r="G472" s="17">
        <v>1.4853665852508899</v>
      </c>
      <c r="H472" s="127">
        <v>0.79610000000000003</v>
      </c>
      <c r="I472" s="123">
        <v>1</v>
      </c>
      <c r="J472" s="123">
        <v>1</v>
      </c>
      <c r="K472" s="123">
        <v>1</v>
      </c>
      <c r="L472" s="123">
        <v>1</v>
      </c>
    </row>
    <row r="473" spans="1:12">
      <c r="A473" s="16" t="s">
        <v>1619</v>
      </c>
      <c r="B473" s="16" t="s">
        <v>2131</v>
      </c>
      <c r="C473" s="16" t="s">
        <v>1956</v>
      </c>
      <c r="D473" s="4" t="s">
        <v>1618</v>
      </c>
      <c r="E473" s="4" t="s">
        <v>1961</v>
      </c>
      <c r="F473" s="4" t="s">
        <v>1962</v>
      </c>
      <c r="G473" s="17">
        <v>2.53060692888773</v>
      </c>
      <c r="H473" s="127">
        <v>1.0358000000000001</v>
      </c>
      <c r="I473" s="123">
        <v>1</v>
      </c>
      <c r="J473" s="123">
        <v>1</v>
      </c>
      <c r="K473" s="123">
        <v>1</v>
      </c>
      <c r="L473" s="123">
        <v>1</v>
      </c>
    </row>
    <row r="474" spans="1:12">
      <c r="A474" s="16" t="s">
        <v>1620</v>
      </c>
      <c r="B474" s="16" t="s">
        <v>2131</v>
      </c>
      <c r="C474" s="16" t="s">
        <v>1957</v>
      </c>
      <c r="D474" s="4" t="s">
        <v>1618</v>
      </c>
      <c r="E474" s="4" t="s">
        <v>1961</v>
      </c>
      <c r="F474" s="4" t="s">
        <v>1962</v>
      </c>
      <c r="G474" s="17">
        <v>4.7850799289520403</v>
      </c>
      <c r="H474" s="127">
        <v>1.5314000000000001</v>
      </c>
      <c r="I474" s="123">
        <v>1</v>
      </c>
      <c r="J474" s="123">
        <v>1</v>
      </c>
      <c r="K474" s="123">
        <v>1</v>
      </c>
      <c r="L474" s="123">
        <v>1</v>
      </c>
    </row>
    <row r="475" spans="1:12">
      <c r="A475" s="16" t="s">
        <v>1621</v>
      </c>
      <c r="B475" s="16" t="s">
        <v>2131</v>
      </c>
      <c r="C475" s="16" t="s">
        <v>1958</v>
      </c>
      <c r="D475" s="4" t="s">
        <v>1618</v>
      </c>
      <c r="E475" s="4" t="s">
        <v>1961</v>
      </c>
      <c r="F475" s="4" t="s">
        <v>1962</v>
      </c>
      <c r="G475" s="17">
        <v>9.8367346938775508</v>
      </c>
      <c r="H475" s="127">
        <v>2.67</v>
      </c>
      <c r="I475" s="123">
        <v>1</v>
      </c>
      <c r="J475" s="123">
        <v>1</v>
      </c>
      <c r="K475" s="123">
        <v>1</v>
      </c>
      <c r="L475" s="123">
        <v>1</v>
      </c>
    </row>
    <row r="476" spans="1:12">
      <c r="A476" s="16" t="s">
        <v>452</v>
      </c>
      <c r="B476" s="16" t="s">
        <v>2132</v>
      </c>
      <c r="C476" s="16" t="s">
        <v>1954</v>
      </c>
      <c r="D476" s="4" t="s">
        <v>1622</v>
      </c>
      <c r="E476" s="4" t="s">
        <v>1961</v>
      </c>
      <c r="F476" s="4" t="s">
        <v>1962</v>
      </c>
      <c r="G476" s="17">
        <v>3.0585708707536101</v>
      </c>
      <c r="H476" s="127">
        <v>0.66169999999999995</v>
      </c>
      <c r="I476" s="123">
        <v>1</v>
      </c>
      <c r="J476" s="123">
        <v>1</v>
      </c>
      <c r="K476" s="123">
        <v>1</v>
      </c>
      <c r="L476" s="123">
        <v>1</v>
      </c>
    </row>
    <row r="477" spans="1:12">
      <c r="A477" s="16" t="s">
        <v>453</v>
      </c>
      <c r="B477" s="16" t="s">
        <v>2132</v>
      </c>
      <c r="C477" s="16" t="s">
        <v>1956</v>
      </c>
      <c r="D477" s="4" t="s">
        <v>1622</v>
      </c>
      <c r="E477" s="4" t="s">
        <v>1961</v>
      </c>
      <c r="F477" s="4" t="s">
        <v>1962</v>
      </c>
      <c r="G477" s="17">
        <v>4.1803476338792303</v>
      </c>
      <c r="H477" s="127">
        <v>0.79930000000000001</v>
      </c>
      <c r="I477" s="123">
        <v>1</v>
      </c>
      <c r="J477" s="123">
        <v>1</v>
      </c>
      <c r="K477" s="123">
        <v>1</v>
      </c>
      <c r="L477" s="123">
        <v>1</v>
      </c>
    </row>
    <row r="478" spans="1:12">
      <c r="A478" s="16" t="s">
        <v>454</v>
      </c>
      <c r="B478" s="16" t="s">
        <v>2132</v>
      </c>
      <c r="C478" s="16" t="s">
        <v>1957</v>
      </c>
      <c r="D478" s="4" t="s">
        <v>1622</v>
      </c>
      <c r="E478" s="4" t="s">
        <v>1961</v>
      </c>
      <c r="F478" s="4" t="s">
        <v>1962</v>
      </c>
      <c r="G478" s="17">
        <v>6.4180785612872704</v>
      </c>
      <c r="H478" s="127">
        <v>1.0802</v>
      </c>
      <c r="I478" s="123">
        <v>1</v>
      </c>
      <c r="J478" s="123">
        <v>1</v>
      </c>
      <c r="K478" s="123">
        <v>1</v>
      </c>
      <c r="L478" s="123">
        <v>1</v>
      </c>
    </row>
    <row r="479" spans="1:12">
      <c r="A479" s="16" t="s">
        <v>455</v>
      </c>
      <c r="B479" s="16" t="s">
        <v>2132</v>
      </c>
      <c r="C479" s="16" t="s">
        <v>1958</v>
      </c>
      <c r="D479" s="4" t="s">
        <v>1622</v>
      </c>
      <c r="E479" s="4" t="s">
        <v>1961</v>
      </c>
      <c r="F479" s="4" t="s">
        <v>1962</v>
      </c>
      <c r="G479" s="17">
        <v>10.4822747415066</v>
      </c>
      <c r="H479" s="127">
        <v>1.8232999999999999</v>
      </c>
      <c r="I479" s="123">
        <v>1</v>
      </c>
      <c r="J479" s="123">
        <v>1</v>
      </c>
      <c r="K479" s="123">
        <v>1</v>
      </c>
      <c r="L479" s="123">
        <v>1</v>
      </c>
    </row>
    <row r="480" spans="1:12">
      <c r="A480" s="16" t="s">
        <v>456</v>
      </c>
      <c r="B480" s="16" t="s">
        <v>2133</v>
      </c>
      <c r="C480" s="16" t="s">
        <v>1954</v>
      </c>
      <c r="D480" s="4" t="s">
        <v>2134</v>
      </c>
      <c r="E480" s="4" t="s">
        <v>1961</v>
      </c>
      <c r="F480" s="4" t="s">
        <v>1962</v>
      </c>
      <c r="G480" s="17">
        <v>2.4852417835461602</v>
      </c>
      <c r="H480" s="127">
        <v>0.59470000000000001</v>
      </c>
      <c r="I480" s="123">
        <v>1</v>
      </c>
      <c r="J480" s="123">
        <v>1</v>
      </c>
      <c r="K480" s="123">
        <v>1</v>
      </c>
      <c r="L480" s="123">
        <v>1</v>
      </c>
    </row>
    <row r="481" spans="1:12">
      <c r="A481" s="16" t="s">
        <v>457</v>
      </c>
      <c r="B481" s="16" t="s">
        <v>2133</v>
      </c>
      <c r="C481" s="16" t="s">
        <v>1956</v>
      </c>
      <c r="D481" s="4" t="s">
        <v>2134</v>
      </c>
      <c r="E481" s="4" t="s">
        <v>1961</v>
      </c>
      <c r="F481" s="4" t="s">
        <v>1962</v>
      </c>
      <c r="G481" s="17">
        <v>3.2080026858747401</v>
      </c>
      <c r="H481" s="127">
        <v>0.74609999999999999</v>
      </c>
      <c r="I481" s="123">
        <v>1</v>
      </c>
      <c r="J481" s="123">
        <v>1</v>
      </c>
      <c r="K481" s="123">
        <v>1</v>
      </c>
      <c r="L481" s="123">
        <v>1</v>
      </c>
    </row>
    <row r="482" spans="1:12">
      <c r="A482" s="16" t="s">
        <v>458</v>
      </c>
      <c r="B482" s="16" t="s">
        <v>2133</v>
      </c>
      <c r="C482" s="16" t="s">
        <v>1957</v>
      </c>
      <c r="D482" s="4" t="s">
        <v>2134</v>
      </c>
      <c r="E482" s="4" t="s">
        <v>1961</v>
      </c>
      <c r="F482" s="4" t="s">
        <v>1962</v>
      </c>
      <c r="G482" s="17">
        <v>4.7718557216695396</v>
      </c>
      <c r="H482" s="127">
        <v>1.0821000000000001</v>
      </c>
      <c r="I482" s="123">
        <v>1</v>
      </c>
      <c r="J482" s="123">
        <v>1</v>
      </c>
      <c r="K482" s="123">
        <v>1</v>
      </c>
      <c r="L482" s="123">
        <v>1</v>
      </c>
    </row>
    <row r="483" spans="1:12">
      <c r="A483" s="16" t="s">
        <v>459</v>
      </c>
      <c r="B483" s="16" t="s">
        <v>2133</v>
      </c>
      <c r="C483" s="16" t="s">
        <v>1958</v>
      </c>
      <c r="D483" s="4" t="s">
        <v>2134</v>
      </c>
      <c r="E483" s="4" t="s">
        <v>1961</v>
      </c>
      <c r="F483" s="4" t="s">
        <v>1962</v>
      </c>
      <c r="G483" s="17">
        <v>9.0239204721963304</v>
      </c>
      <c r="H483" s="127">
        <v>2.1600999999999999</v>
      </c>
      <c r="I483" s="123">
        <v>1</v>
      </c>
      <c r="J483" s="123">
        <v>1</v>
      </c>
      <c r="K483" s="123">
        <v>1</v>
      </c>
      <c r="L483" s="123">
        <v>1</v>
      </c>
    </row>
    <row r="484" spans="1:12">
      <c r="A484" s="16" t="s">
        <v>460</v>
      </c>
      <c r="B484" s="16" t="s">
        <v>2135</v>
      </c>
      <c r="C484" s="16" t="s">
        <v>1954</v>
      </c>
      <c r="D484" s="4" t="s">
        <v>1623</v>
      </c>
      <c r="E484" s="4" t="s">
        <v>1961</v>
      </c>
      <c r="F484" s="4" t="s">
        <v>1962</v>
      </c>
      <c r="G484" s="17">
        <v>2.2651632970450999</v>
      </c>
      <c r="H484" s="127">
        <v>0.53749999999999998</v>
      </c>
      <c r="I484" s="123">
        <v>1</v>
      </c>
      <c r="J484" s="123">
        <v>1</v>
      </c>
      <c r="K484" s="123">
        <v>1</v>
      </c>
      <c r="L484" s="123">
        <v>1</v>
      </c>
    </row>
    <row r="485" spans="1:12">
      <c r="A485" s="16" t="s">
        <v>461</v>
      </c>
      <c r="B485" s="16" t="s">
        <v>2135</v>
      </c>
      <c r="C485" s="16" t="s">
        <v>1956</v>
      </c>
      <c r="D485" s="4" t="s">
        <v>1623</v>
      </c>
      <c r="E485" s="4" t="s">
        <v>1961</v>
      </c>
      <c r="F485" s="4" t="s">
        <v>1962</v>
      </c>
      <c r="G485" s="17">
        <v>3.05814993737699</v>
      </c>
      <c r="H485" s="127">
        <v>0.69650000000000001</v>
      </c>
      <c r="I485" s="123">
        <v>1</v>
      </c>
      <c r="J485" s="123">
        <v>1</v>
      </c>
      <c r="K485" s="123">
        <v>1</v>
      </c>
      <c r="L485" s="123">
        <v>1</v>
      </c>
    </row>
    <row r="486" spans="1:12">
      <c r="A486" s="16" t="s">
        <v>462</v>
      </c>
      <c r="B486" s="16" t="s">
        <v>2135</v>
      </c>
      <c r="C486" s="16" t="s">
        <v>1957</v>
      </c>
      <c r="D486" s="4" t="s">
        <v>1623</v>
      </c>
      <c r="E486" s="4" t="s">
        <v>1961</v>
      </c>
      <c r="F486" s="4" t="s">
        <v>1962</v>
      </c>
      <c r="G486" s="17">
        <v>4.4117093373494001</v>
      </c>
      <c r="H486" s="127">
        <v>1.0109999999999999</v>
      </c>
      <c r="I486" s="123">
        <v>1</v>
      </c>
      <c r="J486" s="123">
        <v>1</v>
      </c>
      <c r="K486" s="123">
        <v>1</v>
      </c>
      <c r="L486" s="123">
        <v>1</v>
      </c>
    </row>
    <row r="487" spans="1:12">
      <c r="A487" s="16" t="s">
        <v>463</v>
      </c>
      <c r="B487" s="16" t="s">
        <v>2135</v>
      </c>
      <c r="C487" s="16" t="s">
        <v>1958</v>
      </c>
      <c r="D487" s="4" t="s">
        <v>1623</v>
      </c>
      <c r="E487" s="4" t="s">
        <v>1961</v>
      </c>
      <c r="F487" s="4" t="s">
        <v>1962</v>
      </c>
      <c r="G487" s="17">
        <v>8.8782687105500493</v>
      </c>
      <c r="H487" s="127">
        <v>2.1392000000000002</v>
      </c>
      <c r="I487" s="123">
        <v>1</v>
      </c>
      <c r="J487" s="123">
        <v>1</v>
      </c>
      <c r="K487" s="123">
        <v>1</v>
      </c>
      <c r="L487" s="123">
        <v>1</v>
      </c>
    </row>
    <row r="488" spans="1:12">
      <c r="A488" s="16" t="s">
        <v>464</v>
      </c>
      <c r="B488" s="16" t="s">
        <v>2136</v>
      </c>
      <c r="C488" s="16" t="s">
        <v>1954</v>
      </c>
      <c r="D488" s="4" t="s">
        <v>1624</v>
      </c>
      <c r="E488" s="4" t="s">
        <v>1961</v>
      </c>
      <c r="F488" s="4" t="s">
        <v>1962</v>
      </c>
      <c r="G488" s="17">
        <v>2.0630682638187299</v>
      </c>
      <c r="H488" s="127">
        <v>0.50190000000000001</v>
      </c>
      <c r="I488" s="123">
        <v>1</v>
      </c>
      <c r="J488" s="123">
        <v>1</v>
      </c>
      <c r="K488" s="123">
        <v>1</v>
      </c>
      <c r="L488" s="123">
        <v>1</v>
      </c>
    </row>
    <row r="489" spans="1:12">
      <c r="A489" s="16" t="s">
        <v>465</v>
      </c>
      <c r="B489" s="16" t="s">
        <v>2136</v>
      </c>
      <c r="C489" s="16" t="s">
        <v>1956</v>
      </c>
      <c r="D489" s="4" t="s">
        <v>1624</v>
      </c>
      <c r="E489" s="4" t="s">
        <v>1961</v>
      </c>
      <c r="F489" s="4" t="s">
        <v>1962</v>
      </c>
      <c r="G489" s="17">
        <v>2.97247107129526</v>
      </c>
      <c r="H489" s="127">
        <v>0.64270000000000005</v>
      </c>
      <c r="I489" s="123">
        <v>1</v>
      </c>
      <c r="J489" s="123">
        <v>1</v>
      </c>
      <c r="K489" s="123">
        <v>1</v>
      </c>
      <c r="L489" s="123">
        <v>1</v>
      </c>
    </row>
    <row r="490" spans="1:12">
      <c r="A490" s="16" t="s">
        <v>466</v>
      </c>
      <c r="B490" s="16" t="s">
        <v>2136</v>
      </c>
      <c r="C490" s="16" t="s">
        <v>1957</v>
      </c>
      <c r="D490" s="4" t="s">
        <v>1624</v>
      </c>
      <c r="E490" s="4" t="s">
        <v>1961</v>
      </c>
      <c r="F490" s="4" t="s">
        <v>1962</v>
      </c>
      <c r="G490" s="17">
        <v>4.8496617935849899</v>
      </c>
      <c r="H490" s="127">
        <v>0.93540000000000001</v>
      </c>
      <c r="I490" s="123">
        <v>1</v>
      </c>
      <c r="J490" s="123">
        <v>1</v>
      </c>
      <c r="K490" s="123">
        <v>1</v>
      </c>
      <c r="L490" s="123">
        <v>1</v>
      </c>
    </row>
    <row r="491" spans="1:12">
      <c r="A491" s="16" t="s">
        <v>467</v>
      </c>
      <c r="B491" s="16" t="s">
        <v>2136</v>
      </c>
      <c r="C491" s="16" t="s">
        <v>1958</v>
      </c>
      <c r="D491" s="4" t="s">
        <v>1624</v>
      </c>
      <c r="E491" s="4" t="s">
        <v>1961</v>
      </c>
      <c r="F491" s="4" t="s">
        <v>1962</v>
      </c>
      <c r="G491" s="17">
        <v>8.8195121951219502</v>
      </c>
      <c r="H491" s="127">
        <v>1.7302</v>
      </c>
      <c r="I491" s="123">
        <v>1</v>
      </c>
      <c r="J491" s="123">
        <v>1</v>
      </c>
      <c r="K491" s="123">
        <v>1</v>
      </c>
      <c r="L491" s="123">
        <v>1</v>
      </c>
    </row>
    <row r="492" spans="1:12">
      <c r="A492" s="16" t="s">
        <v>468</v>
      </c>
      <c r="B492" s="16" t="s">
        <v>2137</v>
      </c>
      <c r="C492" s="16" t="s">
        <v>1954</v>
      </c>
      <c r="D492" s="4" t="s">
        <v>2138</v>
      </c>
      <c r="E492" s="4" t="s">
        <v>1961</v>
      </c>
      <c r="F492" s="4" t="s">
        <v>1962</v>
      </c>
      <c r="G492" s="17">
        <v>2.96326804400322</v>
      </c>
      <c r="H492" s="127">
        <v>0.51419999999999999</v>
      </c>
      <c r="I492" s="123">
        <v>1</v>
      </c>
      <c r="J492" s="123">
        <v>1</v>
      </c>
      <c r="K492" s="123">
        <v>1</v>
      </c>
      <c r="L492" s="123">
        <v>1</v>
      </c>
    </row>
    <row r="493" spans="1:12">
      <c r="A493" s="16" t="s">
        <v>469</v>
      </c>
      <c r="B493" s="16" t="s">
        <v>2137</v>
      </c>
      <c r="C493" s="16" t="s">
        <v>1956</v>
      </c>
      <c r="D493" s="4" t="s">
        <v>2138</v>
      </c>
      <c r="E493" s="4" t="s">
        <v>1961</v>
      </c>
      <c r="F493" s="4" t="s">
        <v>1962</v>
      </c>
      <c r="G493" s="17">
        <v>3.5816872600935801</v>
      </c>
      <c r="H493" s="127">
        <v>0.66739999999999999</v>
      </c>
      <c r="I493" s="123">
        <v>1</v>
      </c>
      <c r="J493" s="123">
        <v>1</v>
      </c>
      <c r="K493" s="123">
        <v>1</v>
      </c>
      <c r="L493" s="123">
        <v>1</v>
      </c>
    </row>
    <row r="494" spans="1:12">
      <c r="A494" s="16" t="s">
        <v>470</v>
      </c>
      <c r="B494" s="16" t="s">
        <v>2137</v>
      </c>
      <c r="C494" s="16" t="s">
        <v>1957</v>
      </c>
      <c r="D494" s="4" t="s">
        <v>2138</v>
      </c>
      <c r="E494" s="4" t="s">
        <v>1961</v>
      </c>
      <c r="F494" s="4" t="s">
        <v>1962</v>
      </c>
      <c r="G494" s="17">
        <v>5.2009575251657303</v>
      </c>
      <c r="H494" s="127">
        <v>1.0184</v>
      </c>
      <c r="I494" s="123">
        <v>1</v>
      </c>
      <c r="J494" s="123">
        <v>1</v>
      </c>
      <c r="K494" s="123">
        <v>1</v>
      </c>
      <c r="L494" s="123">
        <v>1</v>
      </c>
    </row>
    <row r="495" spans="1:12">
      <c r="A495" s="16" t="s">
        <v>471</v>
      </c>
      <c r="B495" s="16" t="s">
        <v>2137</v>
      </c>
      <c r="C495" s="16" t="s">
        <v>1958</v>
      </c>
      <c r="D495" s="4" t="s">
        <v>2138</v>
      </c>
      <c r="E495" s="4" t="s">
        <v>1961</v>
      </c>
      <c r="F495" s="4" t="s">
        <v>1962</v>
      </c>
      <c r="G495" s="17">
        <v>9.2737047898338201</v>
      </c>
      <c r="H495" s="127">
        <v>1.8294999999999999</v>
      </c>
      <c r="I495" s="123">
        <v>1</v>
      </c>
      <c r="J495" s="123">
        <v>1</v>
      </c>
      <c r="K495" s="123">
        <v>1</v>
      </c>
      <c r="L495" s="123">
        <v>1</v>
      </c>
    </row>
    <row r="496" spans="1:12">
      <c r="A496" s="16" t="s">
        <v>472</v>
      </c>
      <c r="B496" s="16" t="s">
        <v>2139</v>
      </c>
      <c r="C496" s="16" t="s">
        <v>1954</v>
      </c>
      <c r="D496" s="4" t="s">
        <v>1625</v>
      </c>
      <c r="E496" s="4" t="s">
        <v>1961</v>
      </c>
      <c r="F496" s="4" t="s">
        <v>1962</v>
      </c>
      <c r="G496" s="17">
        <v>3.1142943003105299</v>
      </c>
      <c r="H496" s="127">
        <v>0.55430000000000001</v>
      </c>
      <c r="I496" s="123">
        <v>1</v>
      </c>
      <c r="J496" s="123">
        <v>1</v>
      </c>
      <c r="K496" s="123">
        <v>1</v>
      </c>
      <c r="L496" s="123">
        <v>1</v>
      </c>
    </row>
    <row r="497" spans="1:12">
      <c r="A497" s="16" t="s">
        <v>473</v>
      </c>
      <c r="B497" s="16" t="s">
        <v>2139</v>
      </c>
      <c r="C497" s="16" t="s">
        <v>1956</v>
      </c>
      <c r="D497" s="4" t="s">
        <v>1625</v>
      </c>
      <c r="E497" s="4" t="s">
        <v>1961</v>
      </c>
      <c r="F497" s="4" t="s">
        <v>1962</v>
      </c>
      <c r="G497" s="17">
        <v>3.8937584803256402</v>
      </c>
      <c r="H497" s="127">
        <v>0.69510000000000005</v>
      </c>
      <c r="I497" s="123">
        <v>1</v>
      </c>
      <c r="J497" s="123">
        <v>1</v>
      </c>
      <c r="K497" s="123">
        <v>1</v>
      </c>
      <c r="L497" s="123">
        <v>1</v>
      </c>
    </row>
    <row r="498" spans="1:12">
      <c r="A498" s="16" t="s">
        <v>474</v>
      </c>
      <c r="B498" s="16" t="s">
        <v>2139</v>
      </c>
      <c r="C498" s="16" t="s">
        <v>1957</v>
      </c>
      <c r="D498" s="4" t="s">
        <v>1625</v>
      </c>
      <c r="E498" s="4" t="s">
        <v>1961</v>
      </c>
      <c r="F498" s="4" t="s">
        <v>1962</v>
      </c>
      <c r="G498" s="17">
        <v>5.9551378446115297</v>
      </c>
      <c r="H498" s="127">
        <v>1.0113000000000001</v>
      </c>
      <c r="I498" s="123">
        <v>1</v>
      </c>
      <c r="J498" s="123">
        <v>1</v>
      </c>
      <c r="K498" s="123">
        <v>1</v>
      </c>
      <c r="L498" s="123">
        <v>1</v>
      </c>
    </row>
    <row r="499" spans="1:12">
      <c r="A499" s="16" t="s">
        <v>475</v>
      </c>
      <c r="B499" s="16" t="s">
        <v>2139</v>
      </c>
      <c r="C499" s="16" t="s">
        <v>1958</v>
      </c>
      <c r="D499" s="4" t="s">
        <v>1625</v>
      </c>
      <c r="E499" s="4" t="s">
        <v>1961</v>
      </c>
      <c r="F499" s="4" t="s">
        <v>1962</v>
      </c>
      <c r="G499" s="17">
        <v>10.397142857142899</v>
      </c>
      <c r="H499" s="127">
        <v>1.7652000000000001</v>
      </c>
      <c r="I499" s="123">
        <v>1</v>
      </c>
      <c r="J499" s="123">
        <v>1</v>
      </c>
      <c r="K499" s="123">
        <v>1</v>
      </c>
      <c r="L499" s="123">
        <v>1</v>
      </c>
    </row>
    <row r="500" spans="1:12">
      <c r="A500" s="16" t="s">
        <v>476</v>
      </c>
      <c r="B500" s="16" t="s">
        <v>2140</v>
      </c>
      <c r="C500" s="16" t="s">
        <v>1954</v>
      </c>
      <c r="D500" s="4" t="s">
        <v>1626</v>
      </c>
      <c r="E500" s="4" t="s">
        <v>1961</v>
      </c>
      <c r="F500" s="4" t="s">
        <v>1962</v>
      </c>
      <c r="G500" s="17">
        <v>2.8783342406096901</v>
      </c>
      <c r="H500" s="127">
        <v>0.59379999999999999</v>
      </c>
      <c r="I500" s="123">
        <v>1</v>
      </c>
      <c r="J500" s="123">
        <v>1</v>
      </c>
      <c r="K500" s="123">
        <v>1</v>
      </c>
      <c r="L500" s="123">
        <v>1</v>
      </c>
    </row>
    <row r="501" spans="1:12">
      <c r="A501" s="16" t="s">
        <v>477</v>
      </c>
      <c r="B501" s="16" t="s">
        <v>2140</v>
      </c>
      <c r="C501" s="16" t="s">
        <v>1956</v>
      </c>
      <c r="D501" s="4" t="s">
        <v>1626</v>
      </c>
      <c r="E501" s="4" t="s">
        <v>1961</v>
      </c>
      <c r="F501" s="4" t="s">
        <v>1962</v>
      </c>
      <c r="G501" s="17">
        <v>3.7015680323722799</v>
      </c>
      <c r="H501" s="127">
        <v>0.73480000000000001</v>
      </c>
      <c r="I501" s="123">
        <v>1</v>
      </c>
      <c r="J501" s="123">
        <v>1</v>
      </c>
      <c r="K501" s="123">
        <v>1</v>
      </c>
      <c r="L501" s="123">
        <v>1</v>
      </c>
    </row>
    <row r="502" spans="1:12">
      <c r="A502" s="16" t="s">
        <v>478</v>
      </c>
      <c r="B502" s="16" t="s">
        <v>2140</v>
      </c>
      <c r="C502" s="16" t="s">
        <v>1957</v>
      </c>
      <c r="D502" s="4" t="s">
        <v>1626</v>
      </c>
      <c r="E502" s="4" t="s">
        <v>1961</v>
      </c>
      <c r="F502" s="4" t="s">
        <v>1962</v>
      </c>
      <c r="G502" s="17">
        <v>5.6281469252992196</v>
      </c>
      <c r="H502" s="127">
        <v>1.0495000000000001</v>
      </c>
      <c r="I502" s="123">
        <v>1</v>
      </c>
      <c r="J502" s="123">
        <v>1</v>
      </c>
      <c r="K502" s="123">
        <v>1</v>
      </c>
      <c r="L502" s="123">
        <v>1</v>
      </c>
    </row>
    <row r="503" spans="1:12">
      <c r="A503" s="16" t="s">
        <v>479</v>
      </c>
      <c r="B503" s="16" t="s">
        <v>2140</v>
      </c>
      <c r="C503" s="16" t="s">
        <v>1958</v>
      </c>
      <c r="D503" s="4" t="s">
        <v>1626</v>
      </c>
      <c r="E503" s="4" t="s">
        <v>1961</v>
      </c>
      <c r="F503" s="4" t="s">
        <v>1962</v>
      </c>
      <c r="G503" s="17">
        <v>8.4236641221373993</v>
      </c>
      <c r="H503" s="127">
        <v>1.6857</v>
      </c>
      <c r="I503" s="123">
        <v>1</v>
      </c>
      <c r="J503" s="123">
        <v>1</v>
      </c>
      <c r="K503" s="123">
        <v>1</v>
      </c>
      <c r="L503" s="123">
        <v>1</v>
      </c>
    </row>
    <row r="504" spans="1:12">
      <c r="A504" s="16" t="s">
        <v>480</v>
      </c>
      <c r="B504" s="16" t="s">
        <v>2141</v>
      </c>
      <c r="C504" s="16" t="s">
        <v>1954</v>
      </c>
      <c r="D504" s="4" t="s">
        <v>1627</v>
      </c>
      <c r="E504" s="4" t="s">
        <v>1961</v>
      </c>
      <c r="F504" s="4" t="s">
        <v>1962</v>
      </c>
      <c r="G504" s="17">
        <v>2.7404489582839</v>
      </c>
      <c r="H504" s="127">
        <v>0.4713</v>
      </c>
      <c r="I504" s="123">
        <v>1</v>
      </c>
      <c r="J504" s="123">
        <v>1</v>
      </c>
      <c r="K504" s="123">
        <v>1</v>
      </c>
      <c r="L504" s="123">
        <v>1</v>
      </c>
    </row>
    <row r="505" spans="1:12">
      <c r="A505" s="16" t="s">
        <v>481</v>
      </c>
      <c r="B505" s="16" t="s">
        <v>2141</v>
      </c>
      <c r="C505" s="16" t="s">
        <v>1956</v>
      </c>
      <c r="D505" s="4" t="s">
        <v>1627</v>
      </c>
      <c r="E505" s="4" t="s">
        <v>1961</v>
      </c>
      <c r="F505" s="4" t="s">
        <v>1962</v>
      </c>
      <c r="G505" s="17">
        <v>3.68071929157386</v>
      </c>
      <c r="H505" s="127">
        <v>0.61509999999999998</v>
      </c>
      <c r="I505" s="123">
        <v>1</v>
      </c>
      <c r="J505" s="123">
        <v>1</v>
      </c>
      <c r="K505" s="123">
        <v>1</v>
      </c>
      <c r="L505" s="123">
        <v>1</v>
      </c>
    </row>
    <row r="506" spans="1:12">
      <c r="A506" s="16" t="s">
        <v>482</v>
      </c>
      <c r="B506" s="16" t="s">
        <v>2141</v>
      </c>
      <c r="C506" s="16" t="s">
        <v>1957</v>
      </c>
      <c r="D506" s="4" t="s">
        <v>1627</v>
      </c>
      <c r="E506" s="4" t="s">
        <v>1961</v>
      </c>
      <c r="F506" s="4" t="s">
        <v>1962</v>
      </c>
      <c r="G506" s="17">
        <v>5.8455779944289699</v>
      </c>
      <c r="H506" s="127">
        <v>0.93969999999999998</v>
      </c>
      <c r="I506" s="123">
        <v>1</v>
      </c>
      <c r="J506" s="123">
        <v>1</v>
      </c>
      <c r="K506" s="123">
        <v>1</v>
      </c>
      <c r="L506" s="123">
        <v>1</v>
      </c>
    </row>
    <row r="507" spans="1:12">
      <c r="A507" s="16" t="s">
        <v>483</v>
      </c>
      <c r="B507" s="16" t="s">
        <v>2141</v>
      </c>
      <c r="C507" s="16" t="s">
        <v>1958</v>
      </c>
      <c r="D507" s="4" t="s">
        <v>1627</v>
      </c>
      <c r="E507" s="4" t="s">
        <v>1961</v>
      </c>
      <c r="F507" s="4" t="s">
        <v>1962</v>
      </c>
      <c r="G507" s="17">
        <v>9.3872216844143299</v>
      </c>
      <c r="H507" s="127">
        <v>1.6880999999999999</v>
      </c>
      <c r="I507" s="123">
        <v>1</v>
      </c>
      <c r="J507" s="123">
        <v>1</v>
      </c>
      <c r="K507" s="123">
        <v>1</v>
      </c>
      <c r="L507" s="123">
        <v>1</v>
      </c>
    </row>
    <row r="508" spans="1:12">
      <c r="A508" s="16" t="s">
        <v>484</v>
      </c>
      <c r="B508" s="16" t="s">
        <v>2142</v>
      </c>
      <c r="C508" s="16" t="s">
        <v>1954</v>
      </c>
      <c r="D508" s="4" t="s">
        <v>2143</v>
      </c>
      <c r="E508" s="4" t="s">
        <v>1961</v>
      </c>
      <c r="F508" s="4" t="s">
        <v>1962</v>
      </c>
      <c r="G508" s="17">
        <v>3.1987355689939498</v>
      </c>
      <c r="H508" s="127">
        <v>0.51839999999999997</v>
      </c>
      <c r="I508" s="123">
        <v>1</v>
      </c>
      <c r="J508" s="123">
        <v>1</v>
      </c>
      <c r="K508" s="123">
        <v>1</v>
      </c>
      <c r="L508" s="123">
        <v>1</v>
      </c>
    </row>
    <row r="509" spans="1:12">
      <c r="A509" s="16" t="s">
        <v>485</v>
      </c>
      <c r="B509" s="16" t="s">
        <v>2142</v>
      </c>
      <c r="C509" s="16" t="s">
        <v>1956</v>
      </c>
      <c r="D509" s="4" t="s">
        <v>2143</v>
      </c>
      <c r="E509" s="4" t="s">
        <v>1961</v>
      </c>
      <c r="F509" s="4" t="s">
        <v>1962</v>
      </c>
      <c r="G509" s="17">
        <v>4.29547696209666</v>
      </c>
      <c r="H509" s="127">
        <v>0.68540000000000001</v>
      </c>
      <c r="I509" s="123">
        <v>1</v>
      </c>
      <c r="J509" s="123">
        <v>1</v>
      </c>
      <c r="K509" s="123">
        <v>1</v>
      </c>
      <c r="L509" s="123">
        <v>1</v>
      </c>
    </row>
    <row r="510" spans="1:12">
      <c r="A510" s="16" t="s">
        <v>486</v>
      </c>
      <c r="B510" s="16" t="s">
        <v>2142</v>
      </c>
      <c r="C510" s="16" t="s">
        <v>1957</v>
      </c>
      <c r="D510" s="4" t="s">
        <v>2143</v>
      </c>
      <c r="E510" s="4" t="s">
        <v>1961</v>
      </c>
      <c r="F510" s="4" t="s">
        <v>1962</v>
      </c>
      <c r="G510" s="17">
        <v>6.3262005649717503</v>
      </c>
      <c r="H510" s="127">
        <v>1.0045999999999999</v>
      </c>
      <c r="I510" s="123">
        <v>1</v>
      </c>
      <c r="J510" s="123">
        <v>1</v>
      </c>
      <c r="K510" s="123">
        <v>1</v>
      </c>
      <c r="L510" s="123">
        <v>1</v>
      </c>
    </row>
    <row r="511" spans="1:12">
      <c r="A511" s="16" t="s">
        <v>487</v>
      </c>
      <c r="B511" s="16" t="s">
        <v>2142</v>
      </c>
      <c r="C511" s="16" t="s">
        <v>1958</v>
      </c>
      <c r="D511" s="4" t="s">
        <v>2143</v>
      </c>
      <c r="E511" s="4" t="s">
        <v>1961</v>
      </c>
      <c r="F511" s="4" t="s">
        <v>1962</v>
      </c>
      <c r="G511" s="17">
        <v>10.5918273645546</v>
      </c>
      <c r="H511" s="127">
        <v>1.7986</v>
      </c>
      <c r="I511" s="123">
        <v>1</v>
      </c>
      <c r="J511" s="123">
        <v>1</v>
      </c>
      <c r="K511" s="123">
        <v>1</v>
      </c>
      <c r="L511" s="123">
        <v>1</v>
      </c>
    </row>
    <row r="512" spans="1:12">
      <c r="A512" s="16" t="s">
        <v>488</v>
      </c>
      <c r="B512" s="16" t="s">
        <v>2144</v>
      </c>
      <c r="C512" s="16" t="s">
        <v>1954</v>
      </c>
      <c r="D512" s="4" t="s">
        <v>2145</v>
      </c>
      <c r="E512" s="4" t="s">
        <v>1961</v>
      </c>
      <c r="F512" s="4" t="s">
        <v>1962</v>
      </c>
      <c r="G512" s="17">
        <v>2.2795898822601499</v>
      </c>
      <c r="H512" s="127">
        <v>0.43180000000000002</v>
      </c>
      <c r="I512" s="123">
        <v>1</v>
      </c>
      <c r="J512" s="123">
        <v>1</v>
      </c>
      <c r="K512" s="123">
        <v>1</v>
      </c>
      <c r="L512" s="123">
        <v>1</v>
      </c>
    </row>
    <row r="513" spans="1:12">
      <c r="A513" s="16" t="s">
        <v>489</v>
      </c>
      <c r="B513" s="16" t="s">
        <v>2144</v>
      </c>
      <c r="C513" s="16" t="s">
        <v>1956</v>
      </c>
      <c r="D513" s="4" t="s">
        <v>2145</v>
      </c>
      <c r="E513" s="4" t="s">
        <v>1961</v>
      </c>
      <c r="F513" s="4" t="s">
        <v>1962</v>
      </c>
      <c r="G513" s="17">
        <v>2.8755796139311598</v>
      </c>
      <c r="H513" s="127">
        <v>0.53800000000000003</v>
      </c>
      <c r="I513" s="123">
        <v>1</v>
      </c>
      <c r="J513" s="123">
        <v>1</v>
      </c>
      <c r="K513" s="123">
        <v>1</v>
      </c>
      <c r="L513" s="123">
        <v>1</v>
      </c>
    </row>
    <row r="514" spans="1:12">
      <c r="A514" s="16" t="s">
        <v>490</v>
      </c>
      <c r="B514" s="16" t="s">
        <v>2144</v>
      </c>
      <c r="C514" s="16" t="s">
        <v>1957</v>
      </c>
      <c r="D514" s="4" t="s">
        <v>2145</v>
      </c>
      <c r="E514" s="4" t="s">
        <v>1961</v>
      </c>
      <c r="F514" s="4" t="s">
        <v>1962</v>
      </c>
      <c r="G514" s="17">
        <v>4.4134387351778699</v>
      </c>
      <c r="H514" s="127">
        <v>0.77659999999999996</v>
      </c>
      <c r="I514" s="123">
        <v>1</v>
      </c>
      <c r="J514" s="123">
        <v>1</v>
      </c>
      <c r="K514" s="123">
        <v>1</v>
      </c>
      <c r="L514" s="123">
        <v>1</v>
      </c>
    </row>
    <row r="515" spans="1:12">
      <c r="A515" s="16" t="s">
        <v>491</v>
      </c>
      <c r="B515" s="16" t="s">
        <v>2144</v>
      </c>
      <c r="C515" s="16" t="s">
        <v>1958</v>
      </c>
      <c r="D515" s="4" t="s">
        <v>2145</v>
      </c>
      <c r="E515" s="4" t="s">
        <v>1961</v>
      </c>
      <c r="F515" s="4" t="s">
        <v>1962</v>
      </c>
      <c r="G515" s="17">
        <v>7.9223961878829101</v>
      </c>
      <c r="H515" s="127">
        <v>1.4315</v>
      </c>
      <c r="I515" s="123">
        <v>1</v>
      </c>
      <c r="J515" s="123">
        <v>1</v>
      </c>
      <c r="K515" s="123">
        <v>1</v>
      </c>
      <c r="L515" s="123">
        <v>1</v>
      </c>
    </row>
    <row r="516" spans="1:12">
      <c r="A516" s="16" t="s">
        <v>492</v>
      </c>
      <c r="B516" s="16" t="s">
        <v>2146</v>
      </c>
      <c r="C516" s="16" t="s">
        <v>1954</v>
      </c>
      <c r="D516" s="4" t="s">
        <v>1628</v>
      </c>
      <c r="E516" s="4" t="s">
        <v>1961</v>
      </c>
      <c r="F516" s="4" t="s">
        <v>1962</v>
      </c>
      <c r="G516" s="17">
        <v>2.18773552586502</v>
      </c>
      <c r="H516" s="127">
        <v>0.46789999999999998</v>
      </c>
      <c r="I516" s="123">
        <v>1</v>
      </c>
      <c r="J516" s="123">
        <v>1</v>
      </c>
      <c r="K516" s="123">
        <v>1</v>
      </c>
      <c r="L516" s="123">
        <v>1</v>
      </c>
    </row>
    <row r="517" spans="1:12">
      <c r="A517" s="16" t="s">
        <v>493</v>
      </c>
      <c r="B517" s="16" t="s">
        <v>2146</v>
      </c>
      <c r="C517" s="16" t="s">
        <v>1956</v>
      </c>
      <c r="D517" s="4" t="s">
        <v>1628</v>
      </c>
      <c r="E517" s="4" t="s">
        <v>1961</v>
      </c>
      <c r="F517" s="4" t="s">
        <v>1962</v>
      </c>
      <c r="G517" s="17">
        <v>2.7861141206211602</v>
      </c>
      <c r="H517" s="127">
        <v>0.58309999999999995</v>
      </c>
      <c r="I517" s="123">
        <v>1</v>
      </c>
      <c r="J517" s="123">
        <v>1</v>
      </c>
      <c r="K517" s="123">
        <v>1</v>
      </c>
      <c r="L517" s="123">
        <v>1</v>
      </c>
    </row>
    <row r="518" spans="1:12">
      <c r="A518" s="16" t="s">
        <v>494</v>
      </c>
      <c r="B518" s="16" t="s">
        <v>2146</v>
      </c>
      <c r="C518" s="16" t="s">
        <v>1957</v>
      </c>
      <c r="D518" s="4" t="s">
        <v>1628</v>
      </c>
      <c r="E518" s="4" t="s">
        <v>1961</v>
      </c>
      <c r="F518" s="4" t="s">
        <v>1962</v>
      </c>
      <c r="G518" s="17">
        <v>3.9373680506685398</v>
      </c>
      <c r="H518" s="127">
        <v>0.77769999999999995</v>
      </c>
      <c r="I518" s="123">
        <v>1</v>
      </c>
      <c r="J518" s="123">
        <v>1</v>
      </c>
      <c r="K518" s="123">
        <v>1</v>
      </c>
      <c r="L518" s="123">
        <v>1</v>
      </c>
    </row>
    <row r="519" spans="1:12">
      <c r="A519" s="16" t="s">
        <v>495</v>
      </c>
      <c r="B519" s="16" t="s">
        <v>2146</v>
      </c>
      <c r="C519" s="16" t="s">
        <v>1958</v>
      </c>
      <c r="D519" s="4" t="s">
        <v>1628</v>
      </c>
      <c r="E519" s="4" t="s">
        <v>1961</v>
      </c>
      <c r="F519" s="4" t="s">
        <v>1962</v>
      </c>
      <c r="G519" s="17">
        <v>7.4734042553191502</v>
      </c>
      <c r="H519" s="127">
        <v>1.3492999999999999</v>
      </c>
      <c r="I519" s="123">
        <v>1</v>
      </c>
      <c r="J519" s="123">
        <v>1</v>
      </c>
      <c r="K519" s="123">
        <v>1</v>
      </c>
      <c r="L519" s="123">
        <v>1</v>
      </c>
    </row>
    <row r="520" spans="1:12">
      <c r="A520" s="16" t="s">
        <v>496</v>
      </c>
      <c r="B520" s="16" t="s">
        <v>2147</v>
      </c>
      <c r="C520" s="16" t="s">
        <v>1954</v>
      </c>
      <c r="D520" s="4" t="s">
        <v>2148</v>
      </c>
      <c r="E520" s="4" t="s">
        <v>1961</v>
      </c>
      <c r="F520" s="4" t="s">
        <v>1962</v>
      </c>
      <c r="G520" s="17">
        <v>3.2441182818907799</v>
      </c>
      <c r="H520" s="127">
        <v>0.54910000000000003</v>
      </c>
      <c r="I520" s="123">
        <v>1</v>
      </c>
      <c r="J520" s="123">
        <v>1</v>
      </c>
      <c r="K520" s="123">
        <v>1</v>
      </c>
      <c r="L520" s="123">
        <v>1</v>
      </c>
    </row>
    <row r="521" spans="1:12">
      <c r="A521" s="16" t="s">
        <v>497</v>
      </c>
      <c r="B521" s="16" t="s">
        <v>2147</v>
      </c>
      <c r="C521" s="16" t="s">
        <v>1956</v>
      </c>
      <c r="D521" s="4" t="s">
        <v>2148</v>
      </c>
      <c r="E521" s="4" t="s">
        <v>1961</v>
      </c>
      <c r="F521" s="4" t="s">
        <v>1962</v>
      </c>
      <c r="G521" s="17">
        <v>3.9361524717093501</v>
      </c>
      <c r="H521" s="127">
        <v>0.67630000000000001</v>
      </c>
      <c r="I521" s="123">
        <v>1</v>
      </c>
      <c r="J521" s="123">
        <v>1</v>
      </c>
      <c r="K521" s="123">
        <v>1</v>
      </c>
      <c r="L521" s="123">
        <v>1</v>
      </c>
    </row>
    <row r="522" spans="1:12">
      <c r="A522" s="16" t="s">
        <v>498</v>
      </c>
      <c r="B522" s="16" t="s">
        <v>2147</v>
      </c>
      <c r="C522" s="16" t="s">
        <v>1957</v>
      </c>
      <c r="D522" s="4" t="s">
        <v>2148</v>
      </c>
      <c r="E522" s="4" t="s">
        <v>1961</v>
      </c>
      <c r="F522" s="4" t="s">
        <v>1962</v>
      </c>
      <c r="G522" s="17">
        <v>5.8087145181703104</v>
      </c>
      <c r="H522" s="127">
        <v>0.97870000000000001</v>
      </c>
      <c r="I522" s="123">
        <v>1</v>
      </c>
      <c r="J522" s="123">
        <v>1</v>
      </c>
      <c r="K522" s="123">
        <v>1</v>
      </c>
      <c r="L522" s="123">
        <v>1</v>
      </c>
    </row>
    <row r="523" spans="1:12">
      <c r="A523" s="16" t="s">
        <v>499</v>
      </c>
      <c r="B523" s="16" t="s">
        <v>2147</v>
      </c>
      <c r="C523" s="16" t="s">
        <v>1958</v>
      </c>
      <c r="D523" s="4" t="s">
        <v>2148</v>
      </c>
      <c r="E523" s="4" t="s">
        <v>1961</v>
      </c>
      <c r="F523" s="4" t="s">
        <v>1962</v>
      </c>
      <c r="G523" s="17">
        <v>10.631229235880401</v>
      </c>
      <c r="H523" s="127">
        <v>1.9327000000000001</v>
      </c>
      <c r="I523" s="123">
        <v>1</v>
      </c>
      <c r="J523" s="123">
        <v>1</v>
      </c>
      <c r="K523" s="123">
        <v>1</v>
      </c>
      <c r="L523" s="123">
        <v>1</v>
      </c>
    </row>
    <row r="524" spans="1:12">
      <c r="A524" s="16" t="s">
        <v>500</v>
      </c>
      <c r="B524" s="16" t="s">
        <v>2149</v>
      </c>
      <c r="C524" s="16" t="s">
        <v>1954</v>
      </c>
      <c r="D524" s="4" t="s">
        <v>2150</v>
      </c>
      <c r="E524" s="4" t="s">
        <v>1961</v>
      </c>
      <c r="F524" s="4" t="s">
        <v>1962</v>
      </c>
      <c r="G524" s="17">
        <v>2.5486077186126002</v>
      </c>
      <c r="H524" s="127">
        <v>0.55569999999999997</v>
      </c>
      <c r="I524" s="123">
        <v>1</v>
      </c>
      <c r="J524" s="123">
        <v>1</v>
      </c>
      <c r="K524" s="123">
        <v>1</v>
      </c>
      <c r="L524" s="123">
        <v>1</v>
      </c>
    </row>
    <row r="525" spans="1:12">
      <c r="A525" s="16" t="s">
        <v>501</v>
      </c>
      <c r="B525" s="16" t="s">
        <v>2149</v>
      </c>
      <c r="C525" s="16" t="s">
        <v>1956</v>
      </c>
      <c r="D525" s="4" t="s">
        <v>2150</v>
      </c>
      <c r="E525" s="4" t="s">
        <v>1961</v>
      </c>
      <c r="F525" s="4" t="s">
        <v>1962</v>
      </c>
      <c r="G525" s="17">
        <v>3.3221459866082501</v>
      </c>
      <c r="H525" s="127">
        <v>0.71330000000000005</v>
      </c>
      <c r="I525" s="123">
        <v>1</v>
      </c>
      <c r="J525" s="123">
        <v>1</v>
      </c>
      <c r="K525" s="123">
        <v>1</v>
      </c>
      <c r="L525" s="123">
        <v>1</v>
      </c>
    </row>
    <row r="526" spans="1:12">
      <c r="A526" s="16" t="s">
        <v>502</v>
      </c>
      <c r="B526" s="16" t="s">
        <v>2149</v>
      </c>
      <c r="C526" s="16" t="s">
        <v>1957</v>
      </c>
      <c r="D526" s="4" t="s">
        <v>2150</v>
      </c>
      <c r="E526" s="4" t="s">
        <v>1961</v>
      </c>
      <c r="F526" s="4" t="s">
        <v>1962</v>
      </c>
      <c r="G526" s="17">
        <v>4.8829936753338004</v>
      </c>
      <c r="H526" s="127">
        <v>1.0318000000000001</v>
      </c>
      <c r="I526" s="123">
        <v>1</v>
      </c>
      <c r="J526" s="123">
        <v>1</v>
      </c>
      <c r="K526" s="123">
        <v>1</v>
      </c>
      <c r="L526" s="123">
        <v>1</v>
      </c>
    </row>
    <row r="527" spans="1:12">
      <c r="A527" s="16" t="s">
        <v>503</v>
      </c>
      <c r="B527" s="16" t="s">
        <v>2149</v>
      </c>
      <c r="C527" s="16" t="s">
        <v>1958</v>
      </c>
      <c r="D527" s="4" t="s">
        <v>2150</v>
      </c>
      <c r="E527" s="4" t="s">
        <v>1961</v>
      </c>
      <c r="F527" s="4" t="s">
        <v>1962</v>
      </c>
      <c r="G527" s="17">
        <v>7.7222715173025698</v>
      </c>
      <c r="H527" s="127">
        <v>1.6984999999999999</v>
      </c>
      <c r="I527" s="123">
        <v>1</v>
      </c>
      <c r="J527" s="123">
        <v>1</v>
      </c>
      <c r="K527" s="123">
        <v>1</v>
      </c>
      <c r="L527" s="123">
        <v>1</v>
      </c>
    </row>
    <row r="528" spans="1:12">
      <c r="A528" s="16" t="s">
        <v>504</v>
      </c>
      <c r="B528" s="16" t="s">
        <v>2151</v>
      </c>
      <c r="C528" s="16" t="s">
        <v>1954</v>
      </c>
      <c r="D528" s="4" t="s">
        <v>1629</v>
      </c>
      <c r="E528" s="4" t="s">
        <v>1961</v>
      </c>
      <c r="F528" s="4" t="s">
        <v>1962</v>
      </c>
      <c r="G528" s="17">
        <v>2.4717879174643702</v>
      </c>
      <c r="H528" s="127">
        <v>0.47989999999999999</v>
      </c>
      <c r="I528" s="123">
        <v>1</v>
      </c>
      <c r="J528" s="123">
        <v>1</v>
      </c>
      <c r="K528" s="123">
        <v>1</v>
      </c>
      <c r="L528" s="123">
        <v>1</v>
      </c>
    </row>
    <row r="529" spans="1:12">
      <c r="A529" s="16" t="s">
        <v>505</v>
      </c>
      <c r="B529" s="16" t="s">
        <v>2151</v>
      </c>
      <c r="C529" s="16" t="s">
        <v>1956</v>
      </c>
      <c r="D529" s="4" t="s">
        <v>1629</v>
      </c>
      <c r="E529" s="4" t="s">
        <v>1961</v>
      </c>
      <c r="F529" s="4" t="s">
        <v>1962</v>
      </c>
      <c r="G529" s="17">
        <v>3.4115835511503301</v>
      </c>
      <c r="H529" s="127">
        <v>0.66539999999999999</v>
      </c>
      <c r="I529" s="123">
        <v>1</v>
      </c>
      <c r="J529" s="123">
        <v>1</v>
      </c>
      <c r="K529" s="123">
        <v>1</v>
      </c>
      <c r="L529" s="123">
        <v>1</v>
      </c>
    </row>
    <row r="530" spans="1:12">
      <c r="A530" s="16" t="s">
        <v>506</v>
      </c>
      <c r="B530" s="16" t="s">
        <v>2151</v>
      </c>
      <c r="C530" s="16" t="s">
        <v>1957</v>
      </c>
      <c r="D530" s="4" t="s">
        <v>1629</v>
      </c>
      <c r="E530" s="4" t="s">
        <v>1961</v>
      </c>
      <c r="F530" s="4" t="s">
        <v>1962</v>
      </c>
      <c r="G530" s="17">
        <v>5.0579898193432502</v>
      </c>
      <c r="H530" s="127">
        <v>0.96030000000000004</v>
      </c>
      <c r="I530" s="123">
        <v>1</v>
      </c>
      <c r="J530" s="123">
        <v>1</v>
      </c>
      <c r="K530" s="123">
        <v>1</v>
      </c>
      <c r="L530" s="123">
        <v>1</v>
      </c>
    </row>
    <row r="531" spans="1:12">
      <c r="A531" s="16" t="s">
        <v>507</v>
      </c>
      <c r="B531" s="16" t="s">
        <v>2151</v>
      </c>
      <c r="C531" s="16" t="s">
        <v>1958</v>
      </c>
      <c r="D531" s="4" t="s">
        <v>1629</v>
      </c>
      <c r="E531" s="4" t="s">
        <v>1961</v>
      </c>
      <c r="F531" s="4" t="s">
        <v>1962</v>
      </c>
      <c r="G531" s="17">
        <v>8.5960223741454307</v>
      </c>
      <c r="H531" s="127">
        <v>1.6867000000000001</v>
      </c>
      <c r="I531" s="123">
        <v>1</v>
      </c>
      <c r="J531" s="123">
        <v>1</v>
      </c>
      <c r="K531" s="123">
        <v>1</v>
      </c>
      <c r="L531" s="123">
        <v>1</v>
      </c>
    </row>
    <row r="532" spans="1:12">
      <c r="A532" s="16" t="s">
        <v>508</v>
      </c>
      <c r="B532" s="16" t="s">
        <v>2152</v>
      </c>
      <c r="C532" s="16" t="s">
        <v>1954</v>
      </c>
      <c r="D532" s="4" t="s">
        <v>2153</v>
      </c>
      <c r="E532" s="4" t="s">
        <v>1961</v>
      </c>
      <c r="F532" s="4" t="s">
        <v>1962</v>
      </c>
      <c r="G532" s="17">
        <v>4.64292589027911</v>
      </c>
      <c r="H532" s="127">
        <v>1.6877</v>
      </c>
      <c r="I532" s="123">
        <v>1</v>
      </c>
      <c r="J532" s="123">
        <v>1</v>
      </c>
      <c r="K532" s="123">
        <v>1</v>
      </c>
      <c r="L532" s="123">
        <v>1</v>
      </c>
    </row>
    <row r="533" spans="1:12">
      <c r="A533" s="16" t="s">
        <v>509</v>
      </c>
      <c r="B533" s="16" t="s">
        <v>2152</v>
      </c>
      <c r="C533" s="16" t="s">
        <v>1956</v>
      </c>
      <c r="D533" s="4" t="s">
        <v>2153</v>
      </c>
      <c r="E533" s="4" t="s">
        <v>1961</v>
      </c>
      <c r="F533" s="4" t="s">
        <v>1962</v>
      </c>
      <c r="G533" s="17">
        <v>6.1944044435301402</v>
      </c>
      <c r="H533" s="127">
        <v>2.1678000000000002</v>
      </c>
      <c r="I533" s="123">
        <v>1</v>
      </c>
      <c r="J533" s="123">
        <v>1</v>
      </c>
      <c r="K533" s="123">
        <v>1</v>
      </c>
      <c r="L533" s="123">
        <v>1</v>
      </c>
    </row>
    <row r="534" spans="1:12">
      <c r="A534" s="16" t="s">
        <v>510</v>
      </c>
      <c r="B534" s="16" t="s">
        <v>2152</v>
      </c>
      <c r="C534" s="16" t="s">
        <v>1957</v>
      </c>
      <c r="D534" s="4" t="s">
        <v>2153</v>
      </c>
      <c r="E534" s="4" t="s">
        <v>1961</v>
      </c>
      <c r="F534" s="4" t="s">
        <v>1962</v>
      </c>
      <c r="G534" s="17">
        <v>10.173219151420801</v>
      </c>
      <c r="H534" s="127">
        <v>3.0817000000000001</v>
      </c>
      <c r="I534" s="123">
        <v>1</v>
      </c>
      <c r="J534" s="123">
        <v>1</v>
      </c>
      <c r="K534" s="123">
        <v>1</v>
      </c>
      <c r="L534" s="123">
        <v>1</v>
      </c>
    </row>
    <row r="535" spans="1:12">
      <c r="A535" s="16" t="s">
        <v>511</v>
      </c>
      <c r="B535" s="16" t="s">
        <v>2152</v>
      </c>
      <c r="C535" s="16" t="s">
        <v>1958</v>
      </c>
      <c r="D535" s="4" t="s">
        <v>2153</v>
      </c>
      <c r="E535" s="4" t="s">
        <v>1961</v>
      </c>
      <c r="F535" s="4" t="s">
        <v>1962</v>
      </c>
      <c r="G535" s="17">
        <v>20.116774791473599</v>
      </c>
      <c r="H535" s="127">
        <v>5.9923000000000002</v>
      </c>
      <c r="I535" s="123">
        <v>1</v>
      </c>
      <c r="J535" s="123">
        <v>1</v>
      </c>
      <c r="K535" s="123">
        <v>1</v>
      </c>
      <c r="L535" s="123">
        <v>1</v>
      </c>
    </row>
    <row r="536" spans="1:12">
      <c r="A536" s="16" t="s">
        <v>512</v>
      </c>
      <c r="B536" s="16" t="s">
        <v>2154</v>
      </c>
      <c r="C536" s="16" t="s">
        <v>1954</v>
      </c>
      <c r="D536" s="4" t="s">
        <v>1630</v>
      </c>
      <c r="E536" s="4" t="s">
        <v>1961</v>
      </c>
      <c r="F536" s="4" t="s">
        <v>1962</v>
      </c>
      <c r="G536" s="17">
        <v>4.2107023411371198</v>
      </c>
      <c r="H536" s="127">
        <v>1.3005</v>
      </c>
      <c r="I536" s="123">
        <v>1</v>
      </c>
      <c r="J536" s="123">
        <v>1</v>
      </c>
      <c r="K536" s="123">
        <v>1</v>
      </c>
      <c r="L536" s="123">
        <v>1</v>
      </c>
    </row>
    <row r="537" spans="1:12">
      <c r="A537" s="16" t="s">
        <v>513</v>
      </c>
      <c r="B537" s="16" t="s">
        <v>2154</v>
      </c>
      <c r="C537" s="16" t="s">
        <v>1956</v>
      </c>
      <c r="D537" s="4" t="s">
        <v>1630</v>
      </c>
      <c r="E537" s="4" t="s">
        <v>1961</v>
      </c>
      <c r="F537" s="4" t="s">
        <v>1962</v>
      </c>
      <c r="G537" s="17">
        <v>6.2591133004926096</v>
      </c>
      <c r="H537" s="127">
        <v>1.8262</v>
      </c>
      <c r="I537" s="123">
        <v>1</v>
      </c>
      <c r="J537" s="123">
        <v>1</v>
      </c>
      <c r="K537" s="123">
        <v>1</v>
      </c>
      <c r="L537" s="123">
        <v>1</v>
      </c>
    </row>
    <row r="538" spans="1:12">
      <c r="A538" s="16" t="s">
        <v>514</v>
      </c>
      <c r="B538" s="16" t="s">
        <v>2154</v>
      </c>
      <c r="C538" s="16" t="s">
        <v>1957</v>
      </c>
      <c r="D538" s="4" t="s">
        <v>1630</v>
      </c>
      <c r="E538" s="4" t="s">
        <v>1961</v>
      </c>
      <c r="F538" s="4" t="s">
        <v>1962</v>
      </c>
      <c r="G538" s="17">
        <v>10.6961538461538</v>
      </c>
      <c r="H538" s="127">
        <v>2.6315</v>
      </c>
      <c r="I538" s="123">
        <v>1</v>
      </c>
      <c r="J538" s="123">
        <v>1</v>
      </c>
      <c r="K538" s="123">
        <v>1</v>
      </c>
      <c r="L538" s="123">
        <v>1</v>
      </c>
    </row>
    <row r="539" spans="1:12">
      <c r="A539" s="16" t="s">
        <v>515</v>
      </c>
      <c r="B539" s="16" t="s">
        <v>2154</v>
      </c>
      <c r="C539" s="16" t="s">
        <v>1958</v>
      </c>
      <c r="D539" s="4" t="s">
        <v>1630</v>
      </c>
      <c r="E539" s="4" t="s">
        <v>1961</v>
      </c>
      <c r="F539" s="4" t="s">
        <v>1962</v>
      </c>
      <c r="G539" s="17">
        <v>19.701086956521699</v>
      </c>
      <c r="H539" s="127">
        <v>4.6494999999999997</v>
      </c>
      <c r="I539" s="123">
        <v>1</v>
      </c>
      <c r="J539" s="123">
        <v>1</v>
      </c>
      <c r="K539" s="123">
        <v>1</v>
      </c>
      <c r="L539" s="123">
        <v>1</v>
      </c>
    </row>
    <row r="540" spans="1:12">
      <c r="A540" s="16" t="s">
        <v>516</v>
      </c>
      <c r="B540" s="16" t="s">
        <v>2155</v>
      </c>
      <c r="C540" s="16" t="s">
        <v>1954</v>
      </c>
      <c r="D540" s="4" t="s">
        <v>1631</v>
      </c>
      <c r="E540" s="4" t="s">
        <v>1961</v>
      </c>
      <c r="F540" s="4" t="s">
        <v>1962</v>
      </c>
      <c r="G540" s="17">
        <v>2.4441733181299901</v>
      </c>
      <c r="H540" s="127">
        <v>1.0158</v>
      </c>
      <c r="I540" s="123">
        <v>1</v>
      </c>
      <c r="J540" s="123">
        <v>1</v>
      </c>
      <c r="K540" s="123">
        <v>1</v>
      </c>
      <c r="L540" s="123">
        <v>1</v>
      </c>
    </row>
    <row r="541" spans="1:12">
      <c r="A541" s="16" t="s">
        <v>517</v>
      </c>
      <c r="B541" s="16" t="s">
        <v>2155</v>
      </c>
      <c r="C541" s="16" t="s">
        <v>1956</v>
      </c>
      <c r="D541" s="4" t="s">
        <v>1631</v>
      </c>
      <c r="E541" s="4" t="s">
        <v>1961</v>
      </c>
      <c r="F541" s="4" t="s">
        <v>1962</v>
      </c>
      <c r="G541" s="17">
        <v>3.7636637138559199</v>
      </c>
      <c r="H541" s="127">
        <v>1.3187</v>
      </c>
      <c r="I541" s="123">
        <v>1</v>
      </c>
      <c r="J541" s="123">
        <v>1</v>
      </c>
      <c r="K541" s="123">
        <v>1</v>
      </c>
      <c r="L541" s="123">
        <v>1</v>
      </c>
    </row>
    <row r="542" spans="1:12">
      <c r="A542" s="16" t="s">
        <v>518</v>
      </c>
      <c r="B542" s="16" t="s">
        <v>2155</v>
      </c>
      <c r="C542" s="16" t="s">
        <v>1957</v>
      </c>
      <c r="D542" s="4" t="s">
        <v>1631</v>
      </c>
      <c r="E542" s="4" t="s">
        <v>1961</v>
      </c>
      <c r="F542" s="4" t="s">
        <v>1962</v>
      </c>
      <c r="G542" s="17">
        <v>5.8820662108184996</v>
      </c>
      <c r="H542" s="127">
        <v>1.7145999999999999</v>
      </c>
      <c r="I542" s="123">
        <v>1</v>
      </c>
      <c r="J542" s="123">
        <v>1</v>
      </c>
      <c r="K542" s="123">
        <v>1</v>
      </c>
      <c r="L542" s="123">
        <v>1</v>
      </c>
    </row>
    <row r="543" spans="1:12">
      <c r="A543" s="16" t="s">
        <v>519</v>
      </c>
      <c r="B543" s="16" t="s">
        <v>2155</v>
      </c>
      <c r="C543" s="16" t="s">
        <v>1958</v>
      </c>
      <c r="D543" s="4" t="s">
        <v>1631</v>
      </c>
      <c r="E543" s="4" t="s">
        <v>1961</v>
      </c>
      <c r="F543" s="4" t="s">
        <v>1962</v>
      </c>
      <c r="G543" s="17">
        <v>11.902629016553099</v>
      </c>
      <c r="H543" s="127">
        <v>3.1888000000000001</v>
      </c>
      <c r="I543" s="123">
        <v>1</v>
      </c>
      <c r="J543" s="123">
        <v>1</v>
      </c>
      <c r="K543" s="123">
        <v>1</v>
      </c>
      <c r="L543" s="123">
        <v>1</v>
      </c>
    </row>
    <row r="544" spans="1:12">
      <c r="A544" s="16" t="s">
        <v>520</v>
      </c>
      <c r="B544" s="16" t="s">
        <v>2156</v>
      </c>
      <c r="C544" s="16" t="s">
        <v>1954</v>
      </c>
      <c r="D544" s="4" t="s">
        <v>2157</v>
      </c>
      <c r="E544" s="4" t="s">
        <v>1961</v>
      </c>
      <c r="F544" s="4" t="s">
        <v>1962</v>
      </c>
      <c r="G544" s="17">
        <v>3.72044866264021</v>
      </c>
      <c r="H544" s="127">
        <v>1.1324000000000001</v>
      </c>
      <c r="I544" s="123">
        <v>1</v>
      </c>
      <c r="J544" s="123">
        <v>1</v>
      </c>
      <c r="K544" s="123">
        <v>1</v>
      </c>
      <c r="L544" s="123">
        <v>1</v>
      </c>
    </row>
    <row r="545" spans="1:12">
      <c r="A545" s="16" t="s">
        <v>521</v>
      </c>
      <c r="B545" s="16" t="s">
        <v>2156</v>
      </c>
      <c r="C545" s="16" t="s">
        <v>1956</v>
      </c>
      <c r="D545" s="4" t="s">
        <v>2157</v>
      </c>
      <c r="E545" s="4" t="s">
        <v>1961</v>
      </c>
      <c r="F545" s="4" t="s">
        <v>1962</v>
      </c>
      <c r="G545" s="17">
        <v>4.1555555555555603</v>
      </c>
      <c r="H545" s="127">
        <v>1.2061999999999999</v>
      </c>
      <c r="I545" s="123">
        <v>1</v>
      </c>
      <c r="J545" s="123">
        <v>1</v>
      </c>
      <c r="K545" s="123">
        <v>1</v>
      </c>
      <c r="L545" s="123">
        <v>1</v>
      </c>
    </row>
    <row r="546" spans="1:12">
      <c r="A546" s="16" t="s">
        <v>522</v>
      </c>
      <c r="B546" s="16" t="s">
        <v>2156</v>
      </c>
      <c r="C546" s="16" t="s">
        <v>1957</v>
      </c>
      <c r="D546" s="4" t="s">
        <v>2157</v>
      </c>
      <c r="E546" s="4" t="s">
        <v>1961</v>
      </c>
      <c r="F546" s="4" t="s">
        <v>1962</v>
      </c>
      <c r="G546" s="17">
        <v>5.6625866993064102</v>
      </c>
      <c r="H546" s="127">
        <v>1.3584000000000001</v>
      </c>
      <c r="I546" s="123">
        <v>1</v>
      </c>
      <c r="J546" s="123">
        <v>1</v>
      </c>
      <c r="K546" s="123">
        <v>1</v>
      </c>
      <c r="L546" s="123">
        <v>1</v>
      </c>
    </row>
    <row r="547" spans="1:12">
      <c r="A547" s="16" t="s">
        <v>523</v>
      </c>
      <c r="B547" s="16" t="s">
        <v>2156</v>
      </c>
      <c r="C547" s="16" t="s">
        <v>1958</v>
      </c>
      <c r="D547" s="4" t="s">
        <v>2157</v>
      </c>
      <c r="E547" s="4" t="s">
        <v>1961</v>
      </c>
      <c r="F547" s="4" t="s">
        <v>1962</v>
      </c>
      <c r="G547" s="17">
        <v>11.9539435808866</v>
      </c>
      <c r="H547" s="127">
        <v>3.2763</v>
      </c>
      <c r="I547" s="123">
        <v>1</v>
      </c>
      <c r="J547" s="123">
        <v>1</v>
      </c>
      <c r="K547" s="123">
        <v>1</v>
      </c>
      <c r="L547" s="123">
        <v>1</v>
      </c>
    </row>
    <row r="548" spans="1:12">
      <c r="A548" s="16" t="s">
        <v>524</v>
      </c>
      <c r="B548" s="16" t="s">
        <v>2158</v>
      </c>
      <c r="C548" s="16" t="s">
        <v>1954</v>
      </c>
      <c r="D548" s="4" t="s">
        <v>2159</v>
      </c>
      <c r="E548" s="4" t="s">
        <v>1961</v>
      </c>
      <c r="F548" s="4" t="s">
        <v>1962</v>
      </c>
      <c r="G548" s="17">
        <v>2.74371373307544</v>
      </c>
      <c r="H548" s="127">
        <v>0.47049999999999997</v>
      </c>
      <c r="I548" s="123">
        <v>1</v>
      </c>
      <c r="J548" s="123">
        <v>1</v>
      </c>
      <c r="K548" s="123">
        <v>1</v>
      </c>
      <c r="L548" s="123">
        <v>1</v>
      </c>
    </row>
    <row r="549" spans="1:12">
      <c r="A549" s="16" t="s">
        <v>525</v>
      </c>
      <c r="B549" s="16" t="s">
        <v>2158</v>
      </c>
      <c r="C549" s="16" t="s">
        <v>1956</v>
      </c>
      <c r="D549" s="4" t="s">
        <v>2159</v>
      </c>
      <c r="E549" s="4" t="s">
        <v>1961</v>
      </c>
      <c r="F549" s="4" t="s">
        <v>1962</v>
      </c>
      <c r="G549" s="17">
        <v>3.4148649822002302</v>
      </c>
      <c r="H549" s="127">
        <v>0.59050000000000002</v>
      </c>
      <c r="I549" s="123">
        <v>1</v>
      </c>
      <c r="J549" s="123">
        <v>1</v>
      </c>
      <c r="K549" s="123">
        <v>1</v>
      </c>
      <c r="L549" s="123">
        <v>1</v>
      </c>
    </row>
    <row r="550" spans="1:12">
      <c r="A550" s="16" t="s">
        <v>526</v>
      </c>
      <c r="B550" s="16" t="s">
        <v>2158</v>
      </c>
      <c r="C550" s="16" t="s">
        <v>1957</v>
      </c>
      <c r="D550" s="4" t="s">
        <v>2159</v>
      </c>
      <c r="E550" s="4" t="s">
        <v>1961</v>
      </c>
      <c r="F550" s="4" t="s">
        <v>1962</v>
      </c>
      <c r="G550" s="17">
        <v>5.2625129956928598</v>
      </c>
      <c r="H550" s="127">
        <v>0.90269999999999995</v>
      </c>
      <c r="I550" s="123">
        <v>1</v>
      </c>
      <c r="J550" s="123">
        <v>1</v>
      </c>
      <c r="K550" s="123">
        <v>1</v>
      </c>
      <c r="L550" s="123">
        <v>1</v>
      </c>
    </row>
    <row r="551" spans="1:12">
      <c r="A551" s="16" t="s">
        <v>527</v>
      </c>
      <c r="B551" s="16" t="s">
        <v>2158</v>
      </c>
      <c r="C551" s="16" t="s">
        <v>1958</v>
      </c>
      <c r="D551" s="4" t="s">
        <v>2159</v>
      </c>
      <c r="E551" s="4" t="s">
        <v>1961</v>
      </c>
      <c r="F551" s="4" t="s">
        <v>1962</v>
      </c>
      <c r="G551" s="17">
        <v>9.3982983249135899</v>
      </c>
      <c r="H551" s="127">
        <v>1.9303999999999999</v>
      </c>
      <c r="I551" s="123">
        <v>1</v>
      </c>
      <c r="J551" s="123">
        <v>1</v>
      </c>
      <c r="K551" s="123">
        <v>1</v>
      </c>
      <c r="L551" s="123">
        <v>1</v>
      </c>
    </row>
    <row r="552" spans="1:12">
      <c r="A552" s="16" t="s">
        <v>528</v>
      </c>
      <c r="B552" s="16" t="s">
        <v>2160</v>
      </c>
      <c r="C552" s="16" t="s">
        <v>1954</v>
      </c>
      <c r="D552" s="4" t="s">
        <v>1632</v>
      </c>
      <c r="E552" s="4" t="s">
        <v>1961</v>
      </c>
      <c r="F552" s="4" t="s">
        <v>1962</v>
      </c>
      <c r="G552" s="17">
        <v>2.6840277777777799</v>
      </c>
      <c r="H552" s="127">
        <v>0.48549999999999999</v>
      </c>
      <c r="I552" s="123">
        <v>1</v>
      </c>
      <c r="J552" s="123">
        <v>1</v>
      </c>
      <c r="K552" s="123">
        <v>1</v>
      </c>
      <c r="L552" s="123">
        <v>1</v>
      </c>
    </row>
    <row r="553" spans="1:12">
      <c r="A553" s="16" t="s">
        <v>529</v>
      </c>
      <c r="B553" s="16" t="s">
        <v>2160</v>
      </c>
      <c r="C553" s="16" t="s">
        <v>1956</v>
      </c>
      <c r="D553" s="4" t="s">
        <v>1632</v>
      </c>
      <c r="E553" s="4" t="s">
        <v>1961</v>
      </c>
      <c r="F553" s="4" t="s">
        <v>1962</v>
      </c>
      <c r="G553" s="17">
        <v>3.4912097111762201</v>
      </c>
      <c r="H553" s="127">
        <v>0.63749999999999996</v>
      </c>
      <c r="I553" s="123">
        <v>1</v>
      </c>
      <c r="J553" s="123">
        <v>1</v>
      </c>
      <c r="K553" s="123">
        <v>1</v>
      </c>
      <c r="L553" s="123">
        <v>1</v>
      </c>
    </row>
    <row r="554" spans="1:12">
      <c r="A554" s="16" t="s">
        <v>530</v>
      </c>
      <c r="B554" s="16" t="s">
        <v>2160</v>
      </c>
      <c r="C554" s="16" t="s">
        <v>1957</v>
      </c>
      <c r="D554" s="4" t="s">
        <v>1632</v>
      </c>
      <c r="E554" s="4" t="s">
        <v>1961</v>
      </c>
      <c r="F554" s="4" t="s">
        <v>1962</v>
      </c>
      <c r="G554" s="17">
        <v>5.4830856334041096</v>
      </c>
      <c r="H554" s="127">
        <v>0.96870000000000001</v>
      </c>
      <c r="I554" s="123">
        <v>1</v>
      </c>
      <c r="J554" s="123">
        <v>1</v>
      </c>
      <c r="K554" s="123">
        <v>1</v>
      </c>
      <c r="L554" s="123">
        <v>1</v>
      </c>
    </row>
    <row r="555" spans="1:12">
      <c r="A555" s="16" t="s">
        <v>531</v>
      </c>
      <c r="B555" s="16" t="s">
        <v>2160</v>
      </c>
      <c r="C555" s="16" t="s">
        <v>1958</v>
      </c>
      <c r="D555" s="4" t="s">
        <v>1632</v>
      </c>
      <c r="E555" s="4" t="s">
        <v>1961</v>
      </c>
      <c r="F555" s="4" t="s">
        <v>1962</v>
      </c>
      <c r="G555" s="17">
        <v>10.189764232317399</v>
      </c>
      <c r="H555" s="127">
        <v>2.0796000000000001</v>
      </c>
      <c r="I555" s="123">
        <v>1</v>
      </c>
      <c r="J555" s="123">
        <v>1</v>
      </c>
      <c r="K555" s="123">
        <v>1</v>
      </c>
      <c r="L555" s="123">
        <v>1</v>
      </c>
    </row>
    <row r="556" spans="1:12">
      <c r="A556" s="16" t="s">
        <v>532</v>
      </c>
      <c r="B556" s="16" t="s">
        <v>2161</v>
      </c>
      <c r="C556" s="16" t="s">
        <v>1954</v>
      </c>
      <c r="D556" s="4" t="s">
        <v>2162</v>
      </c>
      <c r="E556" s="4" t="s">
        <v>1961</v>
      </c>
      <c r="F556" s="4" t="s">
        <v>1962</v>
      </c>
      <c r="G556" s="17">
        <v>2.9879919946631102</v>
      </c>
      <c r="H556" s="127">
        <v>0.56930000000000003</v>
      </c>
      <c r="I556" s="123">
        <v>1</v>
      </c>
      <c r="J556" s="123">
        <v>1</v>
      </c>
      <c r="K556" s="123">
        <v>1</v>
      </c>
      <c r="L556" s="123">
        <v>1</v>
      </c>
    </row>
    <row r="557" spans="1:12">
      <c r="A557" s="16" t="s">
        <v>533</v>
      </c>
      <c r="B557" s="16" t="s">
        <v>2161</v>
      </c>
      <c r="C557" s="16" t="s">
        <v>1956</v>
      </c>
      <c r="D557" s="4" t="s">
        <v>2162</v>
      </c>
      <c r="E557" s="4" t="s">
        <v>1961</v>
      </c>
      <c r="F557" s="4" t="s">
        <v>1962</v>
      </c>
      <c r="G557" s="17">
        <v>3.9551079515534502</v>
      </c>
      <c r="H557" s="127">
        <v>0.77849999999999997</v>
      </c>
      <c r="I557" s="123">
        <v>1</v>
      </c>
      <c r="J557" s="123">
        <v>1</v>
      </c>
      <c r="K557" s="123">
        <v>1</v>
      </c>
      <c r="L557" s="123">
        <v>1</v>
      </c>
    </row>
    <row r="558" spans="1:12">
      <c r="A558" s="16" t="s">
        <v>534</v>
      </c>
      <c r="B558" s="16" t="s">
        <v>2161</v>
      </c>
      <c r="C558" s="16" t="s">
        <v>1957</v>
      </c>
      <c r="D558" s="4" t="s">
        <v>2162</v>
      </c>
      <c r="E558" s="4" t="s">
        <v>1961</v>
      </c>
      <c r="F558" s="4" t="s">
        <v>1962</v>
      </c>
      <c r="G558" s="17">
        <v>5.6681376875551601</v>
      </c>
      <c r="H558" s="127">
        <v>1.0311999999999999</v>
      </c>
      <c r="I558" s="123">
        <v>1</v>
      </c>
      <c r="J558" s="123">
        <v>1</v>
      </c>
      <c r="K558" s="123">
        <v>1</v>
      </c>
      <c r="L558" s="123">
        <v>1</v>
      </c>
    </row>
    <row r="559" spans="1:12">
      <c r="A559" s="16" t="s">
        <v>535</v>
      </c>
      <c r="B559" s="16" t="s">
        <v>2161</v>
      </c>
      <c r="C559" s="16" t="s">
        <v>1958</v>
      </c>
      <c r="D559" s="4" t="s">
        <v>2162</v>
      </c>
      <c r="E559" s="4" t="s">
        <v>1961</v>
      </c>
      <c r="F559" s="4" t="s">
        <v>1962</v>
      </c>
      <c r="G559" s="17">
        <v>8.3508196721311503</v>
      </c>
      <c r="H559" s="127">
        <v>1.518</v>
      </c>
      <c r="I559" s="123">
        <v>1</v>
      </c>
      <c r="J559" s="123">
        <v>1</v>
      </c>
      <c r="K559" s="123">
        <v>1</v>
      </c>
      <c r="L559" s="123">
        <v>1</v>
      </c>
    </row>
    <row r="560" spans="1:12">
      <c r="A560" s="16" t="s">
        <v>536</v>
      </c>
      <c r="B560" s="16" t="s">
        <v>2163</v>
      </c>
      <c r="C560" s="16" t="s">
        <v>1954</v>
      </c>
      <c r="D560" s="4" t="s">
        <v>1633</v>
      </c>
      <c r="E560" s="4" t="s">
        <v>1961</v>
      </c>
      <c r="F560" s="4" t="s">
        <v>1962</v>
      </c>
      <c r="G560" s="17">
        <v>2.8781494032709598</v>
      </c>
      <c r="H560" s="127">
        <v>0.5202</v>
      </c>
      <c r="I560" s="123">
        <v>1</v>
      </c>
      <c r="J560" s="123">
        <v>1</v>
      </c>
      <c r="K560" s="123">
        <v>1</v>
      </c>
      <c r="L560" s="123">
        <v>1</v>
      </c>
    </row>
    <row r="561" spans="1:12">
      <c r="A561" s="16" t="s">
        <v>537</v>
      </c>
      <c r="B561" s="16" t="s">
        <v>2163</v>
      </c>
      <c r="C561" s="16" t="s">
        <v>1956</v>
      </c>
      <c r="D561" s="4" t="s">
        <v>1633</v>
      </c>
      <c r="E561" s="4" t="s">
        <v>1961</v>
      </c>
      <c r="F561" s="4" t="s">
        <v>1962</v>
      </c>
      <c r="G561" s="17">
        <v>3.7684334393230001</v>
      </c>
      <c r="H561" s="127">
        <v>0.67420000000000002</v>
      </c>
      <c r="I561" s="123">
        <v>1</v>
      </c>
      <c r="J561" s="123">
        <v>1</v>
      </c>
      <c r="K561" s="123">
        <v>1</v>
      </c>
      <c r="L561" s="123">
        <v>1</v>
      </c>
    </row>
    <row r="562" spans="1:12">
      <c r="A562" s="16" t="s">
        <v>538</v>
      </c>
      <c r="B562" s="16" t="s">
        <v>2163</v>
      </c>
      <c r="C562" s="16" t="s">
        <v>1957</v>
      </c>
      <c r="D562" s="4" t="s">
        <v>1633</v>
      </c>
      <c r="E562" s="4" t="s">
        <v>1961</v>
      </c>
      <c r="F562" s="4" t="s">
        <v>1962</v>
      </c>
      <c r="G562" s="17">
        <v>5.9834996780424996</v>
      </c>
      <c r="H562" s="127">
        <v>1.0449999999999999</v>
      </c>
      <c r="I562" s="123">
        <v>1</v>
      </c>
      <c r="J562" s="123">
        <v>1</v>
      </c>
      <c r="K562" s="123">
        <v>1</v>
      </c>
      <c r="L562" s="123">
        <v>1</v>
      </c>
    </row>
    <row r="563" spans="1:12">
      <c r="A563" s="16" t="s">
        <v>539</v>
      </c>
      <c r="B563" s="16" t="s">
        <v>2163</v>
      </c>
      <c r="C563" s="16" t="s">
        <v>1958</v>
      </c>
      <c r="D563" s="4" t="s">
        <v>1633</v>
      </c>
      <c r="E563" s="4" t="s">
        <v>1961</v>
      </c>
      <c r="F563" s="4" t="s">
        <v>1962</v>
      </c>
      <c r="G563" s="17">
        <v>11.8710266715382</v>
      </c>
      <c r="H563" s="127">
        <v>2.4275000000000002</v>
      </c>
      <c r="I563" s="123">
        <v>1</v>
      </c>
      <c r="J563" s="123">
        <v>1</v>
      </c>
      <c r="K563" s="123">
        <v>1</v>
      </c>
      <c r="L563" s="123">
        <v>1</v>
      </c>
    </row>
    <row r="564" spans="1:12">
      <c r="A564" s="16" t="s">
        <v>540</v>
      </c>
      <c r="B564" s="16" t="s">
        <v>2164</v>
      </c>
      <c r="C564" s="16" t="s">
        <v>1954</v>
      </c>
      <c r="D564" s="4" t="s">
        <v>1634</v>
      </c>
      <c r="E564" s="4" t="s">
        <v>1961</v>
      </c>
      <c r="F564" s="4" t="s">
        <v>1962</v>
      </c>
      <c r="G564" s="17">
        <v>2.6854003139717402</v>
      </c>
      <c r="H564" s="127">
        <v>0.50470000000000004</v>
      </c>
      <c r="I564" s="123">
        <v>1</v>
      </c>
      <c r="J564" s="123">
        <v>1</v>
      </c>
      <c r="K564" s="123">
        <v>1</v>
      </c>
      <c r="L564" s="123">
        <v>1</v>
      </c>
    </row>
    <row r="565" spans="1:12">
      <c r="A565" s="16" t="s">
        <v>541</v>
      </c>
      <c r="B565" s="16" t="s">
        <v>2164</v>
      </c>
      <c r="C565" s="16" t="s">
        <v>1956</v>
      </c>
      <c r="D565" s="4" t="s">
        <v>1634</v>
      </c>
      <c r="E565" s="4" t="s">
        <v>1961</v>
      </c>
      <c r="F565" s="4" t="s">
        <v>1962</v>
      </c>
      <c r="G565" s="17">
        <v>3.2579387186629498</v>
      </c>
      <c r="H565" s="127">
        <v>0.6331</v>
      </c>
      <c r="I565" s="123">
        <v>1</v>
      </c>
      <c r="J565" s="123">
        <v>1</v>
      </c>
      <c r="K565" s="123">
        <v>1</v>
      </c>
      <c r="L565" s="123">
        <v>1</v>
      </c>
    </row>
    <row r="566" spans="1:12">
      <c r="A566" s="16" t="s">
        <v>542</v>
      </c>
      <c r="B566" s="16" t="s">
        <v>2164</v>
      </c>
      <c r="C566" s="16" t="s">
        <v>1957</v>
      </c>
      <c r="D566" s="4" t="s">
        <v>1634</v>
      </c>
      <c r="E566" s="4" t="s">
        <v>1961</v>
      </c>
      <c r="F566" s="4" t="s">
        <v>1962</v>
      </c>
      <c r="G566" s="17">
        <v>4.8421660195193601</v>
      </c>
      <c r="H566" s="127">
        <v>0.8992</v>
      </c>
      <c r="I566" s="123">
        <v>1</v>
      </c>
      <c r="J566" s="123">
        <v>1</v>
      </c>
      <c r="K566" s="123">
        <v>1</v>
      </c>
      <c r="L566" s="123">
        <v>1</v>
      </c>
    </row>
    <row r="567" spans="1:12">
      <c r="A567" s="16" t="s">
        <v>543</v>
      </c>
      <c r="B567" s="16" t="s">
        <v>2164</v>
      </c>
      <c r="C567" s="16" t="s">
        <v>1958</v>
      </c>
      <c r="D567" s="4" t="s">
        <v>1634</v>
      </c>
      <c r="E567" s="4" t="s">
        <v>1961</v>
      </c>
      <c r="F567" s="4" t="s">
        <v>1962</v>
      </c>
      <c r="G567" s="17">
        <v>8.5516518091242801</v>
      </c>
      <c r="H567" s="127">
        <v>1.6757</v>
      </c>
      <c r="I567" s="123">
        <v>1</v>
      </c>
      <c r="J567" s="123">
        <v>1</v>
      </c>
      <c r="K567" s="123">
        <v>1</v>
      </c>
      <c r="L567" s="123">
        <v>1</v>
      </c>
    </row>
    <row r="568" spans="1:12">
      <c r="A568" s="16" t="s">
        <v>544</v>
      </c>
      <c r="B568" s="16" t="s">
        <v>2165</v>
      </c>
      <c r="C568" s="16" t="s">
        <v>1954</v>
      </c>
      <c r="D568" s="4" t="s">
        <v>2166</v>
      </c>
      <c r="E568" s="4" t="s">
        <v>1961</v>
      </c>
      <c r="F568" s="4" t="s">
        <v>1962</v>
      </c>
      <c r="G568" s="17">
        <v>2.4305343511450399</v>
      </c>
      <c r="H568" s="127">
        <v>0.61240000000000006</v>
      </c>
      <c r="I568" s="123">
        <v>1</v>
      </c>
      <c r="J568" s="123">
        <v>1</v>
      </c>
      <c r="K568" s="123">
        <v>1</v>
      </c>
      <c r="L568" s="123">
        <v>1</v>
      </c>
    </row>
    <row r="569" spans="1:12">
      <c r="A569" s="16" t="s">
        <v>545</v>
      </c>
      <c r="B569" s="16" t="s">
        <v>2165</v>
      </c>
      <c r="C569" s="16" t="s">
        <v>1956</v>
      </c>
      <c r="D569" s="4" t="s">
        <v>2166</v>
      </c>
      <c r="E569" s="4" t="s">
        <v>1961</v>
      </c>
      <c r="F569" s="4" t="s">
        <v>1962</v>
      </c>
      <c r="G569" s="17">
        <v>3.5337217118530102</v>
      </c>
      <c r="H569" s="127">
        <v>0.81220000000000003</v>
      </c>
      <c r="I569" s="123">
        <v>1</v>
      </c>
      <c r="J569" s="123">
        <v>1</v>
      </c>
      <c r="K569" s="123">
        <v>1</v>
      </c>
      <c r="L569" s="123">
        <v>1</v>
      </c>
    </row>
    <row r="570" spans="1:12">
      <c r="A570" s="16" t="s">
        <v>546</v>
      </c>
      <c r="B570" s="16" t="s">
        <v>2165</v>
      </c>
      <c r="C570" s="16" t="s">
        <v>1957</v>
      </c>
      <c r="D570" s="4" t="s">
        <v>2166</v>
      </c>
      <c r="E570" s="4" t="s">
        <v>1961</v>
      </c>
      <c r="F570" s="4" t="s">
        <v>1962</v>
      </c>
      <c r="G570" s="17">
        <v>5.5169002473206898</v>
      </c>
      <c r="H570" s="127">
        <v>1.1452</v>
      </c>
      <c r="I570" s="123">
        <v>1</v>
      </c>
      <c r="J570" s="123">
        <v>1</v>
      </c>
      <c r="K570" s="123">
        <v>1</v>
      </c>
      <c r="L570" s="123">
        <v>1</v>
      </c>
    </row>
    <row r="571" spans="1:12">
      <c r="A571" s="16" t="s">
        <v>547</v>
      </c>
      <c r="B571" s="16" t="s">
        <v>2165</v>
      </c>
      <c r="C571" s="16" t="s">
        <v>1958</v>
      </c>
      <c r="D571" s="4" t="s">
        <v>2166</v>
      </c>
      <c r="E571" s="4" t="s">
        <v>1961</v>
      </c>
      <c r="F571" s="4" t="s">
        <v>1962</v>
      </c>
      <c r="G571" s="17">
        <v>9.9030172413793096</v>
      </c>
      <c r="H571" s="127">
        <v>2.0615999999999999</v>
      </c>
      <c r="I571" s="123">
        <v>1</v>
      </c>
      <c r="J571" s="123">
        <v>1</v>
      </c>
      <c r="K571" s="123">
        <v>1</v>
      </c>
      <c r="L571" s="123">
        <v>1</v>
      </c>
    </row>
    <row r="572" spans="1:12">
      <c r="A572" s="16" t="s">
        <v>548</v>
      </c>
      <c r="B572" s="16" t="s">
        <v>2167</v>
      </c>
      <c r="C572" s="16" t="s">
        <v>1954</v>
      </c>
      <c r="D572" s="4" t="s">
        <v>2168</v>
      </c>
      <c r="E572" s="4" t="s">
        <v>1961</v>
      </c>
      <c r="F572" s="4" t="s">
        <v>1962</v>
      </c>
      <c r="G572" s="17">
        <v>3.8384210526315798</v>
      </c>
      <c r="H572" s="127">
        <v>4.1561000000000003</v>
      </c>
      <c r="I572" s="123">
        <v>1</v>
      </c>
      <c r="J572" s="123">
        <v>1</v>
      </c>
      <c r="K572" s="123">
        <v>1</v>
      </c>
      <c r="L572" s="123">
        <v>1</v>
      </c>
    </row>
    <row r="573" spans="1:12">
      <c r="A573" s="16" t="s">
        <v>549</v>
      </c>
      <c r="B573" s="16" t="s">
        <v>2167</v>
      </c>
      <c r="C573" s="16" t="s">
        <v>1956</v>
      </c>
      <c r="D573" s="4" t="s">
        <v>2168</v>
      </c>
      <c r="E573" s="4" t="s">
        <v>1961</v>
      </c>
      <c r="F573" s="4" t="s">
        <v>1962</v>
      </c>
      <c r="G573" s="17">
        <v>5.46817082997583</v>
      </c>
      <c r="H573" s="127">
        <v>5.0692000000000004</v>
      </c>
      <c r="I573" s="123">
        <v>1</v>
      </c>
      <c r="J573" s="123">
        <v>1</v>
      </c>
      <c r="K573" s="123">
        <v>1</v>
      </c>
      <c r="L573" s="123">
        <v>1</v>
      </c>
    </row>
    <row r="574" spans="1:12">
      <c r="A574" s="16" t="s">
        <v>550</v>
      </c>
      <c r="B574" s="16" t="s">
        <v>2167</v>
      </c>
      <c r="C574" s="16" t="s">
        <v>1957</v>
      </c>
      <c r="D574" s="4" t="s">
        <v>2168</v>
      </c>
      <c r="E574" s="4" t="s">
        <v>1961</v>
      </c>
      <c r="F574" s="4" t="s">
        <v>1962</v>
      </c>
      <c r="G574" s="17">
        <v>8.0846905537459293</v>
      </c>
      <c r="H574" s="127">
        <v>6.8559999999999999</v>
      </c>
      <c r="I574" s="123">
        <v>1</v>
      </c>
      <c r="J574" s="123">
        <v>1</v>
      </c>
      <c r="K574" s="123">
        <v>1</v>
      </c>
      <c r="L574" s="123">
        <v>1</v>
      </c>
    </row>
    <row r="575" spans="1:12">
      <c r="A575" s="16" t="s">
        <v>551</v>
      </c>
      <c r="B575" s="16" t="s">
        <v>2167</v>
      </c>
      <c r="C575" s="16" t="s">
        <v>1958</v>
      </c>
      <c r="D575" s="4" t="s">
        <v>2168</v>
      </c>
      <c r="E575" s="4" t="s">
        <v>1961</v>
      </c>
      <c r="F575" s="4" t="s">
        <v>1962</v>
      </c>
      <c r="G575" s="17">
        <v>15.140186915887901</v>
      </c>
      <c r="H575" s="127">
        <v>9.2432999999999996</v>
      </c>
      <c r="I575" s="123">
        <v>1</v>
      </c>
      <c r="J575" s="123">
        <v>1</v>
      </c>
      <c r="K575" s="123">
        <v>1</v>
      </c>
      <c r="L575" s="123">
        <v>1</v>
      </c>
    </row>
    <row r="576" spans="1:12">
      <c r="A576" s="16" t="s">
        <v>552</v>
      </c>
      <c r="B576" s="16" t="s">
        <v>2169</v>
      </c>
      <c r="C576" s="16" t="s">
        <v>1954</v>
      </c>
      <c r="D576" s="4" t="s">
        <v>2170</v>
      </c>
      <c r="E576" s="4" t="s">
        <v>1961</v>
      </c>
      <c r="F576" s="4" t="s">
        <v>1962</v>
      </c>
      <c r="G576" s="17">
        <v>2.7038019760499901</v>
      </c>
      <c r="H576" s="127">
        <v>2.7275999999999998</v>
      </c>
      <c r="I576" s="123">
        <v>1</v>
      </c>
      <c r="J576" s="123">
        <v>1</v>
      </c>
      <c r="K576" s="123">
        <v>1</v>
      </c>
      <c r="L576" s="123">
        <v>1</v>
      </c>
    </row>
    <row r="577" spans="1:12">
      <c r="A577" s="16" t="s">
        <v>553</v>
      </c>
      <c r="B577" s="16" t="s">
        <v>2169</v>
      </c>
      <c r="C577" s="16" t="s">
        <v>1956</v>
      </c>
      <c r="D577" s="4" t="s">
        <v>2170</v>
      </c>
      <c r="E577" s="4" t="s">
        <v>1961</v>
      </c>
      <c r="F577" s="4" t="s">
        <v>1962</v>
      </c>
      <c r="G577" s="17">
        <v>3.83750126899259</v>
      </c>
      <c r="H577" s="127">
        <v>3.2761</v>
      </c>
      <c r="I577" s="123">
        <v>1</v>
      </c>
      <c r="J577" s="123">
        <v>1</v>
      </c>
      <c r="K577" s="123">
        <v>1</v>
      </c>
      <c r="L577" s="123">
        <v>1</v>
      </c>
    </row>
    <row r="578" spans="1:12">
      <c r="A578" s="16" t="s">
        <v>554</v>
      </c>
      <c r="B578" s="16" t="s">
        <v>2169</v>
      </c>
      <c r="C578" s="16" t="s">
        <v>1957</v>
      </c>
      <c r="D578" s="4" t="s">
        <v>2170</v>
      </c>
      <c r="E578" s="4" t="s">
        <v>1961</v>
      </c>
      <c r="F578" s="4" t="s">
        <v>1962</v>
      </c>
      <c r="G578" s="17">
        <v>7.2968170059610804</v>
      </c>
      <c r="H578" s="127">
        <v>4.6326999999999998</v>
      </c>
      <c r="I578" s="123">
        <v>1</v>
      </c>
      <c r="J578" s="123">
        <v>1</v>
      </c>
      <c r="K578" s="123">
        <v>1</v>
      </c>
      <c r="L578" s="123">
        <v>1</v>
      </c>
    </row>
    <row r="579" spans="1:12">
      <c r="A579" s="16" t="s">
        <v>555</v>
      </c>
      <c r="B579" s="16" t="s">
        <v>2169</v>
      </c>
      <c r="C579" s="16" t="s">
        <v>1958</v>
      </c>
      <c r="D579" s="4" t="s">
        <v>2170</v>
      </c>
      <c r="E579" s="4" t="s">
        <v>1961</v>
      </c>
      <c r="F579" s="4" t="s">
        <v>1962</v>
      </c>
      <c r="G579" s="17">
        <v>13.746753246753199</v>
      </c>
      <c r="H579" s="127">
        <v>6.5914999999999999</v>
      </c>
      <c r="I579" s="123">
        <v>1</v>
      </c>
      <c r="J579" s="123">
        <v>1</v>
      </c>
      <c r="K579" s="123">
        <v>1</v>
      </c>
      <c r="L579" s="123">
        <v>1</v>
      </c>
    </row>
    <row r="580" spans="1:12">
      <c r="A580" s="16" t="s">
        <v>556</v>
      </c>
      <c r="B580" s="16" t="s">
        <v>2171</v>
      </c>
      <c r="C580" s="16" t="s">
        <v>1954</v>
      </c>
      <c r="D580" s="4" t="s">
        <v>1635</v>
      </c>
      <c r="E580" s="4" t="s">
        <v>1961</v>
      </c>
      <c r="F580" s="4" t="s">
        <v>1962</v>
      </c>
      <c r="G580" s="17">
        <v>4.6471680594243301</v>
      </c>
      <c r="H580" s="127">
        <v>1.0263</v>
      </c>
      <c r="I580" s="123">
        <v>1</v>
      </c>
      <c r="J580" s="123">
        <v>1</v>
      </c>
      <c r="K580" s="123">
        <v>1</v>
      </c>
      <c r="L580" s="123">
        <v>1</v>
      </c>
    </row>
    <row r="581" spans="1:12">
      <c r="A581" s="16" t="s">
        <v>557</v>
      </c>
      <c r="B581" s="16" t="s">
        <v>2171</v>
      </c>
      <c r="C581" s="16" t="s">
        <v>1956</v>
      </c>
      <c r="D581" s="4" t="s">
        <v>1635</v>
      </c>
      <c r="E581" s="4" t="s">
        <v>1961</v>
      </c>
      <c r="F581" s="4" t="s">
        <v>1962</v>
      </c>
      <c r="G581" s="17">
        <v>6.7687861271676297</v>
      </c>
      <c r="H581" s="127">
        <v>1.3915999999999999</v>
      </c>
      <c r="I581" s="123">
        <v>1</v>
      </c>
      <c r="J581" s="123">
        <v>1</v>
      </c>
      <c r="K581" s="123">
        <v>1</v>
      </c>
      <c r="L581" s="123">
        <v>1</v>
      </c>
    </row>
    <row r="582" spans="1:12">
      <c r="A582" s="16" t="s">
        <v>558</v>
      </c>
      <c r="B582" s="16" t="s">
        <v>2171</v>
      </c>
      <c r="C582" s="16" t="s">
        <v>1957</v>
      </c>
      <c r="D582" s="4" t="s">
        <v>1635</v>
      </c>
      <c r="E582" s="4" t="s">
        <v>1961</v>
      </c>
      <c r="F582" s="4" t="s">
        <v>1962</v>
      </c>
      <c r="G582" s="17">
        <v>10.1928017836288</v>
      </c>
      <c r="H582" s="127">
        <v>2.1520999999999999</v>
      </c>
      <c r="I582" s="123">
        <v>1</v>
      </c>
      <c r="J582" s="123">
        <v>1</v>
      </c>
      <c r="K582" s="123">
        <v>1</v>
      </c>
      <c r="L582" s="123">
        <v>1</v>
      </c>
    </row>
    <row r="583" spans="1:12">
      <c r="A583" s="16" t="s">
        <v>559</v>
      </c>
      <c r="B583" s="16" t="s">
        <v>2171</v>
      </c>
      <c r="C583" s="16" t="s">
        <v>1958</v>
      </c>
      <c r="D583" s="4" t="s">
        <v>1635</v>
      </c>
      <c r="E583" s="4" t="s">
        <v>1961</v>
      </c>
      <c r="F583" s="4" t="s">
        <v>1962</v>
      </c>
      <c r="G583" s="17">
        <v>17.1097867001255</v>
      </c>
      <c r="H583" s="127">
        <v>4.0217999999999998</v>
      </c>
      <c r="I583" s="123">
        <v>1</v>
      </c>
      <c r="J583" s="123">
        <v>1</v>
      </c>
      <c r="K583" s="123">
        <v>1</v>
      </c>
      <c r="L583" s="123">
        <v>1</v>
      </c>
    </row>
    <row r="584" spans="1:12">
      <c r="A584" s="16" t="s">
        <v>560</v>
      </c>
      <c r="B584" s="16" t="s">
        <v>2172</v>
      </c>
      <c r="C584" s="16" t="s">
        <v>1954</v>
      </c>
      <c r="D584" s="4" t="s">
        <v>2173</v>
      </c>
      <c r="E584" s="4" t="s">
        <v>1961</v>
      </c>
      <c r="F584" s="4" t="s">
        <v>1962</v>
      </c>
      <c r="G584" s="17">
        <v>3.83187280090287</v>
      </c>
      <c r="H584" s="127">
        <v>1.355</v>
      </c>
      <c r="I584" s="123">
        <v>1</v>
      </c>
      <c r="J584" s="123">
        <v>1</v>
      </c>
      <c r="K584" s="123">
        <v>1</v>
      </c>
      <c r="L584" s="123">
        <v>1</v>
      </c>
    </row>
    <row r="585" spans="1:12">
      <c r="A585" s="16" t="s">
        <v>561</v>
      </c>
      <c r="B585" s="16" t="s">
        <v>2172</v>
      </c>
      <c r="C585" s="16" t="s">
        <v>1956</v>
      </c>
      <c r="D585" s="4" t="s">
        <v>2173</v>
      </c>
      <c r="E585" s="4" t="s">
        <v>1961</v>
      </c>
      <c r="F585" s="4" t="s">
        <v>1962</v>
      </c>
      <c r="G585" s="17">
        <v>4.87128636468863</v>
      </c>
      <c r="H585" s="127">
        <v>1.5991</v>
      </c>
      <c r="I585" s="123">
        <v>1</v>
      </c>
      <c r="J585" s="123">
        <v>1</v>
      </c>
      <c r="K585" s="123">
        <v>1</v>
      </c>
      <c r="L585" s="123">
        <v>1</v>
      </c>
    </row>
    <row r="586" spans="1:12">
      <c r="A586" s="16" t="s">
        <v>562</v>
      </c>
      <c r="B586" s="16" t="s">
        <v>2172</v>
      </c>
      <c r="C586" s="16" t="s">
        <v>1957</v>
      </c>
      <c r="D586" s="4" t="s">
        <v>2173</v>
      </c>
      <c r="E586" s="4" t="s">
        <v>1961</v>
      </c>
      <c r="F586" s="4" t="s">
        <v>1962</v>
      </c>
      <c r="G586" s="17">
        <v>6.8355314806092</v>
      </c>
      <c r="H586" s="127">
        <v>2.0907</v>
      </c>
      <c r="I586" s="123">
        <v>1</v>
      </c>
      <c r="J586" s="123">
        <v>1</v>
      </c>
      <c r="K586" s="123">
        <v>1</v>
      </c>
      <c r="L586" s="123">
        <v>1</v>
      </c>
    </row>
    <row r="587" spans="1:12">
      <c r="A587" s="16" t="s">
        <v>563</v>
      </c>
      <c r="B587" s="16" t="s">
        <v>2172</v>
      </c>
      <c r="C587" s="16" t="s">
        <v>1958</v>
      </c>
      <c r="D587" s="4" t="s">
        <v>2173</v>
      </c>
      <c r="E587" s="4" t="s">
        <v>1961</v>
      </c>
      <c r="F587" s="4" t="s">
        <v>1962</v>
      </c>
      <c r="G587" s="17">
        <v>10.109953984015499</v>
      </c>
      <c r="H587" s="127">
        <v>3.0015000000000001</v>
      </c>
      <c r="I587" s="123">
        <v>1</v>
      </c>
      <c r="J587" s="123">
        <v>1</v>
      </c>
      <c r="K587" s="123">
        <v>1</v>
      </c>
      <c r="L587" s="123">
        <v>1</v>
      </c>
    </row>
    <row r="588" spans="1:12">
      <c r="A588" s="16" t="s">
        <v>564</v>
      </c>
      <c r="B588" s="16" t="s">
        <v>2174</v>
      </c>
      <c r="C588" s="16" t="s">
        <v>1954</v>
      </c>
      <c r="D588" s="4" t="s">
        <v>2175</v>
      </c>
      <c r="E588" s="4" t="s">
        <v>1961</v>
      </c>
      <c r="F588" s="4" t="s">
        <v>1962</v>
      </c>
      <c r="G588" s="17">
        <v>2.7396944967566399</v>
      </c>
      <c r="H588" s="127">
        <v>1.3198000000000001</v>
      </c>
      <c r="I588" s="123">
        <v>1</v>
      </c>
      <c r="J588" s="123">
        <v>1</v>
      </c>
      <c r="K588" s="123">
        <v>1</v>
      </c>
      <c r="L588" s="123">
        <v>1</v>
      </c>
    </row>
    <row r="589" spans="1:12">
      <c r="A589" s="16" t="s">
        <v>565</v>
      </c>
      <c r="B589" s="16" t="s">
        <v>2174</v>
      </c>
      <c r="C589" s="16" t="s">
        <v>1956</v>
      </c>
      <c r="D589" s="4" t="s">
        <v>2175</v>
      </c>
      <c r="E589" s="4" t="s">
        <v>1961</v>
      </c>
      <c r="F589" s="4" t="s">
        <v>1962</v>
      </c>
      <c r="G589" s="17">
        <v>4.7053713623859901</v>
      </c>
      <c r="H589" s="127">
        <v>1.8172999999999999</v>
      </c>
      <c r="I589" s="123">
        <v>1</v>
      </c>
      <c r="J589" s="123">
        <v>1</v>
      </c>
      <c r="K589" s="123">
        <v>1</v>
      </c>
      <c r="L589" s="123">
        <v>1</v>
      </c>
    </row>
    <row r="590" spans="1:12">
      <c r="A590" s="16" t="s">
        <v>566</v>
      </c>
      <c r="B590" s="16" t="s">
        <v>2174</v>
      </c>
      <c r="C590" s="16" t="s">
        <v>1957</v>
      </c>
      <c r="D590" s="4" t="s">
        <v>2175</v>
      </c>
      <c r="E590" s="4" t="s">
        <v>1961</v>
      </c>
      <c r="F590" s="4" t="s">
        <v>1962</v>
      </c>
      <c r="G590" s="17">
        <v>8.4086616737219106</v>
      </c>
      <c r="H590" s="127">
        <v>2.5653999999999999</v>
      </c>
      <c r="I590" s="123">
        <v>1</v>
      </c>
      <c r="J590" s="123">
        <v>1</v>
      </c>
      <c r="K590" s="123">
        <v>1</v>
      </c>
      <c r="L590" s="123">
        <v>1</v>
      </c>
    </row>
    <row r="591" spans="1:12">
      <c r="A591" s="16" t="s">
        <v>567</v>
      </c>
      <c r="B591" s="16" t="s">
        <v>2174</v>
      </c>
      <c r="C591" s="16" t="s">
        <v>1958</v>
      </c>
      <c r="D591" s="4" t="s">
        <v>2175</v>
      </c>
      <c r="E591" s="4" t="s">
        <v>1961</v>
      </c>
      <c r="F591" s="4" t="s">
        <v>1962</v>
      </c>
      <c r="G591" s="17">
        <v>14.720360824742301</v>
      </c>
      <c r="H591" s="127">
        <v>4.0365000000000002</v>
      </c>
      <c r="I591" s="123">
        <v>1</v>
      </c>
      <c r="J591" s="123">
        <v>1</v>
      </c>
      <c r="K591" s="123">
        <v>1</v>
      </c>
      <c r="L591" s="123">
        <v>1</v>
      </c>
    </row>
    <row r="592" spans="1:12">
      <c r="A592" s="16" t="s">
        <v>568</v>
      </c>
      <c r="B592" s="16" t="s">
        <v>2176</v>
      </c>
      <c r="C592" s="16" t="s">
        <v>1954</v>
      </c>
      <c r="D592" s="4" t="s">
        <v>2177</v>
      </c>
      <c r="E592" s="4" t="s">
        <v>1961</v>
      </c>
      <c r="F592" s="4" t="s">
        <v>1962</v>
      </c>
      <c r="G592" s="17">
        <v>2.05837912087912</v>
      </c>
      <c r="H592" s="127">
        <v>1.0414000000000001</v>
      </c>
      <c r="I592" s="123">
        <v>1</v>
      </c>
      <c r="J592" s="123">
        <v>1</v>
      </c>
      <c r="K592" s="123">
        <v>1</v>
      </c>
      <c r="L592" s="123">
        <v>1</v>
      </c>
    </row>
    <row r="593" spans="1:12">
      <c r="A593" s="16" t="s">
        <v>569</v>
      </c>
      <c r="B593" s="16" t="s">
        <v>2176</v>
      </c>
      <c r="C593" s="16" t="s">
        <v>1956</v>
      </c>
      <c r="D593" s="4" t="s">
        <v>2177</v>
      </c>
      <c r="E593" s="4" t="s">
        <v>1961</v>
      </c>
      <c r="F593" s="4" t="s">
        <v>1962</v>
      </c>
      <c r="G593" s="17">
        <v>3.3710123084652102</v>
      </c>
      <c r="H593" s="127">
        <v>1.3643000000000001</v>
      </c>
      <c r="I593" s="123">
        <v>1</v>
      </c>
      <c r="J593" s="123">
        <v>1</v>
      </c>
      <c r="K593" s="123">
        <v>1</v>
      </c>
      <c r="L593" s="123">
        <v>1</v>
      </c>
    </row>
    <row r="594" spans="1:12">
      <c r="A594" s="16" t="s">
        <v>570</v>
      </c>
      <c r="B594" s="16" t="s">
        <v>2176</v>
      </c>
      <c r="C594" s="16" t="s">
        <v>1957</v>
      </c>
      <c r="D594" s="4" t="s">
        <v>2177</v>
      </c>
      <c r="E594" s="4" t="s">
        <v>1961</v>
      </c>
      <c r="F594" s="4" t="s">
        <v>1962</v>
      </c>
      <c r="G594" s="17">
        <v>6.7064676616915397</v>
      </c>
      <c r="H594" s="127">
        <v>1.8744000000000001</v>
      </c>
      <c r="I594" s="123">
        <v>1</v>
      </c>
      <c r="J594" s="123">
        <v>1</v>
      </c>
      <c r="K594" s="123">
        <v>1</v>
      </c>
      <c r="L594" s="123">
        <v>1</v>
      </c>
    </row>
    <row r="595" spans="1:12">
      <c r="A595" s="16" t="s">
        <v>571</v>
      </c>
      <c r="B595" s="16" t="s">
        <v>2176</v>
      </c>
      <c r="C595" s="16" t="s">
        <v>1958</v>
      </c>
      <c r="D595" s="4" t="s">
        <v>2177</v>
      </c>
      <c r="E595" s="4" t="s">
        <v>1961</v>
      </c>
      <c r="F595" s="4" t="s">
        <v>1962</v>
      </c>
      <c r="G595" s="17">
        <v>14.945525291828799</v>
      </c>
      <c r="H595" s="127">
        <v>3.6345000000000001</v>
      </c>
      <c r="I595" s="123">
        <v>1</v>
      </c>
      <c r="J595" s="123">
        <v>1</v>
      </c>
      <c r="K595" s="123">
        <v>1</v>
      </c>
      <c r="L595" s="123">
        <v>1</v>
      </c>
    </row>
    <row r="596" spans="1:12">
      <c r="A596" s="16" t="s">
        <v>572</v>
      </c>
      <c r="B596" s="16" t="s">
        <v>2178</v>
      </c>
      <c r="C596" s="16" t="s">
        <v>1954</v>
      </c>
      <c r="D596" s="4" t="s">
        <v>2179</v>
      </c>
      <c r="E596" s="4" t="s">
        <v>1961</v>
      </c>
      <c r="F596" s="4" t="s">
        <v>1962</v>
      </c>
      <c r="G596" s="17">
        <v>3.4576086956521701</v>
      </c>
      <c r="H596" s="127">
        <v>1.0418000000000001</v>
      </c>
      <c r="I596" s="123">
        <v>1</v>
      </c>
      <c r="J596" s="123">
        <v>1</v>
      </c>
      <c r="K596" s="123">
        <v>1</v>
      </c>
      <c r="L596" s="123">
        <v>1</v>
      </c>
    </row>
    <row r="597" spans="1:12">
      <c r="A597" s="16" t="s">
        <v>573</v>
      </c>
      <c r="B597" s="16" t="s">
        <v>2178</v>
      </c>
      <c r="C597" s="16" t="s">
        <v>1956</v>
      </c>
      <c r="D597" s="4" t="s">
        <v>2179</v>
      </c>
      <c r="E597" s="4" t="s">
        <v>1961</v>
      </c>
      <c r="F597" s="4" t="s">
        <v>1962</v>
      </c>
      <c r="G597" s="17">
        <v>7.8561320754716997</v>
      </c>
      <c r="H597" s="127">
        <v>1.8102</v>
      </c>
      <c r="I597" s="123">
        <v>1</v>
      </c>
      <c r="J597" s="123">
        <v>1</v>
      </c>
      <c r="K597" s="123">
        <v>1</v>
      </c>
      <c r="L597" s="123">
        <v>1</v>
      </c>
    </row>
    <row r="598" spans="1:12">
      <c r="A598" s="16" t="s">
        <v>574</v>
      </c>
      <c r="B598" s="16" t="s">
        <v>2178</v>
      </c>
      <c r="C598" s="16" t="s">
        <v>1957</v>
      </c>
      <c r="D598" s="4" t="s">
        <v>2179</v>
      </c>
      <c r="E598" s="4" t="s">
        <v>1961</v>
      </c>
      <c r="F598" s="4" t="s">
        <v>1962</v>
      </c>
      <c r="G598" s="17">
        <v>14.7317073170732</v>
      </c>
      <c r="H598" s="127">
        <v>3.0116999999999998</v>
      </c>
      <c r="I598" s="123">
        <v>1</v>
      </c>
      <c r="J598" s="123">
        <v>1</v>
      </c>
      <c r="K598" s="123">
        <v>1</v>
      </c>
      <c r="L598" s="123">
        <v>1</v>
      </c>
    </row>
    <row r="599" spans="1:12">
      <c r="A599" s="16" t="s">
        <v>575</v>
      </c>
      <c r="B599" s="16" t="s">
        <v>2178</v>
      </c>
      <c r="C599" s="16" t="s">
        <v>1958</v>
      </c>
      <c r="D599" s="4" t="s">
        <v>2179</v>
      </c>
      <c r="E599" s="4" t="s">
        <v>1961</v>
      </c>
      <c r="F599" s="4" t="s">
        <v>1962</v>
      </c>
      <c r="G599" s="17">
        <v>24.533333333333299</v>
      </c>
      <c r="H599" s="127">
        <v>6.0774999999999997</v>
      </c>
      <c r="I599" s="123">
        <v>1</v>
      </c>
      <c r="J599" s="123">
        <v>1</v>
      </c>
      <c r="K599" s="123">
        <v>1</v>
      </c>
      <c r="L599" s="123">
        <v>1</v>
      </c>
    </row>
    <row r="600" spans="1:12">
      <c r="A600" s="16" t="s">
        <v>576</v>
      </c>
      <c r="B600" s="16" t="s">
        <v>2180</v>
      </c>
      <c r="C600" s="16" t="s">
        <v>1954</v>
      </c>
      <c r="D600" s="4" t="s">
        <v>2181</v>
      </c>
      <c r="E600" s="4" t="s">
        <v>1961</v>
      </c>
      <c r="F600" s="4" t="s">
        <v>1962</v>
      </c>
      <c r="G600" s="17">
        <v>2.7034408197800102</v>
      </c>
      <c r="H600" s="127">
        <v>1.2212000000000001</v>
      </c>
      <c r="I600" s="123">
        <v>1</v>
      </c>
      <c r="J600" s="123">
        <v>1</v>
      </c>
      <c r="K600" s="123">
        <v>1</v>
      </c>
      <c r="L600" s="123">
        <v>1</v>
      </c>
    </row>
    <row r="601" spans="1:12">
      <c r="A601" s="16" t="s">
        <v>577</v>
      </c>
      <c r="B601" s="16" t="s">
        <v>2180</v>
      </c>
      <c r="C601" s="16" t="s">
        <v>1956</v>
      </c>
      <c r="D601" s="4" t="s">
        <v>2181</v>
      </c>
      <c r="E601" s="4" t="s">
        <v>1961</v>
      </c>
      <c r="F601" s="4" t="s">
        <v>1962</v>
      </c>
      <c r="G601" s="17">
        <v>4.1016769336071199</v>
      </c>
      <c r="H601" s="127">
        <v>1.6395999999999999</v>
      </c>
      <c r="I601" s="123">
        <v>1</v>
      </c>
      <c r="J601" s="123">
        <v>1</v>
      </c>
      <c r="K601" s="123">
        <v>1</v>
      </c>
      <c r="L601" s="123">
        <v>1</v>
      </c>
    </row>
    <row r="602" spans="1:12">
      <c r="A602" s="16" t="s">
        <v>578</v>
      </c>
      <c r="B602" s="16" t="s">
        <v>2180</v>
      </c>
      <c r="C602" s="16" t="s">
        <v>1957</v>
      </c>
      <c r="D602" s="4" t="s">
        <v>2181</v>
      </c>
      <c r="E602" s="4" t="s">
        <v>1961</v>
      </c>
      <c r="F602" s="4" t="s">
        <v>1962</v>
      </c>
      <c r="G602" s="17">
        <v>8.14707442107124</v>
      </c>
      <c r="H602" s="127">
        <v>2.4278</v>
      </c>
      <c r="I602" s="123">
        <v>1</v>
      </c>
      <c r="J602" s="123">
        <v>1</v>
      </c>
      <c r="K602" s="123">
        <v>1</v>
      </c>
      <c r="L602" s="123">
        <v>1</v>
      </c>
    </row>
    <row r="603" spans="1:12">
      <c r="A603" s="16" t="s">
        <v>579</v>
      </c>
      <c r="B603" s="16" t="s">
        <v>2180</v>
      </c>
      <c r="C603" s="16" t="s">
        <v>1958</v>
      </c>
      <c r="D603" s="4" t="s">
        <v>2181</v>
      </c>
      <c r="E603" s="4" t="s">
        <v>1961</v>
      </c>
      <c r="F603" s="4" t="s">
        <v>1962</v>
      </c>
      <c r="G603" s="17">
        <v>13.048239895697501</v>
      </c>
      <c r="H603" s="127">
        <v>3.7357</v>
      </c>
      <c r="I603" s="123">
        <v>1</v>
      </c>
      <c r="J603" s="123">
        <v>1</v>
      </c>
      <c r="K603" s="123">
        <v>1</v>
      </c>
      <c r="L603" s="123">
        <v>1</v>
      </c>
    </row>
    <row r="604" spans="1:12">
      <c r="A604" s="16" t="s">
        <v>580</v>
      </c>
      <c r="B604" s="16" t="s">
        <v>2182</v>
      </c>
      <c r="C604" s="16" t="s">
        <v>1954</v>
      </c>
      <c r="D604" s="4" t="s">
        <v>2183</v>
      </c>
      <c r="E604" s="4" t="s">
        <v>1961</v>
      </c>
      <c r="F604" s="4" t="s">
        <v>1962</v>
      </c>
      <c r="G604" s="17">
        <v>2.6402664692820101</v>
      </c>
      <c r="H604" s="127">
        <v>1.0241</v>
      </c>
      <c r="I604" s="123">
        <v>1</v>
      </c>
      <c r="J604" s="123">
        <v>1</v>
      </c>
      <c r="K604" s="123">
        <v>1</v>
      </c>
      <c r="L604" s="123">
        <v>1</v>
      </c>
    </row>
    <row r="605" spans="1:12">
      <c r="A605" s="16" t="s">
        <v>581</v>
      </c>
      <c r="B605" s="16" t="s">
        <v>2182</v>
      </c>
      <c r="C605" s="16" t="s">
        <v>1956</v>
      </c>
      <c r="D605" s="4" t="s">
        <v>2183</v>
      </c>
      <c r="E605" s="4" t="s">
        <v>1961</v>
      </c>
      <c r="F605" s="4" t="s">
        <v>1962</v>
      </c>
      <c r="G605" s="17">
        <v>5.0664921105216001</v>
      </c>
      <c r="H605" s="127">
        <v>1.1603000000000001</v>
      </c>
      <c r="I605" s="123">
        <v>1</v>
      </c>
      <c r="J605" s="123">
        <v>1</v>
      </c>
      <c r="K605" s="123">
        <v>1</v>
      </c>
      <c r="L605" s="123">
        <v>1</v>
      </c>
    </row>
    <row r="606" spans="1:12">
      <c r="A606" s="16" t="s">
        <v>582</v>
      </c>
      <c r="B606" s="16" t="s">
        <v>2182</v>
      </c>
      <c r="C606" s="16" t="s">
        <v>1957</v>
      </c>
      <c r="D606" s="4" t="s">
        <v>2183</v>
      </c>
      <c r="E606" s="4" t="s">
        <v>1961</v>
      </c>
      <c r="F606" s="4" t="s">
        <v>1962</v>
      </c>
      <c r="G606" s="17">
        <v>7.4125784929356398</v>
      </c>
      <c r="H606" s="127">
        <v>1.5818000000000001</v>
      </c>
      <c r="I606" s="123">
        <v>1</v>
      </c>
      <c r="J606" s="123">
        <v>1</v>
      </c>
      <c r="K606" s="123">
        <v>1</v>
      </c>
      <c r="L606" s="123">
        <v>1</v>
      </c>
    </row>
    <row r="607" spans="1:12">
      <c r="A607" s="16" t="s">
        <v>583</v>
      </c>
      <c r="B607" s="16" t="s">
        <v>2182</v>
      </c>
      <c r="C607" s="16" t="s">
        <v>1958</v>
      </c>
      <c r="D607" s="4" t="s">
        <v>2183</v>
      </c>
      <c r="E607" s="4" t="s">
        <v>1961</v>
      </c>
      <c r="F607" s="4" t="s">
        <v>1962</v>
      </c>
      <c r="G607" s="17">
        <v>12.3419243986254</v>
      </c>
      <c r="H607" s="127">
        <v>2.8784000000000001</v>
      </c>
      <c r="I607" s="123">
        <v>1</v>
      </c>
      <c r="J607" s="123">
        <v>1</v>
      </c>
      <c r="K607" s="123">
        <v>1</v>
      </c>
      <c r="L607" s="123">
        <v>1</v>
      </c>
    </row>
    <row r="608" spans="1:12">
      <c r="A608" s="16" t="s">
        <v>584</v>
      </c>
      <c r="B608" s="16" t="s">
        <v>2184</v>
      </c>
      <c r="C608" s="16" t="s">
        <v>1954</v>
      </c>
      <c r="D608" s="4" t="s">
        <v>2185</v>
      </c>
      <c r="E608" s="4" t="s">
        <v>1961</v>
      </c>
      <c r="F608" s="4" t="s">
        <v>1962</v>
      </c>
      <c r="G608" s="17">
        <v>2.0973511742217399</v>
      </c>
      <c r="H608" s="127">
        <v>0.90780000000000005</v>
      </c>
      <c r="I608" s="123">
        <v>1</v>
      </c>
      <c r="J608" s="123">
        <v>1</v>
      </c>
      <c r="K608" s="123">
        <v>1</v>
      </c>
      <c r="L608" s="123">
        <v>1</v>
      </c>
    </row>
    <row r="609" spans="1:12">
      <c r="A609" s="16" t="s">
        <v>585</v>
      </c>
      <c r="B609" s="16" t="s">
        <v>2184</v>
      </c>
      <c r="C609" s="16" t="s">
        <v>1956</v>
      </c>
      <c r="D609" s="4" t="s">
        <v>2185</v>
      </c>
      <c r="E609" s="4" t="s">
        <v>1961</v>
      </c>
      <c r="F609" s="4" t="s">
        <v>1962</v>
      </c>
      <c r="G609" s="17">
        <v>3.23936567164179</v>
      </c>
      <c r="H609" s="127">
        <v>1.4378</v>
      </c>
      <c r="I609" s="123">
        <v>1</v>
      </c>
      <c r="J609" s="123">
        <v>1</v>
      </c>
      <c r="K609" s="123">
        <v>1</v>
      </c>
      <c r="L609" s="123">
        <v>1</v>
      </c>
    </row>
    <row r="610" spans="1:12">
      <c r="A610" s="16" t="s">
        <v>586</v>
      </c>
      <c r="B610" s="16" t="s">
        <v>2184</v>
      </c>
      <c r="C610" s="16" t="s">
        <v>1957</v>
      </c>
      <c r="D610" s="4" t="s">
        <v>2185</v>
      </c>
      <c r="E610" s="4" t="s">
        <v>1961</v>
      </c>
      <c r="F610" s="4" t="s">
        <v>1962</v>
      </c>
      <c r="G610" s="17">
        <v>6.5517241379310303</v>
      </c>
      <c r="H610" s="127">
        <v>2.2046000000000001</v>
      </c>
      <c r="I610" s="123">
        <v>1</v>
      </c>
      <c r="J610" s="123">
        <v>1</v>
      </c>
      <c r="K610" s="123">
        <v>1</v>
      </c>
      <c r="L610" s="123">
        <v>1</v>
      </c>
    </row>
    <row r="611" spans="1:12">
      <c r="A611" s="16" t="s">
        <v>587</v>
      </c>
      <c r="B611" s="16" t="s">
        <v>2184</v>
      </c>
      <c r="C611" s="16" t="s">
        <v>1958</v>
      </c>
      <c r="D611" s="4" t="s">
        <v>2185</v>
      </c>
      <c r="E611" s="4" t="s">
        <v>1961</v>
      </c>
      <c r="F611" s="4" t="s">
        <v>1962</v>
      </c>
      <c r="G611" s="17">
        <v>12.380191693290699</v>
      </c>
      <c r="H611" s="127">
        <v>3.6714000000000002</v>
      </c>
      <c r="I611" s="123">
        <v>1</v>
      </c>
      <c r="J611" s="123">
        <v>1</v>
      </c>
      <c r="K611" s="123">
        <v>1</v>
      </c>
      <c r="L611" s="123">
        <v>1</v>
      </c>
    </row>
    <row r="612" spans="1:12">
      <c r="A612" s="16" t="s">
        <v>588</v>
      </c>
      <c r="B612" s="16" t="s">
        <v>2186</v>
      </c>
      <c r="C612" s="16" t="s">
        <v>1954</v>
      </c>
      <c r="D612" s="4" t="s">
        <v>2187</v>
      </c>
      <c r="E612" s="4" t="s">
        <v>1961</v>
      </c>
      <c r="F612" s="4" t="s">
        <v>1962</v>
      </c>
      <c r="G612" s="17">
        <v>2.38883987648875</v>
      </c>
      <c r="H612" s="127">
        <v>0.77149999999999996</v>
      </c>
      <c r="I612" s="123">
        <v>1</v>
      </c>
      <c r="J612" s="123">
        <v>1</v>
      </c>
      <c r="K612" s="123">
        <v>1</v>
      </c>
      <c r="L612" s="123">
        <v>1</v>
      </c>
    </row>
    <row r="613" spans="1:12">
      <c r="A613" s="16" t="s">
        <v>589</v>
      </c>
      <c r="B613" s="16" t="s">
        <v>2186</v>
      </c>
      <c r="C613" s="16" t="s">
        <v>1956</v>
      </c>
      <c r="D613" s="4" t="s">
        <v>2187</v>
      </c>
      <c r="E613" s="4" t="s">
        <v>1961</v>
      </c>
      <c r="F613" s="4" t="s">
        <v>1962</v>
      </c>
      <c r="G613" s="17">
        <v>4.0377229080932802</v>
      </c>
      <c r="H613" s="127">
        <v>1.07</v>
      </c>
      <c r="I613" s="123">
        <v>1</v>
      </c>
      <c r="J613" s="123">
        <v>1</v>
      </c>
      <c r="K613" s="123">
        <v>1</v>
      </c>
      <c r="L613" s="123">
        <v>1</v>
      </c>
    </row>
    <row r="614" spans="1:12">
      <c r="A614" s="16" t="s">
        <v>590</v>
      </c>
      <c r="B614" s="16" t="s">
        <v>2186</v>
      </c>
      <c r="C614" s="16" t="s">
        <v>1957</v>
      </c>
      <c r="D614" s="4" t="s">
        <v>2187</v>
      </c>
      <c r="E614" s="4" t="s">
        <v>1961</v>
      </c>
      <c r="F614" s="4" t="s">
        <v>1962</v>
      </c>
      <c r="G614" s="17">
        <v>6.7463175122749597</v>
      </c>
      <c r="H614" s="127">
        <v>1.6439999999999999</v>
      </c>
      <c r="I614" s="123">
        <v>1</v>
      </c>
      <c r="J614" s="123">
        <v>1</v>
      </c>
      <c r="K614" s="123">
        <v>1</v>
      </c>
      <c r="L614" s="123">
        <v>1</v>
      </c>
    </row>
    <row r="615" spans="1:12">
      <c r="A615" s="16" t="s">
        <v>591</v>
      </c>
      <c r="B615" s="16" t="s">
        <v>2186</v>
      </c>
      <c r="C615" s="16" t="s">
        <v>1958</v>
      </c>
      <c r="D615" s="4" t="s">
        <v>2187</v>
      </c>
      <c r="E615" s="4" t="s">
        <v>1961</v>
      </c>
      <c r="F615" s="4" t="s">
        <v>1962</v>
      </c>
      <c r="G615" s="17">
        <v>11.7090909090909</v>
      </c>
      <c r="H615" s="127">
        <v>2.8902000000000001</v>
      </c>
      <c r="I615" s="123">
        <v>1</v>
      </c>
      <c r="J615" s="123">
        <v>1</v>
      </c>
      <c r="K615" s="123">
        <v>1</v>
      </c>
      <c r="L615" s="123">
        <v>1</v>
      </c>
    </row>
    <row r="616" spans="1:12">
      <c r="A616" s="16" t="s">
        <v>592</v>
      </c>
      <c r="B616" s="16" t="s">
        <v>2188</v>
      </c>
      <c r="C616" s="16" t="s">
        <v>1954</v>
      </c>
      <c r="D616" s="4" t="s">
        <v>2189</v>
      </c>
      <c r="E616" s="4" t="s">
        <v>1961</v>
      </c>
      <c r="F616" s="4" t="s">
        <v>1962</v>
      </c>
      <c r="G616" s="17">
        <v>2.9184278095990499</v>
      </c>
      <c r="H616" s="127">
        <v>0.92020000000000002</v>
      </c>
      <c r="I616" s="123">
        <v>1</v>
      </c>
      <c r="J616" s="123">
        <v>1</v>
      </c>
      <c r="K616" s="123">
        <v>1</v>
      </c>
      <c r="L616" s="123">
        <v>1</v>
      </c>
    </row>
    <row r="617" spans="1:12">
      <c r="A617" s="16" t="s">
        <v>593</v>
      </c>
      <c r="B617" s="16" t="s">
        <v>2188</v>
      </c>
      <c r="C617" s="16" t="s">
        <v>1956</v>
      </c>
      <c r="D617" s="4" t="s">
        <v>2189</v>
      </c>
      <c r="E617" s="4" t="s">
        <v>1961</v>
      </c>
      <c r="F617" s="4" t="s">
        <v>1962</v>
      </c>
      <c r="G617" s="17">
        <v>5.2951912951912998</v>
      </c>
      <c r="H617" s="127">
        <v>1.2537</v>
      </c>
      <c r="I617" s="123">
        <v>1</v>
      </c>
      <c r="J617" s="123">
        <v>1</v>
      </c>
      <c r="K617" s="123">
        <v>1</v>
      </c>
      <c r="L617" s="123">
        <v>1</v>
      </c>
    </row>
    <row r="618" spans="1:12">
      <c r="A618" s="16" t="s">
        <v>594</v>
      </c>
      <c r="B618" s="16" t="s">
        <v>2188</v>
      </c>
      <c r="C618" s="16" t="s">
        <v>1957</v>
      </c>
      <c r="D618" s="4" t="s">
        <v>2189</v>
      </c>
      <c r="E618" s="4" t="s">
        <v>1961</v>
      </c>
      <c r="F618" s="4" t="s">
        <v>1962</v>
      </c>
      <c r="G618" s="17">
        <v>9.4559605163249802</v>
      </c>
      <c r="H618" s="127">
        <v>1.9569000000000001</v>
      </c>
      <c r="I618" s="123">
        <v>1</v>
      </c>
      <c r="J618" s="123">
        <v>1</v>
      </c>
      <c r="K618" s="123">
        <v>1</v>
      </c>
      <c r="L618" s="123">
        <v>1</v>
      </c>
    </row>
    <row r="619" spans="1:12">
      <c r="A619" s="16" t="s">
        <v>595</v>
      </c>
      <c r="B619" s="16" t="s">
        <v>2188</v>
      </c>
      <c r="C619" s="16" t="s">
        <v>1958</v>
      </c>
      <c r="D619" s="4" t="s">
        <v>2189</v>
      </c>
      <c r="E619" s="4" t="s">
        <v>1961</v>
      </c>
      <c r="F619" s="4" t="s">
        <v>1962</v>
      </c>
      <c r="G619" s="17">
        <v>15.940032414910901</v>
      </c>
      <c r="H619" s="127">
        <v>3.5882000000000001</v>
      </c>
      <c r="I619" s="123">
        <v>1</v>
      </c>
      <c r="J619" s="123">
        <v>1</v>
      </c>
      <c r="K619" s="123">
        <v>1</v>
      </c>
      <c r="L619" s="123">
        <v>1</v>
      </c>
    </row>
    <row r="620" spans="1:12">
      <c r="A620" s="16" t="s">
        <v>596</v>
      </c>
      <c r="B620" s="16" t="s">
        <v>2190</v>
      </c>
      <c r="C620" s="16" t="s">
        <v>1954</v>
      </c>
      <c r="D620" s="4" t="s">
        <v>2191</v>
      </c>
      <c r="E620" s="4" t="s">
        <v>1961</v>
      </c>
      <c r="F620" s="4" t="s">
        <v>1962</v>
      </c>
      <c r="G620" s="17">
        <v>2.1399495237319899</v>
      </c>
      <c r="H620" s="127">
        <v>1.0096000000000001</v>
      </c>
      <c r="I620" s="123">
        <v>1</v>
      </c>
      <c r="J620" s="123">
        <v>1</v>
      </c>
      <c r="K620" s="123">
        <v>1</v>
      </c>
      <c r="L620" s="123">
        <v>1</v>
      </c>
    </row>
    <row r="621" spans="1:12">
      <c r="A621" s="16" t="s">
        <v>597</v>
      </c>
      <c r="B621" s="16" t="s">
        <v>2190</v>
      </c>
      <c r="C621" s="16" t="s">
        <v>1956</v>
      </c>
      <c r="D621" s="4" t="s">
        <v>2191</v>
      </c>
      <c r="E621" s="4" t="s">
        <v>1961</v>
      </c>
      <c r="F621" s="4" t="s">
        <v>1962</v>
      </c>
      <c r="G621" s="17">
        <v>4.2428867533446404</v>
      </c>
      <c r="H621" s="127">
        <v>1.4368000000000001</v>
      </c>
      <c r="I621" s="123">
        <v>1</v>
      </c>
      <c r="J621" s="123">
        <v>1</v>
      </c>
      <c r="K621" s="123">
        <v>1</v>
      </c>
      <c r="L621" s="123">
        <v>1</v>
      </c>
    </row>
    <row r="622" spans="1:12">
      <c r="A622" s="16" t="s">
        <v>598</v>
      </c>
      <c r="B622" s="16" t="s">
        <v>2190</v>
      </c>
      <c r="C622" s="16" t="s">
        <v>1957</v>
      </c>
      <c r="D622" s="4" t="s">
        <v>2191</v>
      </c>
      <c r="E622" s="4" t="s">
        <v>1961</v>
      </c>
      <c r="F622" s="4" t="s">
        <v>1962</v>
      </c>
      <c r="G622" s="17">
        <v>7.9204081632653098</v>
      </c>
      <c r="H622" s="127">
        <v>2.1450999999999998</v>
      </c>
      <c r="I622" s="123">
        <v>1</v>
      </c>
      <c r="J622" s="123">
        <v>1</v>
      </c>
      <c r="K622" s="123">
        <v>1</v>
      </c>
      <c r="L622" s="123">
        <v>1</v>
      </c>
    </row>
    <row r="623" spans="1:12">
      <c r="A623" s="16" t="s">
        <v>599</v>
      </c>
      <c r="B623" s="16" t="s">
        <v>2190</v>
      </c>
      <c r="C623" s="16" t="s">
        <v>1958</v>
      </c>
      <c r="D623" s="4" t="s">
        <v>2191</v>
      </c>
      <c r="E623" s="4" t="s">
        <v>1961</v>
      </c>
      <c r="F623" s="4" t="s">
        <v>1962</v>
      </c>
      <c r="G623" s="17">
        <v>12.954627949183299</v>
      </c>
      <c r="H623" s="127">
        <v>3.4870999999999999</v>
      </c>
      <c r="I623" s="123">
        <v>1</v>
      </c>
      <c r="J623" s="123">
        <v>1</v>
      </c>
      <c r="K623" s="123">
        <v>1</v>
      </c>
      <c r="L623" s="123">
        <v>1</v>
      </c>
    </row>
    <row r="624" spans="1:12">
      <c r="A624" s="16" t="s">
        <v>600</v>
      </c>
      <c r="B624" s="16" t="s">
        <v>2192</v>
      </c>
      <c r="C624" s="16" t="s">
        <v>1954</v>
      </c>
      <c r="D624" s="4" t="s">
        <v>2193</v>
      </c>
      <c r="E624" s="4" t="s">
        <v>1961</v>
      </c>
      <c r="F624" s="4" t="s">
        <v>1962</v>
      </c>
      <c r="G624" s="17">
        <v>1.7969352652976101</v>
      </c>
      <c r="H624" s="127">
        <v>1.6479999999999999</v>
      </c>
      <c r="I624" s="123">
        <v>1</v>
      </c>
      <c r="J624" s="123">
        <v>1</v>
      </c>
      <c r="K624" s="123">
        <v>1</v>
      </c>
      <c r="L624" s="123">
        <v>1</v>
      </c>
    </row>
    <row r="625" spans="1:12">
      <c r="A625" s="16" t="s">
        <v>601</v>
      </c>
      <c r="B625" s="16" t="s">
        <v>2192</v>
      </c>
      <c r="C625" s="16" t="s">
        <v>1956</v>
      </c>
      <c r="D625" s="4" t="s">
        <v>2193</v>
      </c>
      <c r="E625" s="4" t="s">
        <v>1961</v>
      </c>
      <c r="F625" s="4" t="s">
        <v>1962</v>
      </c>
      <c r="G625" s="17">
        <v>3.4332554757392799</v>
      </c>
      <c r="H625" s="127">
        <v>2.0070000000000001</v>
      </c>
      <c r="I625" s="123">
        <v>1</v>
      </c>
      <c r="J625" s="123">
        <v>1</v>
      </c>
      <c r="K625" s="123">
        <v>1</v>
      </c>
      <c r="L625" s="123">
        <v>1</v>
      </c>
    </row>
    <row r="626" spans="1:12">
      <c r="A626" s="16" t="s">
        <v>602</v>
      </c>
      <c r="B626" s="16" t="s">
        <v>2192</v>
      </c>
      <c r="C626" s="16" t="s">
        <v>1957</v>
      </c>
      <c r="D626" s="4" t="s">
        <v>2193</v>
      </c>
      <c r="E626" s="4" t="s">
        <v>1961</v>
      </c>
      <c r="F626" s="4" t="s">
        <v>1962</v>
      </c>
      <c r="G626" s="17">
        <v>7.6946940522036797</v>
      </c>
      <c r="H626" s="127">
        <v>2.9199000000000002</v>
      </c>
      <c r="I626" s="123">
        <v>1</v>
      </c>
      <c r="J626" s="123">
        <v>1</v>
      </c>
      <c r="K626" s="123">
        <v>1</v>
      </c>
      <c r="L626" s="123">
        <v>1</v>
      </c>
    </row>
    <row r="627" spans="1:12">
      <c r="A627" s="16" t="s">
        <v>603</v>
      </c>
      <c r="B627" s="16" t="s">
        <v>2192</v>
      </c>
      <c r="C627" s="16" t="s">
        <v>1958</v>
      </c>
      <c r="D627" s="4" t="s">
        <v>2193</v>
      </c>
      <c r="E627" s="4" t="s">
        <v>1961</v>
      </c>
      <c r="F627" s="4" t="s">
        <v>1962</v>
      </c>
      <c r="G627" s="17">
        <v>13.901943462897499</v>
      </c>
      <c r="H627" s="127">
        <v>4.8413000000000004</v>
      </c>
      <c r="I627" s="123">
        <v>1</v>
      </c>
      <c r="J627" s="123">
        <v>1</v>
      </c>
      <c r="K627" s="123">
        <v>1</v>
      </c>
      <c r="L627" s="123">
        <v>1</v>
      </c>
    </row>
    <row r="628" spans="1:12">
      <c r="A628" s="16" t="s">
        <v>1636</v>
      </c>
      <c r="B628" s="16" t="s">
        <v>2194</v>
      </c>
      <c r="C628" s="16" t="s">
        <v>1954</v>
      </c>
      <c r="D628" s="4" t="s">
        <v>2195</v>
      </c>
      <c r="E628" s="4" t="s">
        <v>1961</v>
      </c>
      <c r="F628" s="4" t="s">
        <v>1962</v>
      </c>
      <c r="G628" s="17">
        <v>1.4734626222443199</v>
      </c>
      <c r="H628" s="127">
        <v>1.7675000000000001</v>
      </c>
      <c r="I628" s="123">
        <v>1</v>
      </c>
      <c r="J628" s="123">
        <v>1</v>
      </c>
      <c r="K628" s="123">
        <v>1</v>
      </c>
      <c r="L628" s="123">
        <v>1</v>
      </c>
    </row>
    <row r="629" spans="1:12">
      <c r="A629" s="16" t="s">
        <v>1637</v>
      </c>
      <c r="B629" s="16" t="s">
        <v>2194</v>
      </c>
      <c r="C629" s="16" t="s">
        <v>1956</v>
      </c>
      <c r="D629" s="4" t="s">
        <v>2195</v>
      </c>
      <c r="E629" s="4" t="s">
        <v>1961</v>
      </c>
      <c r="F629" s="4" t="s">
        <v>1962</v>
      </c>
      <c r="G629" s="17">
        <v>2.2144348615524301</v>
      </c>
      <c r="H629" s="127">
        <v>1.9373</v>
      </c>
      <c r="I629" s="123">
        <v>1</v>
      </c>
      <c r="J629" s="123">
        <v>1</v>
      </c>
      <c r="K629" s="123">
        <v>1</v>
      </c>
      <c r="L629" s="123">
        <v>1</v>
      </c>
    </row>
    <row r="630" spans="1:12">
      <c r="A630" s="16" t="s">
        <v>1638</v>
      </c>
      <c r="B630" s="16" t="s">
        <v>2194</v>
      </c>
      <c r="C630" s="16" t="s">
        <v>1957</v>
      </c>
      <c r="D630" s="4" t="s">
        <v>2195</v>
      </c>
      <c r="E630" s="4" t="s">
        <v>1961</v>
      </c>
      <c r="F630" s="4" t="s">
        <v>1962</v>
      </c>
      <c r="G630" s="17">
        <v>4.6961063627730297</v>
      </c>
      <c r="H630" s="127">
        <v>2.5183</v>
      </c>
      <c r="I630" s="123">
        <v>1</v>
      </c>
      <c r="J630" s="123">
        <v>1</v>
      </c>
      <c r="K630" s="123">
        <v>1</v>
      </c>
      <c r="L630" s="123">
        <v>1</v>
      </c>
    </row>
    <row r="631" spans="1:12">
      <c r="A631" s="16" t="s">
        <v>1639</v>
      </c>
      <c r="B631" s="16" t="s">
        <v>2194</v>
      </c>
      <c r="C631" s="16" t="s">
        <v>1958</v>
      </c>
      <c r="D631" s="4" t="s">
        <v>2195</v>
      </c>
      <c r="E631" s="4" t="s">
        <v>1961</v>
      </c>
      <c r="F631" s="4" t="s">
        <v>1962</v>
      </c>
      <c r="G631" s="17">
        <v>9.2315789473684209</v>
      </c>
      <c r="H631" s="127">
        <v>3.7930000000000001</v>
      </c>
      <c r="I631" s="123">
        <v>1</v>
      </c>
      <c r="J631" s="123">
        <v>1</v>
      </c>
      <c r="K631" s="123">
        <v>1</v>
      </c>
      <c r="L631" s="123">
        <v>1</v>
      </c>
    </row>
    <row r="632" spans="1:12">
      <c r="A632" s="16" t="s">
        <v>2196</v>
      </c>
      <c r="B632" s="16" t="s">
        <v>2197</v>
      </c>
      <c r="C632" s="16" t="s">
        <v>1954</v>
      </c>
      <c r="D632" s="4" t="s">
        <v>2198</v>
      </c>
      <c r="E632" s="4" t="s">
        <v>1961</v>
      </c>
      <c r="F632" s="4" t="s">
        <v>1962</v>
      </c>
      <c r="G632" s="17">
        <v>3.6889302453818602</v>
      </c>
      <c r="H632" s="127">
        <v>1.6447000000000001</v>
      </c>
      <c r="I632" s="123">
        <v>1</v>
      </c>
      <c r="J632" s="123">
        <v>1</v>
      </c>
      <c r="K632" s="123">
        <v>1</v>
      </c>
      <c r="L632" s="123">
        <v>1</v>
      </c>
    </row>
    <row r="633" spans="1:12">
      <c r="A633" s="16" t="s">
        <v>2199</v>
      </c>
      <c r="B633" s="16" t="s">
        <v>2197</v>
      </c>
      <c r="C633" s="16" t="s">
        <v>1956</v>
      </c>
      <c r="D633" s="4" t="s">
        <v>2198</v>
      </c>
      <c r="E633" s="4" t="s">
        <v>1961</v>
      </c>
      <c r="F633" s="4" t="s">
        <v>1962</v>
      </c>
      <c r="G633" s="17">
        <v>4.5902121621153897</v>
      </c>
      <c r="H633" s="127">
        <v>1.8485</v>
      </c>
      <c r="I633" s="123">
        <v>1</v>
      </c>
      <c r="J633" s="123">
        <v>1</v>
      </c>
      <c r="K633" s="123">
        <v>1</v>
      </c>
      <c r="L633" s="123">
        <v>1</v>
      </c>
    </row>
    <row r="634" spans="1:12">
      <c r="A634" s="16" t="s">
        <v>2200</v>
      </c>
      <c r="B634" s="16" t="s">
        <v>2197</v>
      </c>
      <c r="C634" s="16" t="s">
        <v>1957</v>
      </c>
      <c r="D634" s="4" t="s">
        <v>2198</v>
      </c>
      <c r="E634" s="4" t="s">
        <v>1961</v>
      </c>
      <c r="F634" s="4" t="s">
        <v>1962</v>
      </c>
      <c r="G634" s="17">
        <v>6.4774473470125598</v>
      </c>
      <c r="H634" s="127">
        <v>2.4194</v>
      </c>
      <c r="I634" s="123">
        <v>1</v>
      </c>
      <c r="J634" s="123">
        <v>1</v>
      </c>
      <c r="K634" s="123">
        <v>1</v>
      </c>
      <c r="L634" s="123">
        <v>1</v>
      </c>
    </row>
    <row r="635" spans="1:12">
      <c r="A635" s="16" t="s">
        <v>2201</v>
      </c>
      <c r="B635" s="16" t="s">
        <v>2197</v>
      </c>
      <c r="C635" s="16" t="s">
        <v>1958</v>
      </c>
      <c r="D635" s="4" t="s">
        <v>2198</v>
      </c>
      <c r="E635" s="4" t="s">
        <v>1961</v>
      </c>
      <c r="F635" s="4" t="s">
        <v>1962</v>
      </c>
      <c r="G635" s="17">
        <v>10.595000000000001</v>
      </c>
      <c r="H635" s="127">
        <v>3.431</v>
      </c>
      <c r="I635" s="123">
        <v>1</v>
      </c>
      <c r="J635" s="123">
        <v>1</v>
      </c>
      <c r="K635" s="123">
        <v>1</v>
      </c>
      <c r="L635" s="123">
        <v>1</v>
      </c>
    </row>
    <row r="636" spans="1:12">
      <c r="A636" s="16" t="s">
        <v>2202</v>
      </c>
      <c r="B636" s="16" t="s">
        <v>2203</v>
      </c>
      <c r="C636" s="16" t="s">
        <v>1954</v>
      </c>
      <c r="D636" s="4" t="s">
        <v>2204</v>
      </c>
      <c r="E636" s="4" t="s">
        <v>1961</v>
      </c>
      <c r="F636" s="4" t="s">
        <v>1962</v>
      </c>
      <c r="G636" s="17">
        <v>1.83911617136241</v>
      </c>
      <c r="H636" s="127">
        <v>1.5164</v>
      </c>
      <c r="I636" s="123">
        <v>1</v>
      </c>
      <c r="J636" s="123">
        <v>1</v>
      </c>
      <c r="K636" s="123">
        <v>1</v>
      </c>
      <c r="L636" s="123">
        <v>1</v>
      </c>
    </row>
    <row r="637" spans="1:12">
      <c r="A637" s="16" t="s">
        <v>2205</v>
      </c>
      <c r="B637" s="16" t="s">
        <v>2203</v>
      </c>
      <c r="C637" s="16" t="s">
        <v>1956</v>
      </c>
      <c r="D637" s="4" t="s">
        <v>2204</v>
      </c>
      <c r="E637" s="4" t="s">
        <v>1961</v>
      </c>
      <c r="F637" s="4" t="s">
        <v>1962</v>
      </c>
      <c r="G637" s="17">
        <v>2.44522278120954</v>
      </c>
      <c r="H637" s="127">
        <v>1.6468</v>
      </c>
      <c r="I637" s="123">
        <v>1</v>
      </c>
      <c r="J637" s="123">
        <v>1</v>
      </c>
      <c r="K637" s="123">
        <v>1</v>
      </c>
      <c r="L637" s="123">
        <v>1</v>
      </c>
    </row>
    <row r="638" spans="1:12">
      <c r="A638" s="16" t="s">
        <v>2206</v>
      </c>
      <c r="B638" s="16" t="s">
        <v>2203</v>
      </c>
      <c r="C638" s="16" t="s">
        <v>1957</v>
      </c>
      <c r="D638" s="4" t="s">
        <v>2204</v>
      </c>
      <c r="E638" s="4" t="s">
        <v>1961</v>
      </c>
      <c r="F638" s="4" t="s">
        <v>1962</v>
      </c>
      <c r="G638" s="17">
        <v>4.3695097761405499</v>
      </c>
      <c r="H638" s="127">
        <v>2.1968000000000001</v>
      </c>
      <c r="I638" s="123">
        <v>1</v>
      </c>
      <c r="J638" s="123">
        <v>1</v>
      </c>
      <c r="K638" s="123">
        <v>1</v>
      </c>
      <c r="L638" s="123">
        <v>1</v>
      </c>
    </row>
    <row r="639" spans="1:12">
      <c r="A639" s="16" t="s">
        <v>2207</v>
      </c>
      <c r="B639" s="16" t="s">
        <v>2203</v>
      </c>
      <c r="C639" s="16" t="s">
        <v>1958</v>
      </c>
      <c r="D639" s="4" t="s">
        <v>2204</v>
      </c>
      <c r="E639" s="4" t="s">
        <v>1961</v>
      </c>
      <c r="F639" s="4" t="s">
        <v>1962</v>
      </c>
      <c r="G639" s="17">
        <v>9.2527472527472501</v>
      </c>
      <c r="H639" s="127">
        <v>3.5066000000000002</v>
      </c>
      <c r="I639" s="123">
        <v>1</v>
      </c>
      <c r="J639" s="123">
        <v>1</v>
      </c>
      <c r="K639" s="123">
        <v>1</v>
      </c>
      <c r="L639" s="123">
        <v>1</v>
      </c>
    </row>
    <row r="640" spans="1:12">
      <c r="A640" s="16" t="s">
        <v>2208</v>
      </c>
      <c r="B640" s="16" t="s">
        <v>2209</v>
      </c>
      <c r="C640" s="16" t="s">
        <v>1954</v>
      </c>
      <c r="D640" s="4" t="s">
        <v>2210</v>
      </c>
      <c r="E640" s="4" t="s">
        <v>1961</v>
      </c>
      <c r="F640" s="4" t="s">
        <v>1962</v>
      </c>
      <c r="G640" s="17">
        <v>2.20500743678731</v>
      </c>
      <c r="H640" s="127">
        <v>2.0230999999999999</v>
      </c>
      <c r="I640" s="123">
        <v>1</v>
      </c>
      <c r="J640" s="123">
        <v>1</v>
      </c>
      <c r="K640" s="123">
        <v>1</v>
      </c>
      <c r="L640" s="123">
        <v>1</v>
      </c>
    </row>
    <row r="641" spans="1:12">
      <c r="A641" s="16" t="s">
        <v>2211</v>
      </c>
      <c r="B641" s="16" t="s">
        <v>2209</v>
      </c>
      <c r="C641" s="16" t="s">
        <v>1956</v>
      </c>
      <c r="D641" s="4" t="s">
        <v>2210</v>
      </c>
      <c r="E641" s="4" t="s">
        <v>1961</v>
      </c>
      <c r="F641" s="4" t="s">
        <v>1962</v>
      </c>
      <c r="G641" s="17">
        <v>3.4714102564102598</v>
      </c>
      <c r="H641" s="127">
        <v>2.4272</v>
      </c>
      <c r="I641" s="123">
        <v>1</v>
      </c>
      <c r="J641" s="123">
        <v>1</v>
      </c>
      <c r="K641" s="123">
        <v>1</v>
      </c>
      <c r="L641" s="123">
        <v>1</v>
      </c>
    </row>
    <row r="642" spans="1:12">
      <c r="A642" s="16" t="s">
        <v>2212</v>
      </c>
      <c r="B642" s="16" t="s">
        <v>2209</v>
      </c>
      <c r="C642" s="16" t="s">
        <v>1957</v>
      </c>
      <c r="D642" s="4" t="s">
        <v>2210</v>
      </c>
      <c r="E642" s="4" t="s">
        <v>1961</v>
      </c>
      <c r="F642" s="4" t="s">
        <v>1962</v>
      </c>
      <c r="G642" s="17">
        <v>5.5100603621730402</v>
      </c>
      <c r="H642" s="127">
        <v>3.1280999999999999</v>
      </c>
      <c r="I642" s="123">
        <v>1</v>
      </c>
      <c r="J642" s="123">
        <v>1</v>
      </c>
      <c r="K642" s="123">
        <v>1</v>
      </c>
      <c r="L642" s="123">
        <v>1</v>
      </c>
    </row>
    <row r="643" spans="1:12">
      <c r="A643" s="16" t="s">
        <v>2213</v>
      </c>
      <c r="B643" s="16" t="s">
        <v>2209</v>
      </c>
      <c r="C643" s="16" t="s">
        <v>1958</v>
      </c>
      <c r="D643" s="4" t="s">
        <v>2210</v>
      </c>
      <c r="E643" s="4" t="s">
        <v>1961</v>
      </c>
      <c r="F643" s="4" t="s">
        <v>1962</v>
      </c>
      <c r="G643" s="17">
        <v>10.7197149643705</v>
      </c>
      <c r="H643" s="127">
        <v>4.3578999999999999</v>
      </c>
      <c r="I643" s="123">
        <v>1</v>
      </c>
      <c r="J643" s="123">
        <v>1</v>
      </c>
      <c r="K643" s="123">
        <v>1</v>
      </c>
      <c r="L643" s="123">
        <v>1</v>
      </c>
    </row>
    <row r="644" spans="1:12">
      <c r="A644" s="16" t="s">
        <v>2214</v>
      </c>
      <c r="B644" s="16" t="s">
        <v>2215</v>
      </c>
      <c r="C644" s="16" t="s">
        <v>1954</v>
      </c>
      <c r="D644" s="4" t="s">
        <v>2216</v>
      </c>
      <c r="E644" s="4" t="s">
        <v>1961</v>
      </c>
      <c r="F644" s="4" t="s">
        <v>1962</v>
      </c>
      <c r="G644" s="17">
        <v>2.0710860381089198</v>
      </c>
      <c r="H644" s="127">
        <v>1.5064</v>
      </c>
      <c r="I644" s="123">
        <v>1</v>
      </c>
      <c r="J644" s="123">
        <v>1</v>
      </c>
      <c r="K644" s="123">
        <v>1</v>
      </c>
      <c r="L644" s="123">
        <v>1</v>
      </c>
    </row>
    <row r="645" spans="1:12">
      <c r="A645" s="16" t="s">
        <v>2217</v>
      </c>
      <c r="B645" s="16" t="s">
        <v>2215</v>
      </c>
      <c r="C645" s="16" t="s">
        <v>1956</v>
      </c>
      <c r="D645" s="4" t="s">
        <v>2216</v>
      </c>
      <c r="E645" s="4" t="s">
        <v>1961</v>
      </c>
      <c r="F645" s="4" t="s">
        <v>1962</v>
      </c>
      <c r="G645" s="17">
        <v>2.5070619149285598</v>
      </c>
      <c r="H645" s="127">
        <v>1.5951</v>
      </c>
      <c r="I645" s="123">
        <v>1</v>
      </c>
      <c r="J645" s="123">
        <v>1</v>
      </c>
      <c r="K645" s="123">
        <v>1</v>
      </c>
      <c r="L645" s="123">
        <v>1</v>
      </c>
    </row>
    <row r="646" spans="1:12">
      <c r="A646" s="16" t="s">
        <v>2218</v>
      </c>
      <c r="B646" s="16" t="s">
        <v>2215</v>
      </c>
      <c r="C646" s="16" t="s">
        <v>1957</v>
      </c>
      <c r="D646" s="4" t="s">
        <v>2216</v>
      </c>
      <c r="E646" s="4" t="s">
        <v>1961</v>
      </c>
      <c r="F646" s="4" t="s">
        <v>1962</v>
      </c>
      <c r="G646" s="17">
        <v>3.3996206799662798</v>
      </c>
      <c r="H646" s="127">
        <v>2.2195</v>
      </c>
      <c r="I646" s="123">
        <v>1</v>
      </c>
      <c r="J646" s="123">
        <v>1</v>
      </c>
      <c r="K646" s="123">
        <v>1</v>
      </c>
      <c r="L646" s="123">
        <v>1</v>
      </c>
    </row>
    <row r="647" spans="1:12">
      <c r="A647" s="16" t="s">
        <v>2219</v>
      </c>
      <c r="B647" s="16" t="s">
        <v>2215</v>
      </c>
      <c r="C647" s="16" t="s">
        <v>1958</v>
      </c>
      <c r="D647" s="4" t="s">
        <v>2216</v>
      </c>
      <c r="E647" s="4" t="s">
        <v>1961</v>
      </c>
      <c r="F647" s="4" t="s">
        <v>1962</v>
      </c>
      <c r="G647" s="17">
        <v>8.1293001186239593</v>
      </c>
      <c r="H647" s="127">
        <v>3.0007000000000001</v>
      </c>
      <c r="I647" s="123">
        <v>1</v>
      </c>
      <c r="J647" s="123">
        <v>1</v>
      </c>
      <c r="K647" s="123">
        <v>1</v>
      </c>
      <c r="L647" s="123">
        <v>1</v>
      </c>
    </row>
    <row r="648" spans="1:12">
      <c r="A648" s="16" t="s">
        <v>604</v>
      </c>
      <c r="B648" s="16" t="s">
        <v>2220</v>
      </c>
      <c r="C648" s="16" t="s">
        <v>1954</v>
      </c>
      <c r="D648" s="4" t="s">
        <v>1640</v>
      </c>
      <c r="E648" s="4" t="s">
        <v>1961</v>
      </c>
      <c r="F648" s="4" t="s">
        <v>1962</v>
      </c>
      <c r="G648" s="17">
        <v>3.13798111837328</v>
      </c>
      <c r="H648" s="127">
        <v>0.45710000000000001</v>
      </c>
      <c r="I648" s="123">
        <v>1</v>
      </c>
      <c r="J648" s="123">
        <v>1</v>
      </c>
      <c r="K648" s="123">
        <v>1</v>
      </c>
      <c r="L648" s="123">
        <v>1</v>
      </c>
    </row>
    <row r="649" spans="1:12">
      <c r="A649" s="16" t="s">
        <v>605</v>
      </c>
      <c r="B649" s="16" t="s">
        <v>2220</v>
      </c>
      <c r="C649" s="16" t="s">
        <v>1956</v>
      </c>
      <c r="D649" s="4" t="s">
        <v>1640</v>
      </c>
      <c r="E649" s="4" t="s">
        <v>1961</v>
      </c>
      <c r="F649" s="4" t="s">
        <v>1962</v>
      </c>
      <c r="G649" s="17">
        <v>3.7897951142632</v>
      </c>
      <c r="H649" s="127">
        <v>0.56759999999999999</v>
      </c>
      <c r="I649" s="123">
        <v>1</v>
      </c>
      <c r="J649" s="123">
        <v>1</v>
      </c>
      <c r="K649" s="123">
        <v>1</v>
      </c>
      <c r="L649" s="123">
        <v>1</v>
      </c>
    </row>
    <row r="650" spans="1:12">
      <c r="A650" s="16" t="s">
        <v>606</v>
      </c>
      <c r="B650" s="16" t="s">
        <v>2220</v>
      </c>
      <c r="C650" s="16" t="s">
        <v>1957</v>
      </c>
      <c r="D650" s="4" t="s">
        <v>1640</v>
      </c>
      <c r="E650" s="4" t="s">
        <v>1961</v>
      </c>
      <c r="F650" s="4" t="s">
        <v>1962</v>
      </c>
      <c r="G650" s="17">
        <v>5.0983778126635304</v>
      </c>
      <c r="H650" s="127">
        <v>0.79720000000000002</v>
      </c>
      <c r="I650" s="123">
        <v>1</v>
      </c>
      <c r="J650" s="123">
        <v>1</v>
      </c>
      <c r="K650" s="123">
        <v>1</v>
      </c>
      <c r="L650" s="123">
        <v>1</v>
      </c>
    </row>
    <row r="651" spans="1:12">
      <c r="A651" s="16" t="s">
        <v>607</v>
      </c>
      <c r="B651" s="16" t="s">
        <v>2220</v>
      </c>
      <c r="C651" s="16" t="s">
        <v>1958</v>
      </c>
      <c r="D651" s="4" t="s">
        <v>1640</v>
      </c>
      <c r="E651" s="4" t="s">
        <v>1961</v>
      </c>
      <c r="F651" s="4" t="s">
        <v>1962</v>
      </c>
      <c r="G651" s="17">
        <v>7.0840480274442497</v>
      </c>
      <c r="H651" s="127">
        <v>1.3086</v>
      </c>
      <c r="I651" s="123">
        <v>1</v>
      </c>
      <c r="J651" s="123">
        <v>1</v>
      </c>
      <c r="K651" s="123">
        <v>1</v>
      </c>
      <c r="L651" s="123">
        <v>1</v>
      </c>
    </row>
    <row r="652" spans="1:12">
      <c r="A652" s="16" t="s">
        <v>608</v>
      </c>
      <c r="B652" s="16" t="s">
        <v>2221</v>
      </c>
      <c r="C652" s="16" t="s">
        <v>1954</v>
      </c>
      <c r="D652" s="4" t="s">
        <v>1641</v>
      </c>
      <c r="E652" s="4" t="s">
        <v>1961</v>
      </c>
      <c r="F652" s="4" t="s">
        <v>1962</v>
      </c>
      <c r="G652" s="17">
        <v>3.03251342945999</v>
      </c>
      <c r="H652" s="127">
        <v>0.48170000000000002</v>
      </c>
      <c r="I652" s="123">
        <v>1</v>
      </c>
      <c r="J652" s="123">
        <v>1</v>
      </c>
      <c r="K652" s="123">
        <v>1</v>
      </c>
      <c r="L652" s="123">
        <v>1</v>
      </c>
    </row>
    <row r="653" spans="1:12">
      <c r="A653" s="16" t="s">
        <v>609</v>
      </c>
      <c r="B653" s="16" t="s">
        <v>2221</v>
      </c>
      <c r="C653" s="16" t="s">
        <v>1956</v>
      </c>
      <c r="D653" s="4" t="s">
        <v>1641</v>
      </c>
      <c r="E653" s="4" t="s">
        <v>1961</v>
      </c>
      <c r="F653" s="4" t="s">
        <v>1962</v>
      </c>
      <c r="G653" s="17">
        <v>3.5171507809079001</v>
      </c>
      <c r="H653" s="127">
        <v>0.58089999999999997</v>
      </c>
      <c r="I653" s="123">
        <v>1</v>
      </c>
      <c r="J653" s="123">
        <v>1</v>
      </c>
      <c r="K653" s="123">
        <v>1</v>
      </c>
      <c r="L653" s="123">
        <v>1</v>
      </c>
    </row>
    <row r="654" spans="1:12">
      <c r="A654" s="16" t="s">
        <v>610</v>
      </c>
      <c r="B654" s="16" t="s">
        <v>2221</v>
      </c>
      <c r="C654" s="16" t="s">
        <v>1957</v>
      </c>
      <c r="D654" s="4" t="s">
        <v>1641</v>
      </c>
      <c r="E654" s="4" t="s">
        <v>1961</v>
      </c>
      <c r="F654" s="4" t="s">
        <v>1962</v>
      </c>
      <c r="G654" s="17">
        <v>4.3840922531046704</v>
      </c>
      <c r="H654" s="127">
        <v>0.75209999999999999</v>
      </c>
      <c r="I654" s="123">
        <v>1</v>
      </c>
      <c r="J654" s="123">
        <v>1</v>
      </c>
      <c r="K654" s="123">
        <v>1</v>
      </c>
      <c r="L654" s="123">
        <v>1</v>
      </c>
    </row>
    <row r="655" spans="1:12">
      <c r="A655" s="16" t="s">
        <v>611</v>
      </c>
      <c r="B655" s="16" t="s">
        <v>2221</v>
      </c>
      <c r="C655" s="16" t="s">
        <v>1958</v>
      </c>
      <c r="D655" s="4" t="s">
        <v>1641</v>
      </c>
      <c r="E655" s="4" t="s">
        <v>1961</v>
      </c>
      <c r="F655" s="4" t="s">
        <v>1962</v>
      </c>
      <c r="G655" s="17">
        <v>7.7113702623906697</v>
      </c>
      <c r="H655" s="127">
        <v>1.4433</v>
      </c>
      <c r="I655" s="123">
        <v>1</v>
      </c>
      <c r="J655" s="123">
        <v>1</v>
      </c>
      <c r="K655" s="123">
        <v>1</v>
      </c>
      <c r="L655" s="123">
        <v>1</v>
      </c>
    </row>
    <row r="656" spans="1:12">
      <c r="A656" s="16" t="s">
        <v>612</v>
      </c>
      <c r="B656" s="16" t="s">
        <v>2222</v>
      </c>
      <c r="C656" s="16" t="s">
        <v>1954</v>
      </c>
      <c r="D656" s="4" t="s">
        <v>2223</v>
      </c>
      <c r="E656" s="4" t="s">
        <v>1961</v>
      </c>
      <c r="F656" s="4" t="s">
        <v>1962</v>
      </c>
      <c r="G656" s="17">
        <v>2.4533248081841399</v>
      </c>
      <c r="H656" s="127">
        <v>0.48120000000000002</v>
      </c>
      <c r="I656" s="123">
        <v>1</v>
      </c>
      <c r="J656" s="123">
        <v>1</v>
      </c>
      <c r="K656" s="123">
        <v>1</v>
      </c>
      <c r="L656" s="123">
        <v>1</v>
      </c>
    </row>
    <row r="657" spans="1:12">
      <c r="A657" s="16" t="s">
        <v>613</v>
      </c>
      <c r="B657" s="16" t="s">
        <v>2222</v>
      </c>
      <c r="C657" s="16" t="s">
        <v>1956</v>
      </c>
      <c r="D657" s="4" t="s">
        <v>2223</v>
      </c>
      <c r="E657" s="4" t="s">
        <v>1961</v>
      </c>
      <c r="F657" s="4" t="s">
        <v>1962</v>
      </c>
      <c r="G657" s="17">
        <v>3.4044876589379198</v>
      </c>
      <c r="H657" s="127">
        <v>0.65259999999999996</v>
      </c>
      <c r="I657" s="123">
        <v>1</v>
      </c>
      <c r="J657" s="123">
        <v>1</v>
      </c>
      <c r="K657" s="123">
        <v>1</v>
      </c>
      <c r="L657" s="123">
        <v>1</v>
      </c>
    </row>
    <row r="658" spans="1:12">
      <c r="A658" s="16" t="s">
        <v>614</v>
      </c>
      <c r="B658" s="16" t="s">
        <v>2222</v>
      </c>
      <c r="C658" s="16" t="s">
        <v>1957</v>
      </c>
      <c r="D658" s="4" t="s">
        <v>2223</v>
      </c>
      <c r="E658" s="4" t="s">
        <v>1961</v>
      </c>
      <c r="F658" s="4" t="s">
        <v>1962</v>
      </c>
      <c r="G658" s="17">
        <v>4.9150197628458496</v>
      </c>
      <c r="H658" s="127">
        <v>0.91039999999999999</v>
      </c>
      <c r="I658" s="123">
        <v>1</v>
      </c>
      <c r="J658" s="123">
        <v>1</v>
      </c>
      <c r="K658" s="123">
        <v>1</v>
      </c>
      <c r="L658" s="123">
        <v>1</v>
      </c>
    </row>
    <row r="659" spans="1:12">
      <c r="A659" s="16" t="s">
        <v>615</v>
      </c>
      <c r="B659" s="16" t="s">
        <v>2222</v>
      </c>
      <c r="C659" s="16" t="s">
        <v>1958</v>
      </c>
      <c r="D659" s="4" t="s">
        <v>2223</v>
      </c>
      <c r="E659" s="4" t="s">
        <v>1961</v>
      </c>
      <c r="F659" s="4" t="s">
        <v>1962</v>
      </c>
      <c r="G659" s="17">
        <v>8.3106796116504906</v>
      </c>
      <c r="H659" s="127">
        <v>1.6547000000000001</v>
      </c>
      <c r="I659" s="123">
        <v>1</v>
      </c>
      <c r="J659" s="123">
        <v>1</v>
      </c>
      <c r="K659" s="123">
        <v>1</v>
      </c>
      <c r="L659" s="123">
        <v>1</v>
      </c>
    </row>
    <row r="660" spans="1:12">
      <c r="A660" s="16" t="s">
        <v>616</v>
      </c>
      <c r="B660" s="16" t="s">
        <v>2224</v>
      </c>
      <c r="C660" s="16" t="s">
        <v>1954</v>
      </c>
      <c r="D660" s="4" t="s">
        <v>2225</v>
      </c>
      <c r="E660" s="4" t="s">
        <v>1961</v>
      </c>
      <c r="F660" s="4" t="s">
        <v>1962</v>
      </c>
      <c r="G660" s="17">
        <v>3.4493608652900698</v>
      </c>
      <c r="H660" s="127">
        <v>0.74019999999999997</v>
      </c>
      <c r="I660" s="123">
        <v>1</v>
      </c>
      <c r="J660" s="123">
        <v>1</v>
      </c>
      <c r="K660" s="123">
        <v>1</v>
      </c>
      <c r="L660" s="123">
        <v>1</v>
      </c>
    </row>
    <row r="661" spans="1:12">
      <c r="A661" s="16" t="s">
        <v>617</v>
      </c>
      <c r="B661" s="16" t="s">
        <v>2224</v>
      </c>
      <c r="C661" s="16" t="s">
        <v>1956</v>
      </c>
      <c r="D661" s="4" t="s">
        <v>2225</v>
      </c>
      <c r="E661" s="4" t="s">
        <v>1961</v>
      </c>
      <c r="F661" s="4" t="s">
        <v>1962</v>
      </c>
      <c r="G661" s="17">
        <v>4.8197581565138004</v>
      </c>
      <c r="H661" s="127">
        <v>0.8679</v>
      </c>
      <c r="I661" s="123">
        <v>1</v>
      </c>
      <c r="J661" s="123">
        <v>1</v>
      </c>
      <c r="K661" s="123">
        <v>1</v>
      </c>
      <c r="L661" s="123">
        <v>1</v>
      </c>
    </row>
    <row r="662" spans="1:12">
      <c r="A662" s="16" t="s">
        <v>618</v>
      </c>
      <c r="B662" s="16" t="s">
        <v>2224</v>
      </c>
      <c r="C662" s="16" t="s">
        <v>1957</v>
      </c>
      <c r="D662" s="4" t="s">
        <v>2225</v>
      </c>
      <c r="E662" s="4" t="s">
        <v>1961</v>
      </c>
      <c r="F662" s="4" t="s">
        <v>1962</v>
      </c>
      <c r="G662" s="17">
        <v>7.4557570461000697</v>
      </c>
      <c r="H662" s="127">
        <v>1.2937000000000001</v>
      </c>
      <c r="I662" s="123">
        <v>1</v>
      </c>
      <c r="J662" s="123">
        <v>1</v>
      </c>
      <c r="K662" s="123">
        <v>1</v>
      </c>
      <c r="L662" s="123">
        <v>1</v>
      </c>
    </row>
    <row r="663" spans="1:12">
      <c r="A663" s="16" t="s">
        <v>619</v>
      </c>
      <c r="B663" s="16" t="s">
        <v>2224</v>
      </c>
      <c r="C663" s="16" t="s">
        <v>1958</v>
      </c>
      <c r="D663" s="4" t="s">
        <v>2225</v>
      </c>
      <c r="E663" s="4" t="s">
        <v>1961</v>
      </c>
      <c r="F663" s="4" t="s">
        <v>1962</v>
      </c>
      <c r="G663" s="17">
        <v>11.667121418826699</v>
      </c>
      <c r="H663" s="127">
        <v>2.0447000000000002</v>
      </c>
      <c r="I663" s="123">
        <v>1</v>
      </c>
      <c r="J663" s="123">
        <v>1</v>
      </c>
      <c r="K663" s="123">
        <v>1</v>
      </c>
      <c r="L663" s="123">
        <v>1</v>
      </c>
    </row>
    <row r="664" spans="1:12">
      <c r="A664" s="16" t="s">
        <v>620</v>
      </c>
      <c r="B664" s="16" t="s">
        <v>2226</v>
      </c>
      <c r="C664" s="16" t="s">
        <v>1954</v>
      </c>
      <c r="D664" s="4" t="s">
        <v>2227</v>
      </c>
      <c r="E664" s="4" t="s">
        <v>1961</v>
      </c>
      <c r="F664" s="4" t="s">
        <v>1962</v>
      </c>
      <c r="G664" s="17">
        <v>4.1289433384379803</v>
      </c>
      <c r="H664" s="127">
        <v>0.66349999999999998</v>
      </c>
      <c r="I664" s="123">
        <v>1</v>
      </c>
      <c r="J664" s="123">
        <v>1</v>
      </c>
      <c r="K664" s="123">
        <v>1</v>
      </c>
      <c r="L664" s="123">
        <v>1</v>
      </c>
    </row>
    <row r="665" spans="1:12">
      <c r="A665" s="16" t="s">
        <v>621</v>
      </c>
      <c r="B665" s="16" t="s">
        <v>2226</v>
      </c>
      <c r="C665" s="16" t="s">
        <v>1956</v>
      </c>
      <c r="D665" s="4" t="s">
        <v>2227</v>
      </c>
      <c r="E665" s="4" t="s">
        <v>1961</v>
      </c>
      <c r="F665" s="4" t="s">
        <v>1962</v>
      </c>
      <c r="G665" s="17">
        <v>5.4295079175889702</v>
      </c>
      <c r="H665" s="127">
        <v>0.85409999999999997</v>
      </c>
      <c r="I665" s="123">
        <v>1</v>
      </c>
      <c r="J665" s="123">
        <v>1</v>
      </c>
      <c r="K665" s="123">
        <v>1</v>
      </c>
      <c r="L665" s="123">
        <v>1</v>
      </c>
    </row>
    <row r="666" spans="1:12">
      <c r="A666" s="16" t="s">
        <v>622</v>
      </c>
      <c r="B666" s="16" t="s">
        <v>2226</v>
      </c>
      <c r="C666" s="16" t="s">
        <v>1957</v>
      </c>
      <c r="D666" s="4" t="s">
        <v>2227</v>
      </c>
      <c r="E666" s="4" t="s">
        <v>1961</v>
      </c>
      <c r="F666" s="4" t="s">
        <v>1962</v>
      </c>
      <c r="G666" s="17">
        <v>7.9614838480653196</v>
      </c>
      <c r="H666" s="127">
        <v>1.2301</v>
      </c>
      <c r="I666" s="123">
        <v>1</v>
      </c>
      <c r="J666" s="123">
        <v>1</v>
      </c>
      <c r="K666" s="123">
        <v>1</v>
      </c>
      <c r="L666" s="123">
        <v>1</v>
      </c>
    </row>
    <row r="667" spans="1:12">
      <c r="A667" s="16" t="s">
        <v>623</v>
      </c>
      <c r="B667" s="16" t="s">
        <v>2226</v>
      </c>
      <c r="C667" s="16" t="s">
        <v>1958</v>
      </c>
      <c r="D667" s="4" t="s">
        <v>2227</v>
      </c>
      <c r="E667" s="4" t="s">
        <v>1961</v>
      </c>
      <c r="F667" s="4" t="s">
        <v>1962</v>
      </c>
      <c r="G667" s="17">
        <v>12.674733785092</v>
      </c>
      <c r="H667" s="127">
        <v>1.9897</v>
      </c>
      <c r="I667" s="123">
        <v>1</v>
      </c>
      <c r="J667" s="123">
        <v>1</v>
      </c>
      <c r="K667" s="123">
        <v>1</v>
      </c>
      <c r="L667" s="123">
        <v>1</v>
      </c>
    </row>
    <row r="668" spans="1:12">
      <c r="A668" s="16" t="s">
        <v>624</v>
      </c>
      <c r="B668" s="16" t="s">
        <v>2228</v>
      </c>
      <c r="C668" s="16" t="s">
        <v>1954</v>
      </c>
      <c r="D668" s="4" t="s">
        <v>1642</v>
      </c>
      <c r="E668" s="4" t="s">
        <v>1961</v>
      </c>
      <c r="F668" s="4" t="s">
        <v>1962</v>
      </c>
      <c r="G668" s="17">
        <v>3.09507271543304</v>
      </c>
      <c r="H668" s="127">
        <v>0.56740000000000002</v>
      </c>
      <c r="I668" s="123">
        <v>1</v>
      </c>
      <c r="J668" s="123">
        <v>1</v>
      </c>
      <c r="K668" s="123">
        <v>1</v>
      </c>
      <c r="L668" s="123">
        <v>1</v>
      </c>
    </row>
    <row r="669" spans="1:12">
      <c r="A669" s="16" t="s">
        <v>625</v>
      </c>
      <c r="B669" s="16" t="s">
        <v>2228</v>
      </c>
      <c r="C669" s="16" t="s">
        <v>1956</v>
      </c>
      <c r="D669" s="4" t="s">
        <v>1642</v>
      </c>
      <c r="E669" s="4" t="s">
        <v>1961</v>
      </c>
      <c r="F669" s="4" t="s">
        <v>1962</v>
      </c>
      <c r="G669" s="17">
        <v>4.2278675904542</v>
      </c>
      <c r="H669" s="127">
        <v>0.77669999999999995</v>
      </c>
      <c r="I669" s="123">
        <v>1</v>
      </c>
      <c r="J669" s="123">
        <v>1</v>
      </c>
      <c r="K669" s="123">
        <v>1</v>
      </c>
      <c r="L669" s="123">
        <v>1</v>
      </c>
    </row>
    <row r="670" spans="1:12">
      <c r="A670" s="16" t="s">
        <v>626</v>
      </c>
      <c r="B670" s="16" t="s">
        <v>2228</v>
      </c>
      <c r="C670" s="16" t="s">
        <v>1957</v>
      </c>
      <c r="D670" s="4" t="s">
        <v>1642</v>
      </c>
      <c r="E670" s="4" t="s">
        <v>1961</v>
      </c>
      <c r="F670" s="4" t="s">
        <v>1962</v>
      </c>
      <c r="G670" s="17">
        <v>7.0726176808266397</v>
      </c>
      <c r="H670" s="127">
        <v>1.2472000000000001</v>
      </c>
      <c r="I670" s="123">
        <v>1</v>
      </c>
      <c r="J670" s="123">
        <v>1</v>
      </c>
      <c r="K670" s="123">
        <v>1</v>
      </c>
      <c r="L670" s="123">
        <v>1</v>
      </c>
    </row>
    <row r="671" spans="1:12">
      <c r="A671" s="16" t="s">
        <v>627</v>
      </c>
      <c r="B671" s="16" t="s">
        <v>2228</v>
      </c>
      <c r="C671" s="16" t="s">
        <v>1958</v>
      </c>
      <c r="D671" s="4" t="s">
        <v>1642</v>
      </c>
      <c r="E671" s="4" t="s">
        <v>1961</v>
      </c>
      <c r="F671" s="4" t="s">
        <v>1962</v>
      </c>
      <c r="G671" s="17">
        <v>12.635849056603799</v>
      </c>
      <c r="H671" s="127">
        <v>2.6817000000000002</v>
      </c>
      <c r="I671" s="123">
        <v>1</v>
      </c>
      <c r="J671" s="123">
        <v>1</v>
      </c>
      <c r="K671" s="123">
        <v>1</v>
      </c>
      <c r="L671" s="123">
        <v>1</v>
      </c>
    </row>
    <row r="672" spans="1:12">
      <c r="A672" s="16" t="s">
        <v>628</v>
      </c>
      <c r="B672" s="16" t="s">
        <v>2229</v>
      </c>
      <c r="C672" s="16" t="s">
        <v>1954</v>
      </c>
      <c r="D672" s="4" t="s">
        <v>2230</v>
      </c>
      <c r="E672" s="4" t="s">
        <v>1961</v>
      </c>
      <c r="F672" s="4" t="s">
        <v>1962</v>
      </c>
      <c r="G672" s="17">
        <v>3.0558327219369001</v>
      </c>
      <c r="H672" s="127">
        <v>0.57569999999999999</v>
      </c>
      <c r="I672" s="123">
        <v>1</v>
      </c>
      <c r="J672" s="123">
        <v>1</v>
      </c>
      <c r="K672" s="123">
        <v>1</v>
      </c>
      <c r="L672" s="123">
        <v>1</v>
      </c>
    </row>
    <row r="673" spans="1:12">
      <c r="A673" s="16" t="s">
        <v>629</v>
      </c>
      <c r="B673" s="16" t="s">
        <v>2229</v>
      </c>
      <c r="C673" s="16" t="s">
        <v>1956</v>
      </c>
      <c r="D673" s="4" t="s">
        <v>2230</v>
      </c>
      <c r="E673" s="4" t="s">
        <v>1961</v>
      </c>
      <c r="F673" s="4" t="s">
        <v>1962</v>
      </c>
      <c r="G673" s="17">
        <v>3.9479528659876202</v>
      </c>
      <c r="H673" s="127">
        <v>0.73209999999999997</v>
      </c>
      <c r="I673" s="123">
        <v>1</v>
      </c>
      <c r="J673" s="123">
        <v>1</v>
      </c>
      <c r="K673" s="123">
        <v>1</v>
      </c>
      <c r="L673" s="123">
        <v>1</v>
      </c>
    </row>
    <row r="674" spans="1:12">
      <c r="A674" s="16" t="s">
        <v>630</v>
      </c>
      <c r="B674" s="16" t="s">
        <v>2229</v>
      </c>
      <c r="C674" s="16" t="s">
        <v>1957</v>
      </c>
      <c r="D674" s="4" t="s">
        <v>2230</v>
      </c>
      <c r="E674" s="4" t="s">
        <v>1961</v>
      </c>
      <c r="F674" s="4" t="s">
        <v>1962</v>
      </c>
      <c r="G674" s="17">
        <v>5.1257613451145199</v>
      </c>
      <c r="H674" s="127">
        <v>0.98229999999999995</v>
      </c>
      <c r="I674" s="123">
        <v>1</v>
      </c>
      <c r="J674" s="123">
        <v>1</v>
      </c>
      <c r="K674" s="123">
        <v>1</v>
      </c>
      <c r="L674" s="123">
        <v>1</v>
      </c>
    </row>
    <row r="675" spans="1:12">
      <c r="A675" s="16" t="s">
        <v>631</v>
      </c>
      <c r="B675" s="16" t="s">
        <v>2229</v>
      </c>
      <c r="C675" s="16" t="s">
        <v>1958</v>
      </c>
      <c r="D675" s="4" t="s">
        <v>2230</v>
      </c>
      <c r="E675" s="4" t="s">
        <v>1961</v>
      </c>
      <c r="F675" s="4" t="s">
        <v>1962</v>
      </c>
      <c r="G675" s="17">
        <v>8.9685379395434897</v>
      </c>
      <c r="H675" s="127">
        <v>1.7898000000000001</v>
      </c>
      <c r="I675" s="123">
        <v>1</v>
      </c>
      <c r="J675" s="123">
        <v>1</v>
      </c>
      <c r="K675" s="123">
        <v>1</v>
      </c>
      <c r="L675" s="123">
        <v>1</v>
      </c>
    </row>
    <row r="676" spans="1:12">
      <c r="A676" s="16" t="s">
        <v>632</v>
      </c>
      <c r="B676" s="16" t="s">
        <v>2231</v>
      </c>
      <c r="C676" s="16" t="s">
        <v>1954</v>
      </c>
      <c r="D676" s="4" t="s">
        <v>2232</v>
      </c>
      <c r="E676" s="4" t="s">
        <v>1961</v>
      </c>
      <c r="F676" s="4" t="s">
        <v>1962</v>
      </c>
      <c r="G676" s="17">
        <v>2.9490592014685602</v>
      </c>
      <c r="H676" s="127">
        <v>0.48880000000000001</v>
      </c>
      <c r="I676" s="123">
        <v>1</v>
      </c>
      <c r="J676" s="123">
        <v>1</v>
      </c>
      <c r="K676" s="123">
        <v>1</v>
      </c>
      <c r="L676" s="123">
        <v>1</v>
      </c>
    </row>
    <row r="677" spans="1:12">
      <c r="A677" s="16" t="s">
        <v>633</v>
      </c>
      <c r="B677" s="16" t="s">
        <v>2231</v>
      </c>
      <c r="C677" s="16" t="s">
        <v>1956</v>
      </c>
      <c r="D677" s="4" t="s">
        <v>2232</v>
      </c>
      <c r="E677" s="4" t="s">
        <v>1961</v>
      </c>
      <c r="F677" s="4" t="s">
        <v>1962</v>
      </c>
      <c r="G677" s="17">
        <v>4.7039567773716797</v>
      </c>
      <c r="H677" s="127">
        <v>0.71870000000000001</v>
      </c>
      <c r="I677" s="123">
        <v>1</v>
      </c>
      <c r="J677" s="123">
        <v>1</v>
      </c>
      <c r="K677" s="123">
        <v>1</v>
      </c>
      <c r="L677" s="123">
        <v>1</v>
      </c>
    </row>
    <row r="678" spans="1:12">
      <c r="A678" s="16" t="s">
        <v>634</v>
      </c>
      <c r="B678" s="16" t="s">
        <v>2231</v>
      </c>
      <c r="C678" s="16" t="s">
        <v>1957</v>
      </c>
      <c r="D678" s="4" t="s">
        <v>2232</v>
      </c>
      <c r="E678" s="4" t="s">
        <v>1961</v>
      </c>
      <c r="F678" s="4" t="s">
        <v>1962</v>
      </c>
      <c r="G678" s="17">
        <v>6.9705464868701199</v>
      </c>
      <c r="H678" s="127">
        <v>1.077</v>
      </c>
      <c r="I678" s="123">
        <v>1</v>
      </c>
      <c r="J678" s="123">
        <v>1</v>
      </c>
      <c r="K678" s="123">
        <v>1</v>
      </c>
      <c r="L678" s="123">
        <v>1</v>
      </c>
    </row>
    <row r="679" spans="1:12">
      <c r="A679" s="16" t="s">
        <v>635</v>
      </c>
      <c r="B679" s="16" t="s">
        <v>2231</v>
      </c>
      <c r="C679" s="16" t="s">
        <v>1958</v>
      </c>
      <c r="D679" s="4" t="s">
        <v>2232</v>
      </c>
      <c r="E679" s="4" t="s">
        <v>1961</v>
      </c>
      <c r="F679" s="4" t="s">
        <v>1962</v>
      </c>
      <c r="G679" s="17">
        <v>9.7607526881720403</v>
      </c>
      <c r="H679" s="127">
        <v>1.8092999999999999</v>
      </c>
      <c r="I679" s="123">
        <v>1</v>
      </c>
      <c r="J679" s="123">
        <v>1</v>
      </c>
      <c r="K679" s="123">
        <v>1</v>
      </c>
      <c r="L679" s="123">
        <v>1</v>
      </c>
    </row>
    <row r="680" spans="1:12">
      <c r="A680" s="16" t="s">
        <v>636</v>
      </c>
      <c r="B680" s="16" t="s">
        <v>2233</v>
      </c>
      <c r="C680" s="16" t="s">
        <v>1954</v>
      </c>
      <c r="D680" s="4" t="s">
        <v>2234</v>
      </c>
      <c r="E680" s="4" t="s">
        <v>1961</v>
      </c>
      <c r="F680" s="4" t="s">
        <v>1962</v>
      </c>
      <c r="G680" s="17">
        <v>2.66701532024857</v>
      </c>
      <c r="H680" s="127">
        <v>0.46279999999999999</v>
      </c>
      <c r="I680" s="123">
        <v>1</v>
      </c>
      <c r="J680" s="123">
        <v>1</v>
      </c>
      <c r="K680" s="123">
        <v>1</v>
      </c>
      <c r="L680" s="123">
        <v>1</v>
      </c>
    </row>
    <row r="681" spans="1:12">
      <c r="A681" s="16" t="s">
        <v>637</v>
      </c>
      <c r="B681" s="16" t="s">
        <v>2233</v>
      </c>
      <c r="C681" s="16" t="s">
        <v>1956</v>
      </c>
      <c r="D681" s="4" t="s">
        <v>2234</v>
      </c>
      <c r="E681" s="4" t="s">
        <v>1961</v>
      </c>
      <c r="F681" s="4" t="s">
        <v>1962</v>
      </c>
      <c r="G681" s="17">
        <v>3.66880203014267</v>
      </c>
      <c r="H681" s="127">
        <v>0.59079999999999999</v>
      </c>
      <c r="I681" s="123">
        <v>1</v>
      </c>
      <c r="J681" s="123">
        <v>1</v>
      </c>
      <c r="K681" s="123">
        <v>1</v>
      </c>
      <c r="L681" s="123">
        <v>1</v>
      </c>
    </row>
    <row r="682" spans="1:12">
      <c r="A682" s="16" t="s">
        <v>638</v>
      </c>
      <c r="B682" s="16" t="s">
        <v>2233</v>
      </c>
      <c r="C682" s="16" t="s">
        <v>1957</v>
      </c>
      <c r="D682" s="4" t="s">
        <v>2234</v>
      </c>
      <c r="E682" s="4" t="s">
        <v>1961</v>
      </c>
      <c r="F682" s="4" t="s">
        <v>1962</v>
      </c>
      <c r="G682" s="17">
        <v>5.5785123966942196</v>
      </c>
      <c r="H682" s="127">
        <v>0.91469999999999996</v>
      </c>
      <c r="I682" s="123">
        <v>1</v>
      </c>
      <c r="J682" s="123">
        <v>1</v>
      </c>
      <c r="K682" s="123">
        <v>1</v>
      </c>
      <c r="L682" s="123">
        <v>1</v>
      </c>
    </row>
    <row r="683" spans="1:12">
      <c r="A683" s="16" t="s">
        <v>639</v>
      </c>
      <c r="B683" s="16" t="s">
        <v>2233</v>
      </c>
      <c r="C683" s="16" t="s">
        <v>1958</v>
      </c>
      <c r="D683" s="4" t="s">
        <v>2234</v>
      </c>
      <c r="E683" s="4" t="s">
        <v>1961</v>
      </c>
      <c r="F683" s="4" t="s">
        <v>1962</v>
      </c>
      <c r="G683" s="17">
        <v>9.5970409051349002</v>
      </c>
      <c r="H683" s="127">
        <v>1.7053</v>
      </c>
      <c r="I683" s="123">
        <v>1</v>
      </c>
      <c r="J683" s="123">
        <v>1</v>
      </c>
      <c r="K683" s="123">
        <v>1</v>
      </c>
      <c r="L683" s="123">
        <v>1</v>
      </c>
    </row>
    <row r="684" spans="1:12">
      <c r="A684" s="16" t="s">
        <v>640</v>
      </c>
      <c r="B684" s="16" t="s">
        <v>2235</v>
      </c>
      <c r="C684" s="16" t="s">
        <v>1954</v>
      </c>
      <c r="D684" s="4" t="s">
        <v>2236</v>
      </c>
      <c r="E684" s="4" t="s">
        <v>1961</v>
      </c>
      <c r="F684" s="4" t="s">
        <v>1962</v>
      </c>
      <c r="G684" s="17">
        <v>3.7188521612785999</v>
      </c>
      <c r="H684" s="127">
        <v>1.2867</v>
      </c>
      <c r="I684" s="123">
        <v>1</v>
      </c>
      <c r="J684" s="123">
        <v>1</v>
      </c>
      <c r="K684" s="123">
        <v>1</v>
      </c>
      <c r="L684" s="123">
        <v>1</v>
      </c>
    </row>
    <row r="685" spans="1:12">
      <c r="A685" s="16" t="s">
        <v>641</v>
      </c>
      <c r="B685" s="16" t="s">
        <v>2235</v>
      </c>
      <c r="C685" s="16" t="s">
        <v>1956</v>
      </c>
      <c r="D685" s="4" t="s">
        <v>2236</v>
      </c>
      <c r="E685" s="4" t="s">
        <v>1961</v>
      </c>
      <c r="F685" s="4" t="s">
        <v>1962</v>
      </c>
      <c r="G685" s="17">
        <v>6.9653159340659299</v>
      </c>
      <c r="H685" s="127">
        <v>1.6002000000000001</v>
      </c>
      <c r="I685" s="123">
        <v>1</v>
      </c>
      <c r="J685" s="123">
        <v>1</v>
      </c>
      <c r="K685" s="123">
        <v>1</v>
      </c>
      <c r="L685" s="123">
        <v>1</v>
      </c>
    </row>
    <row r="686" spans="1:12">
      <c r="A686" s="16" t="s">
        <v>642</v>
      </c>
      <c r="B686" s="16" t="s">
        <v>2235</v>
      </c>
      <c r="C686" s="16" t="s">
        <v>1957</v>
      </c>
      <c r="D686" s="4" t="s">
        <v>2236</v>
      </c>
      <c r="E686" s="4" t="s">
        <v>1961</v>
      </c>
      <c r="F686" s="4" t="s">
        <v>1962</v>
      </c>
      <c r="G686" s="17">
        <v>12.825156110615501</v>
      </c>
      <c r="H686" s="127">
        <v>2.5680999999999998</v>
      </c>
      <c r="I686" s="123">
        <v>1</v>
      </c>
      <c r="J686" s="123">
        <v>1</v>
      </c>
      <c r="K686" s="123">
        <v>1</v>
      </c>
      <c r="L686" s="123">
        <v>1</v>
      </c>
    </row>
    <row r="687" spans="1:12">
      <c r="A687" s="16" t="s">
        <v>643</v>
      </c>
      <c r="B687" s="16" t="s">
        <v>2235</v>
      </c>
      <c r="C687" s="16" t="s">
        <v>1958</v>
      </c>
      <c r="D687" s="4" t="s">
        <v>2236</v>
      </c>
      <c r="E687" s="4" t="s">
        <v>1961</v>
      </c>
      <c r="F687" s="4" t="s">
        <v>1962</v>
      </c>
      <c r="G687" s="17">
        <v>21.381395348837199</v>
      </c>
      <c r="H687" s="127">
        <v>4.5190000000000001</v>
      </c>
      <c r="I687" s="123">
        <v>1</v>
      </c>
      <c r="J687" s="123">
        <v>1</v>
      </c>
      <c r="K687" s="123">
        <v>1</v>
      </c>
      <c r="L687" s="123">
        <v>1</v>
      </c>
    </row>
    <row r="688" spans="1:12">
      <c r="A688" s="16" t="s">
        <v>644</v>
      </c>
      <c r="B688" s="16" t="s">
        <v>2237</v>
      </c>
      <c r="C688" s="16" t="s">
        <v>1954</v>
      </c>
      <c r="D688" s="4" t="s">
        <v>1643</v>
      </c>
      <c r="E688" s="4" t="s">
        <v>1961</v>
      </c>
      <c r="F688" s="4" t="s">
        <v>1962</v>
      </c>
      <c r="G688" s="17">
        <v>1.6597582037996499</v>
      </c>
      <c r="H688" s="127">
        <v>1.1440999999999999</v>
      </c>
      <c r="I688" s="123">
        <v>1</v>
      </c>
      <c r="J688" s="123">
        <v>1</v>
      </c>
      <c r="K688" s="123">
        <v>1</v>
      </c>
      <c r="L688" s="123">
        <v>1</v>
      </c>
    </row>
    <row r="689" spans="1:12">
      <c r="A689" s="16" t="s">
        <v>645</v>
      </c>
      <c r="B689" s="16" t="s">
        <v>2237</v>
      </c>
      <c r="C689" s="16" t="s">
        <v>1956</v>
      </c>
      <c r="D689" s="4" t="s">
        <v>1643</v>
      </c>
      <c r="E689" s="4" t="s">
        <v>1961</v>
      </c>
      <c r="F689" s="4" t="s">
        <v>1962</v>
      </c>
      <c r="G689" s="17">
        <v>2.0466437177280601</v>
      </c>
      <c r="H689" s="127">
        <v>1.6295999999999999</v>
      </c>
      <c r="I689" s="123">
        <v>1</v>
      </c>
      <c r="J689" s="123">
        <v>1</v>
      </c>
      <c r="K689" s="123">
        <v>1</v>
      </c>
      <c r="L689" s="123">
        <v>1</v>
      </c>
    </row>
    <row r="690" spans="1:12">
      <c r="A690" s="16" t="s">
        <v>646</v>
      </c>
      <c r="B690" s="16" t="s">
        <v>2237</v>
      </c>
      <c r="C690" s="16" t="s">
        <v>1957</v>
      </c>
      <c r="D690" s="4" t="s">
        <v>1643</v>
      </c>
      <c r="E690" s="4" t="s">
        <v>1961</v>
      </c>
      <c r="F690" s="4" t="s">
        <v>1962</v>
      </c>
      <c r="G690" s="17">
        <v>5.5631578947368396</v>
      </c>
      <c r="H690" s="127">
        <v>1.8873</v>
      </c>
      <c r="I690" s="123">
        <v>1</v>
      </c>
      <c r="J690" s="123">
        <v>1</v>
      </c>
      <c r="K690" s="123">
        <v>1</v>
      </c>
      <c r="L690" s="123">
        <v>1</v>
      </c>
    </row>
    <row r="691" spans="1:12">
      <c r="A691" s="16" t="s">
        <v>647</v>
      </c>
      <c r="B691" s="16" t="s">
        <v>2237</v>
      </c>
      <c r="C691" s="16" t="s">
        <v>1958</v>
      </c>
      <c r="D691" s="4" t="s">
        <v>1643</v>
      </c>
      <c r="E691" s="4" t="s">
        <v>1961</v>
      </c>
      <c r="F691" s="4" t="s">
        <v>1962</v>
      </c>
      <c r="G691" s="17">
        <v>8.2380952380952408</v>
      </c>
      <c r="H691" s="127">
        <v>2.7269000000000001</v>
      </c>
      <c r="I691" s="123">
        <v>1</v>
      </c>
      <c r="J691" s="123">
        <v>1</v>
      </c>
      <c r="K691" s="123">
        <v>1</v>
      </c>
      <c r="L691" s="123">
        <v>1</v>
      </c>
    </row>
    <row r="692" spans="1:12">
      <c r="A692" s="16" t="s">
        <v>648</v>
      </c>
      <c r="B692" s="16" t="s">
        <v>2238</v>
      </c>
      <c r="C692" s="16" t="s">
        <v>1954</v>
      </c>
      <c r="D692" s="4" t="s">
        <v>1644</v>
      </c>
      <c r="E692" s="4" t="s">
        <v>1961</v>
      </c>
      <c r="F692" s="4" t="s">
        <v>1962</v>
      </c>
      <c r="G692" s="17">
        <v>2.0330909090909102</v>
      </c>
      <c r="H692" s="127">
        <v>1.0656000000000001</v>
      </c>
      <c r="I692" s="123">
        <v>1</v>
      </c>
      <c r="J692" s="123">
        <v>1</v>
      </c>
      <c r="K692" s="123">
        <v>1</v>
      </c>
      <c r="L692" s="123">
        <v>1</v>
      </c>
    </row>
    <row r="693" spans="1:12">
      <c r="A693" s="16" t="s">
        <v>649</v>
      </c>
      <c r="B693" s="16" t="s">
        <v>2238</v>
      </c>
      <c r="C693" s="16" t="s">
        <v>1956</v>
      </c>
      <c r="D693" s="4" t="s">
        <v>1644</v>
      </c>
      <c r="E693" s="4" t="s">
        <v>1961</v>
      </c>
      <c r="F693" s="4" t="s">
        <v>1962</v>
      </c>
      <c r="G693" s="17">
        <v>3.3288485607008802</v>
      </c>
      <c r="H693" s="127">
        <v>1.9040999999999999</v>
      </c>
      <c r="I693" s="123">
        <v>1</v>
      </c>
      <c r="J693" s="123">
        <v>1</v>
      </c>
      <c r="K693" s="123">
        <v>1</v>
      </c>
      <c r="L693" s="123">
        <v>1</v>
      </c>
    </row>
    <row r="694" spans="1:12">
      <c r="A694" s="16" t="s">
        <v>650</v>
      </c>
      <c r="B694" s="16" t="s">
        <v>2238</v>
      </c>
      <c r="C694" s="16" t="s">
        <v>1957</v>
      </c>
      <c r="D694" s="4" t="s">
        <v>1644</v>
      </c>
      <c r="E694" s="4" t="s">
        <v>1961</v>
      </c>
      <c r="F694" s="4" t="s">
        <v>1962</v>
      </c>
      <c r="G694" s="17">
        <v>4.6450116009280702</v>
      </c>
      <c r="H694" s="127">
        <v>2.3708</v>
      </c>
      <c r="I694" s="123">
        <v>1</v>
      </c>
      <c r="J694" s="123">
        <v>1</v>
      </c>
      <c r="K694" s="123">
        <v>1</v>
      </c>
      <c r="L694" s="123">
        <v>1</v>
      </c>
    </row>
    <row r="695" spans="1:12">
      <c r="A695" s="16" t="s">
        <v>651</v>
      </c>
      <c r="B695" s="16" t="s">
        <v>2238</v>
      </c>
      <c r="C695" s="16" t="s">
        <v>1958</v>
      </c>
      <c r="D695" s="4" t="s">
        <v>1644</v>
      </c>
      <c r="E695" s="4" t="s">
        <v>1961</v>
      </c>
      <c r="F695" s="4" t="s">
        <v>1962</v>
      </c>
      <c r="G695" s="17">
        <v>10.1428571428571</v>
      </c>
      <c r="H695" s="127">
        <v>2.9603000000000002</v>
      </c>
      <c r="I695" s="123">
        <v>1</v>
      </c>
      <c r="J695" s="123">
        <v>1</v>
      </c>
      <c r="K695" s="123">
        <v>1</v>
      </c>
      <c r="L695" s="123">
        <v>1</v>
      </c>
    </row>
    <row r="696" spans="1:12">
      <c r="A696" s="16" t="s">
        <v>652</v>
      </c>
      <c r="B696" s="16" t="s">
        <v>2239</v>
      </c>
      <c r="C696" s="16" t="s">
        <v>1954</v>
      </c>
      <c r="D696" s="4" t="s">
        <v>2240</v>
      </c>
      <c r="E696" s="4" t="s">
        <v>1961</v>
      </c>
      <c r="F696" s="4" t="s">
        <v>1962</v>
      </c>
      <c r="G696" s="17">
        <v>3.10278422273782</v>
      </c>
      <c r="H696" s="127">
        <v>0.73480000000000001</v>
      </c>
      <c r="I696" s="123">
        <v>1</v>
      </c>
      <c r="J696" s="123">
        <v>1</v>
      </c>
      <c r="K696" s="123">
        <v>1</v>
      </c>
      <c r="L696" s="123">
        <v>1</v>
      </c>
    </row>
    <row r="697" spans="1:12">
      <c r="A697" s="16" t="s">
        <v>653</v>
      </c>
      <c r="B697" s="16" t="s">
        <v>2239</v>
      </c>
      <c r="C697" s="16" t="s">
        <v>1956</v>
      </c>
      <c r="D697" s="4" t="s">
        <v>2240</v>
      </c>
      <c r="E697" s="4" t="s">
        <v>1961</v>
      </c>
      <c r="F697" s="4" t="s">
        <v>1962</v>
      </c>
      <c r="G697" s="17">
        <v>4.8066809766568301</v>
      </c>
      <c r="H697" s="127">
        <v>1.0236000000000001</v>
      </c>
      <c r="I697" s="123">
        <v>1</v>
      </c>
      <c r="J697" s="123">
        <v>1</v>
      </c>
      <c r="K697" s="123">
        <v>1</v>
      </c>
      <c r="L697" s="123">
        <v>1</v>
      </c>
    </row>
    <row r="698" spans="1:12">
      <c r="A698" s="16" t="s">
        <v>654</v>
      </c>
      <c r="B698" s="16" t="s">
        <v>2239</v>
      </c>
      <c r="C698" s="16" t="s">
        <v>1957</v>
      </c>
      <c r="D698" s="4" t="s">
        <v>2240</v>
      </c>
      <c r="E698" s="4" t="s">
        <v>1961</v>
      </c>
      <c r="F698" s="4" t="s">
        <v>1962</v>
      </c>
      <c r="G698" s="17">
        <v>8.2444488501189497</v>
      </c>
      <c r="H698" s="127">
        <v>1.6523000000000001</v>
      </c>
      <c r="I698" s="123">
        <v>1</v>
      </c>
      <c r="J698" s="123">
        <v>1</v>
      </c>
      <c r="K698" s="123">
        <v>1</v>
      </c>
      <c r="L698" s="123">
        <v>1</v>
      </c>
    </row>
    <row r="699" spans="1:12">
      <c r="A699" s="16" t="s">
        <v>655</v>
      </c>
      <c r="B699" s="16" t="s">
        <v>2239</v>
      </c>
      <c r="C699" s="16" t="s">
        <v>1958</v>
      </c>
      <c r="D699" s="4" t="s">
        <v>2240</v>
      </c>
      <c r="E699" s="4" t="s">
        <v>1961</v>
      </c>
      <c r="F699" s="4" t="s">
        <v>1962</v>
      </c>
      <c r="G699" s="17">
        <v>14.0125156445557</v>
      </c>
      <c r="H699" s="127">
        <v>2.9607999999999999</v>
      </c>
      <c r="I699" s="123">
        <v>1</v>
      </c>
      <c r="J699" s="123">
        <v>1</v>
      </c>
      <c r="K699" s="123">
        <v>1</v>
      </c>
      <c r="L699" s="123">
        <v>1</v>
      </c>
    </row>
    <row r="700" spans="1:12">
      <c r="A700" s="16" t="s">
        <v>656</v>
      </c>
      <c r="B700" s="16" t="s">
        <v>2241</v>
      </c>
      <c r="C700" s="16" t="s">
        <v>1954</v>
      </c>
      <c r="D700" s="4" t="s">
        <v>1645</v>
      </c>
      <c r="E700" s="4" t="s">
        <v>1961</v>
      </c>
      <c r="F700" s="4" t="s">
        <v>1962</v>
      </c>
      <c r="G700" s="17">
        <v>3.5445544554455402</v>
      </c>
      <c r="H700" s="127">
        <v>0.54069999999999996</v>
      </c>
      <c r="I700" s="123">
        <v>1</v>
      </c>
      <c r="J700" s="123">
        <v>1</v>
      </c>
      <c r="K700" s="123">
        <v>1</v>
      </c>
      <c r="L700" s="123">
        <v>1</v>
      </c>
    </row>
    <row r="701" spans="1:12">
      <c r="A701" s="16" t="s">
        <v>657</v>
      </c>
      <c r="B701" s="16" t="s">
        <v>2241</v>
      </c>
      <c r="C701" s="16" t="s">
        <v>1956</v>
      </c>
      <c r="D701" s="4" t="s">
        <v>1645</v>
      </c>
      <c r="E701" s="4" t="s">
        <v>1961</v>
      </c>
      <c r="F701" s="4" t="s">
        <v>1962</v>
      </c>
      <c r="G701" s="17">
        <v>4.5129680593778696</v>
      </c>
      <c r="H701" s="127">
        <v>0.68149999999999999</v>
      </c>
      <c r="I701" s="123">
        <v>1</v>
      </c>
      <c r="J701" s="123">
        <v>1</v>
      </c>
      <c r="K701" s="123">
        <v>1</v>
      </c>
      <c r="L701" s="123">
        <v>1</v>
      </c>
    </row>
    <row r="702" spans="1:12">
      <c r="A702" s="16" t="s">
        <v>658</v>
      </c>
      <c r="B702" s="16" t="s">
        <v>2241</v>
      </c>
      <c r="C702" s="16" t="s">
        <v>1957</v>
      </c>
      <c r="D702" s="4" t="s">
        <v>1645</v>
      </c>
      <c r="E702" s="4" t="s">
        <v>1961</v>
      </c>
      <c r="F702" s="4" t="s">
        <v>1962</v>
      </c>
      <c r="G702" s="17">
        <v>6.6921393034825902</v>
      </c>
      <c r="H702" s="127">
        <v>0.99399999999999999</v>
      </c>
      <c r="I702" s="123">
        <v>1</v>
      </c>
      <c r="J702" s="123">
        <v>1</v>
      </c>
      <c r="K702" s="123">
        <v>1</v>
      </c>
      <c r="L702" s="123">
        <v>1</v>
      </c>
    </row>
    <row r="703" spans="1:12">
      <c r="A703" s="16" t="s">
        <v>659</v>
      </c>
      <c r="B703" s="16" t="s">
        <v>2241</v>
      </c>
      <c r="C703" s="16" t="s">
        <v>1958</v>
      </c>
      <c r="D703" s="4" t="s">
        <v>1645</v>
      </c>
      <c r="E703" s="4" t="s">
        <v>1961</v>
      </c>
      <c r="F703" s="4" t="s">
        <v>1962</v>
      </c>
      <c r="G703" s="17">
        <v>11.357371794871799</v>
      </c>
      <c r="H703" s="127">
        <v>1.8566</v>
      </c>
      <c r="I703" s="123">
        <v>1</v>
      </c>
      <c r="J703" s="123">
        <v>1</v>
      </c>
      <c r="K703" s="123">
        <v>1</v>
      </c>
      <c r="L703" s="123">
        <v>1</v>
      </c>
    </row>
    <row r="704" spans="1:12">
      <c r="A704" s="16" t="s">
        <v>660</v>
      </c>
      <c r="B704" s="16" t="s">
        <v>2242</v>
      </c>
      <c r="C704" s="16" t="s">
        <v>1954</v>
      </c>
      <c r="D704" s="4" t="s">
        <v>1646</v>
      </c>
      <c r="E704" s="4" t="s">
        <v>1961</v>
      </c>
      <c r="F704" s="4" t="s">
        <v>1962</v>
      </c>
      <c r="G704" s="17">
        <v>2.89010132501949</v>
      </c>
      <c r="H704" s="127">
        <v>0.37230000000000002</v>
      </c>
      <c r="I704" s="123">
        <v>1</v>
      </c>
      <c r="J704" s="123">
        <v>1</v>
      </c>
      <c r="K704" s="123">
        <v>1</v>
      </c>
      <c r="L704" s="123">
        <v>1</v>
      </c>
    </row>
    <row r="705" spans="1:12">
      <c r="A705" s="16" t="s">
        <v>661</v>
      </c>
      <c r="B705" s="16" t="s">
        <v>2242</v>
      </c>
      <c r="C705" s="16" t="s">
        <v>1956</v>
      </c>
      <c r="D705" s="4" t="s">
        <v>1646</v>
      </c>
      <c r="E705" s="4" t="s">
        <v>1961</v>
      </c>
      <c r="F705" s="4" t="s">
        <v>1962</v>
      </c>
      <c r="G705" s="17">
        <v>4.5460081190798398</v>
      </c>
      <c r="H705" s="127">
        <v>0.63270000000000004</v>
      </c>
      <c r="I705" s="123">
        <v>1</v>
      </c>
      <c r="J705" s="123">
        <v>1</v>
      </c>
      <c r="K705" s="123">
        <v>1</v>
      </c>
      <c r="L705" s="123">
        <v>1</v>
      </c>
    </row>
    <row r="706" spans="1:12">
      <c r="A706" s="16" t="s">
        <v>662</v>
      </c>
      <c r="B706" s="16" t="s">
        <v>2242</v>
      </c>
      <c r="C706" s="16" t="s">
        <v>1957</v>
      </c>
      <c r="D706" s="4" t="s">
        <v>1646</v>
      </c>
      <c r="E706" s="4" t="s">
        <v>1961</v>
      </c>
      <c r="F706" s="4" t="s">
        <v>1962</v>
      </c>
      <c r="G706" s="17">
        <v>7.2826086956521703</v>
      </c>
      <c r="H706" s="127">
        <v>1.1636</v>
      </c>
      <c r="I706" s="123">
        <v>1</v>
      </c>
      <c r="J706" s="123">
        <v>1</v>
      </c>
      <c r="K706" s="123">
        <v>1</v>
      </c>
      <c r="L706" s="123">
        <v>1</v>
      </c>
    </row>
    <row r="707" spans="1:12">
      <c r="A707" s="16" t="s">
        <v>663</v>
      </c>
      <c r="B707" s="16" t="s">
        <v>2242</v>
      </c>
      <c r="C707" s="16" t="s">
        <v>1958</v>
      </c>
      <c r="D707" s="4" t="s">
        <v>1646</v>
      </c>
      <c r="E707" s="4" t="s">
        <v>1961</v>
      </c>
      <c r="F707" s="4" t="s">
        <v>1962</v>
      </c>
      <c r="G707" s="17">
        <v>12.182389937106899</v>
      </c>
      <c r="H707" s="127">
        <v>2.2688999999999999</v>
      </c>
      <c r="I707" s="123">
        <v>1</v>
      </c>
      <c r="J707" s="123">
        <v>1</v>
      </c>
      <c r="K707" s="123">
        <v>1</v>
      </c>
      <c r="L707" s="123">
        <v>1</v>
      </c>
    </row>
    <row r="708" spans="1:12">
      <c r="A708" s="16" t="s">
        <v>664</v>
      </c>
      <c r="B708" s="16" t="s">
        <v>2243</v>
      </c>
      <c r="C708" s="16" t="s">
        <v>1954</v>
      </c>
      <c r="D708" s="4" t="s">
        <v>1647</v>
      </c>
      <c r="E708" s="4" t="s">
        <v>1961</v>
      </c>
      <c r="F708" s="4" t="s">
        <v>1962</v>
      </c>
      <c r="G708" s="17">
        <v>2.82894736842105</v>
      </c>
      <c r="H708" s="127">
        <v>0.46689999999999998</v>
      </c>
      <c r="I708" s="123">
        <v>1</v>
      </c>
      <c r="J708" s="123">
        <v>1</v>
      </c>
      <c r="K708" s="123">
        <v>1</v>
      </c>
      <c r="L708" s="123">
        <v>1</v>
      </c>
    </row>
    <row r="709" spans="1:12">
      <c r="A709" s="16" t="s">
        <v>665</v>
      </c>
      <c r="B709" s="16" t="s">
        <v>2243</v>
      </c>
      <c r="C709" s="16" t="s">
        <v>1956</v>
      </c>
      <c r="D709" s="4" t="s">
        <v>1647</v>
      </c>
      <c r="E709" s="4" t="s">
        <v>1961</v>
      </c>
      <c r="F709" s="4" t="s">
        <v>1962</v>
      </c>
      <c r="G709" s="17">
        <v>3.95338983050847</v>
      </c>
      <c r="H709" s="127">
        <v>0.66620000000000001</v>
      </c>
      <c r="I709" s="123">
        <v>1</v>
      </c>
      <c r="J709" s="123">
        <v>1</v>
      </c>
      <c r="K709" s="123">
        <v>1</v>
      </c>
      <c r="L709" s="123">
        <v>1</v>
      </c>
    </row>
    <row r="710" spans="1:12">
      <c r="A710" s="16" t="s">
        <v>666</v>
      </c>
      <c r="B710" s="16" t="s">
        <v>2243</v>
      </c>
      <c r="C710" s="16" t="s">
        <v>1957</v>
      </c>
      <c r="D710" s="4" t="s">
        <v>1647</v>
      </c>
      <c r="E710" s="4" t="s">
        <v>1961</v>
      </c>
      <c r="F710" s="4" t="s">
        <v>1962</v>
      </c>
      <c r="G710" s="17">
        <v>5.9501366120218604</v>
      </c>
      <c r="H710" s="127">
        <v>0.97160000000000002</v>
      </c>
      <c r="I710" s="123">
        <v>1</v>
      </c>
      <c r="J710" s="123">
        <v>1</v>
      </c>
      <c r="K710" s="123">
        <v>1</v>
      </c>
      <c r="L710" s="123">
        <v>1</v>
      </c>
    </row>
    <row r="711" spans="1:12">
      <c r="A711" s="16" t="s">
        <v>667</v>
      </c>
      <c r="B711" s="16" t="s">
        <v>2243</v>
      </c>
      <c r="C711" s="16" t="s">
        <v>1958</v>
      </c>
      <c r="D711" s="4" t="s">
        <v>1647</v>
      </c>
      <c r="E711" s="4" t="s">
        <v>1961</v>
      </c>
      <c r="F711" s="4" t="s">
        <v>1962</v>
      </c>
      <c r="G711" s="17">
        <v>7.8710462287104601</v>
      </c>
      <c r="H711" s="127">
        <v>1.3889</v>
      </c>
      <c r="I711" s="123">
        <v>1</v>
      </c>
      <c r="J711" s="123">
        <v>1</v>
      </c>
      <c r="K711" s="123">
        <v>1</v>
      </c>
      <c r="L711" s="123">
        <v>1</v>
      </c>
    </row>
    <row r="712" spans="1:12">
      <c r="A712" s="16" t="s">
        <v>668</v>
      </c>
      <c r="B712" s="16" t="s">
        <v>2244</v>
      </c>
      <c r="C712" s="16" t="s">
        <v>1954</v>
      </c>
      <c r="D712" s="4" t="s">
        <v>2245</v>
      </c>
      <c r="E712" s="4" t="s">
        <v>1961</v>
      </c>
      <c r="F712" s="4" t="s">
        <v>1962</v>
      </c>
      <c r="G712" s="17">
        <v>2.8102988381029901</v>
      </c>
      <c r="H712" s="127">
        <v>0.4259</v>
      </c>
      <c r="I712" s="123">
        <v>1</v>
      </c>
      <c r="J712" s="123">
        <v>1</v>
      </c>
      <c r="K712" s="123">
        <v>1</v>
      </c>
      <c r="L712" s="123">
        <v>1</v>
      </c>
    </row>
    <row r="713" spans="1:12">
      <c r="A713" s="16" t="s">
        <v>669</v>
      </c>
      <c r="B713" s="16" t="s">
        <v>2244</v>
      </c>
      <c r="C713" s="16" t="s">
        <v>1956</v>
      </c>
      <c r="D713" s="4" t="s">
        <v>2245</v>
      </c>
      <c r="E713" s="4" t="s">
        <v>1961</v>
      </c>
      <c r="F713" s="4" t="s">
        <v>1962</v>
      </c>
      <c r="G713" s="17">
        <v>3.88340713918724</v>
      </c>
      <c r="H713" s="127">
        <v>0.58199999999999996</v>
      </c>
      <c r="I713" s="123">
        <v>1</v>
      </c>
      <c r="J713" s="123">
        <v>1</v>
      </c>
      <c r="K713" s="123">
        <v>1</v>
      </c>
      <c r="L713" s="123">
        <v>1</v>
      </c>
    </row>
    <row r="714" spans="1:12">
      <c r="A714" s="16" t="s">
        <v>670</v>
      </c>
      <c r="B714" s="16" t="s">
        <v>2244</v>
      </c>
      <c r="C714" s="16" t="s">
        <v>1957</v>
      </c>
      <c r="D714" s="4" t="s">
        <v>2245</v>
      </c>
      <c r="E714" s="4" t="s">
        <v>1961</v>
      </c>
      <c r="F714" s="4" t="s">
        <v>1962</v>
      </c>
      <c r="G714" s="17">
        <v>5.5830461149164501</v>
      </c>
      <c r="H714" s="127">
        <v>0.87050000000000005</v>
      </c>
      <c r="I714" s="123">
        <v>1</v>
      </c>
      <c r="J714" s="123">
        <v>1</v>
      </c>
      <c r="K714" s="123">
        <v>1</v>
      </c>
      <c r="L714" s="123">
        <v>1</v>
      </c>
    </row>
    <row r="715" spans="1:12">
      <c r="A715" s="16" t="s">
        <v>671</v>
      </c>
      <c r="B715" s="16" t="s">
        <v>2244</v>
      </c>
      <c r="C715" s="16" t="s">
        <v>1958</v>
      </c>
      <c r="D715" s="4" t="s">
        <v>2245</v>
      </c>
      <c r="E715" s="4" t="s">
        <v>1961</v>
      </c>
      <c r="F715" s="4" t="s">
        <v>1962</v>
      </c>
      <c r="G715" s="17">
        <v>9.4926660914581493</v>
      </c>
      <c r="H715" s="127">
        <v>1.6040000000000001</v>
      </c>
      <c r="I715" s="123">
        <v>1</v>
      </c>
      <c r="J715" s="123">
        <v>1</v>
      </c>
      <c r="K715" s="123">
        <v>1</v>
      </c>
      <c r="L715" s="123">
        <v>1</v>
      </c>
    </row>
    <row r="716" spans="1:12">
      <c r="A716" s="16" t="s">
        <v>672</v>
      </c>
      <c r="B716" s="16" t="s">
        <v>2246</v>
      </c>
      <c r="C716" s="16" t="s">
        <v>1954</v>
      </c>
      <c r="D716" s="4" t="s">
        <v>2247</v>
      </c>
      <c r="E716" s="4" t="s">
        <v>1961</v>
      </c>
      <c r="F716" s="4" t="s">
        <v>1962</v>
      </c>
      <c r="G716" s="17">
        <v>1.99320832718146</v>
      </c>
      <c r="H716" s="127">
        <v>0.49719999999999998</v>
      </c>
      <c r="I716" s="123">
        <v>1</v>
      </c>
      <c r="J716" s="123">
        <v>1</v>
      </c>
      <c r="K716" s="123">
        <v>1</v>
      </c>
      <c r="L716" s="123">
        <v>1</v>
      </c>
    </row>
    <row r="717" spans="1:12">
      <c r="A717" s="16" t="s">
        <v>673</v>
      </c>
      <c r="B717" s="16" t="s">
        <v>2246</v>
      </c>
      <c r="C717" s="16" t="s">
        <v>1956</v>
      </c>
      <c r="D717" s="4" t="s">
        <v>2247</v>
      </c>
      <c r="E717" s="4" t="s">
        <v>1961</v>
      </c>
      <c r="F717" s="4" t="s">
        <v>1962</v>
      </c>
      <c r="G717" s="17">
        <v>2.9648138154344301</v>
      </c>
      <c r="H717" s="127">
        <v>0.64939999999999998</v>
      </c>
      <c r="I717" s="123">
        <v>1</v>
      </c>
      <c r="J717" s="123">
        <v>1</v>
      </c>
      <c r="K717" s="123">
        <v>1</v>
      </c>
      <c r="L717" s="123">
        <v>1</v>
      </c>
    </row>
    <row r="718" spans="1:12">
      <c r="A718" s="16" t="s">
        <v>674</v>
      </c>
      <c r="B718" s="16" t="s">
        <v>2246</v>
      </c>
      <c r="C718" s="16" t="s">
        <v>1957</v>
      </c>
      <c r="D718" s="4" t="s">
        <v>2247</v>
      </c>
      <c r="E718" s="4" t="s">
        <v>1961</v>
      </c>
      <c r="F718" s="4" t="s">
        <v>1962</v>
      </c>
      <c r="G718" s="17">
        <v>4.7017670393076099</v>
      </c>
      <c r="H718" s="127">
        <v>0.95730000000000004</v>
      </c>
      <c r="I718" s="123">
        <v>1</v>
      </c>
      <c r="J718" s="123">
        <v>1</v>
      </c>
      <c r="K718" s="123">
        <v>1</v>
      </c>
      <c r="L718" s="123">
        <v>1</v>
      </c>
    </row>
    <row r="719" spans="1:12">
      <c r="A719" s="16" t="s">
        <v>675</v>
      </c>
      <c r="B719" s="16" t="s">
        <v>2246</v>
      </c>
      <c r="C719" s="16" t="s">
        <v>1958</v>
      </c>
      <c r="D719" s="4" t="s">
        <v>2247</v>
      </c>
      <c r="E719" s="4" t="s">
        <v>1961</v>
      </c>
      <c r="F719" s="4" t="s">
        <v>1962</v>
      </c>
      <c r="G719" s="17">
        <v>7.3372365339578502</v>
      </c>
      <c r="H719" s="127">
        <v>1.7346999999999999</v>
      </c>
      <c r="I719" s="123">
        <v>1</v>
      </c>
      <c r="J719" s="123">
        <v>1</v>
      </c>
      <c r="K719" s="123">
        <v>1</v>
      </c>
      <c r="L719" s="123">
        <v>1</v>
      </c>
    </row>
    <row r="720" spans="1:12">
      <c r="A720" s="16" t="s">
        <v>676</v>
      </c>
      <c r="B720" s="16" t="s">
        <v>2248</v>
      </c>
      <c r="C720" s="16" t="s">
        <v>1954</v>
      </c>
      <c r="D720" s="4" t="s">
        <v>2249</v>
      </c>
      <c r="E720" s="4" t="s">
        <v>1961</v>
      </c>
      <c r="F720" s="4" t="s">
        <v>1962</v>
      </c>
      <c r="G720" s="17">
        <v>2.4552300109529002</v>
      </c>
      <c r="H720" s="127">
        <v>0.40789999999999998</v>
      </c>
      <c r="I720" s="123">
        <v>1</v>
      </c>
      <c r="J720" s="123">
        <v>1</v>
      </c>
      <c r="K720" s="123">
        <v>1</v>
      </c>
      <c r="L720" s="123">
        <v>1</v>
      </c>
    </row>
    <row r="721" spans="1:12">
      <c r="A721" s="16" t="s">
        <v>677</v>
      </c>
      <c r="B721" s="16" t="s">
        <v>2248</v>
      </c>
      <c r="C721" s="16" t="s">
        <v>1956</v>
      </c>
      <c r="D721" s="4" t="s">
        <v>2249</v>
      </c>
      <c r="E721" s="4" t="s">
        <v>1961</v>
      </c>
      <c r="F721" s="4" t="s">
        <v>1962</v>
      </c>
      <c r="G721" s="17">
        <v>3.4643993968839002</v>
      </c>
      <c r="H721" s="127">
        <v>0.5373</v>
      </c>
      <c r="I721" s="123">
        <v>1</v>
      </c>
      <c r="J721" s="123">
        <v>1</v>
      </c>
      <c r="K721" s="123">
        <v>1</v>
      </c>
      <c r="L721" s="123">
        <v>1</v>
      </c>
    </row>
    <row r="722" spans="1:12">
      <c r="A722" s="16" t="s">
        <v>678</v>
      </c>
      <c r="B722" s="16" t="s">
        <v>2248</v>
      </c>
      <c r="C722" s="16" t="s">
        <v>1957</v>
      </c>
      <c r="D722" s="4" t="s">
        <v>2249</v>
      </c>
      <c r="E722" s="4" t="s">
        <v>1961</v>
      </c>
      <c r="F722" s="4" t="s">
        <v>1962</v>
      </c>
      <c r="G722" s="17">
        <v>5.3023639362286996</v>
      </c>
      <c r="H722" s="127">
        <v>0.82289999999999996</v>
      </c>
      <c r="I722" s="123">
        <v>1</v>
      </c>
      <c r="J722" s="123">
        <v>1</v>
      </c>
      <c r="K722" s="123">
        <v>1</v>
      </c>
      <c r="L722" s="123">
        <v>1</v>
      </c>
    </row>
    <row r="723" spans="1:12">
      <c r="A723" s="16" t="s">
        <v>679</v>
      </c>
      <c r="B723" s="16" t="s">
        <v>2248</v>
      </c>
      <c r="C723" s="16" t="s">
        <v>1958</v>
      </c>
      <c r="D723" s="4" t="s">
        <v>2249</v>
      </c>
      <c r="E723" s="4" t="s">
        <v>1961</v>
      </c>
      <c r="F723" s="4" t="s">
        <v>1962</v>
      </c>
      <c r="G723" s="17">
        <v>9.2293577981651396</v>
      </c>
      <c r="H723" s="127">
        <v>1.5599000000000001</v>
      </c>
      <c r="I723" s="123">
        <v>1</v>
      </c>
      <c r="J723" s="123">
        <v>1</v>
      </c>
      <c r="K723" s="123">
        <v>1</v>
      </c>
      <c r="L723" s="123">
        <v>1</v>
      </c>
    </row>
    <row r="724" spans="1:12">
      <c r="A724" s="16" t="s">
        <v>680</v>
      </c>
      <c r="B724" s="16" t="s">
        <v>2250</v>
      </c>
      <c r="C724" s="16" t="s">
        <v>1954</v>
      </c>
      <c r="D724" s="4" t="s">
        <v>1648</v>
      </c>
      <c r="E724" s="4" t="s">
        <v>1961</v>
      </c>
      <c r="F724" s="4" t="s">
        <v>1962</v>
      </c>
      <c r="G724" s="17">
        <v>2.4138728323699401</v>
      </c>
      <c r="H724" s="127">
        <v>1.2383999999999999</v>
      </c>
      <c r="I724" s="123">
        <v>1</v>
      </c>
      <c r="J724" s="123">
        <v>1</v>
      </c>
      <c r="K724" s="123">
        <v>1</v>
      </c>
      <c r="L724" s="123">
        <v>1</v>
      </c>
    </row>
    <row r="725" spans="1:12">
      <c r="A725" s="16" t="s">
        <v>681</v>
      </c>
      <c r="B725" s="16" t="s">
        <v>2250</v>
      </c>
      <c r="C725" s="16" t="s">
        <v>1956</v>
      </c>
      <c r="D725" s="4" t="s">
        <v>1648</v>
      </c>
      <c r="E725" s="4" t="s">
        <v>1961</v>
      </c>
      <c r="F725" s="4" t="s">
        <v>1962</v>
      </c>
      <c r="G725" s="17">
        <v>5.84</v>
      </c>
      <c r="H725" s="127">
        <v>2.2881999999999998</v>
      </c>
      <c r="I725" s="123">
        <v>1</v>
      </c>
      <c r="J725" s="123">
        <v>1</v>
      </c>
      <c r="K725" s="123">
        <v>1</v>
      </c>
      <c r="L725" s="123">
        <v>1</v>
      </c>
    </row>
    <row r="726" spans="1:12">
      <c r="A726" s="16" t="s">
        <v>682</v>
      </c>
      <c r="B726" s="16" t="s">
        <v>2250</v>
      </c>
      <c r="C726" s="16" t="s">
        <v>1957</v>
      </c>
      <c r="D726" s="4" t="s">
        <v>1648</v>
      </c>
      <c r="E726" s="4" t="s">
        <v>1961</v>
      </c>
      <c r="F726" s="4" t="s">
        <v>1962</v>
      </c>
      <c r="G726" s="17">
        <v>8.4672131147541005</v>
      </c>
      <c r="H726" s="127">
        <v>2.8010999999999999</v>
      </c>
      <c r="I726" s="123">
        <v>1</v>
      </c>
      <c r="J726" s="123">
        <v>1</v>
      </c>
      <c r="K726" s="123">
        <v>1</v>
      </c>
      <c r="L726" s="123">
        <v>1</v>
      </c>
    </row>
    <row r="727" spans="1:12">
      <c r="A727" s="16" t="s">
        <v>683</v>
      </c>
      <c r="B727" s="16" t="s">
        <v>2250</v>
      </c>
      <c r="C727" s="16" t="s">
        <v>1958</v>
      </c>
      <c r="D727" s="4" t="s">
        <v>1648</v>
      </c>
      <c r="E727" s="4" t="s">
        <v>1961</v>
      </c>
      <c r="F727" s="4" t="s">
        <v>1962</v>
      </c>
      <c r="G727" s="17">
        <v>12.023255813953501</v>
      </c>
      <c r="H727" s="127">
        <v>4.0175999999999998</v>
      </c>
      <c r="I727" s="123">
        <v>1</v>
      </c>
      <c r="J727" s="123">
        <v>1</v>
      </c>
      <c r="K727" s="123">
        <v>1</v>
      </c>
      <c r="L727" s="123">
        <v>1</v>
      </c>
    </row>
    <row r="728" spans="1:12">
      <c r="A728" s="16" t="s">
        <v>684</v>
      </c>
      <c r="B728" s="16" t="s">
        <v>2251</v>
      </c>
      <c r="C728" s="16" t="s">
        <v>1954</v>
      </c>
      <c r="D728" s="4" t="s">
        <v>1649</v>
      </c>
      <c r="E728" s="4" t="s">
        <v>1961</v>
      </c>
      <c r="F728" s="4" t="s">
        <v>1962</v>
      </c>
      <c r="G728" s="17">
        <v>1.5668905194971501</v>
      </c>
      <c r="H728" s="127">
        <v>1.103</v>
      </c>
      <c r="I728" s="123">
        <v>1</v>
      </c>
      <c r="J728" s="123">
        <v>1</v>
      </c>
      <c r="K728" s="123">
        <v>1</v>
      </c>
      <c r="L728" s="123">
        <v>1</v>
      </c>
    </row>
    <row r="729" spans="1:12">
      <c r="A729" s="16" t="s">
        <v>685</v>
      </c>
      <c r="B729" s="16" t="s">
        <v>2251</v>
      </c>
      <c r="C729" s="16" t="s">
        <v>1956</v>
      </c>
      <c r="D729" s="4" t="s">
        <v>1649</v>
      </c>
      <c r="E729" s="4" t="s">
        <v>1961</v>
      </c>
      <c r="F729" s="4" t="s">
        <v>1962</v>
      </c>
      <c r="G729" s="17">
        <v>1.95284663051898</v>
      </c>
      <c r="H729" s="127">
        <v>1.2853000000000001</v>
      </c>
      <c r="I729" s="123">
        <v>1</v>
      </c>
      <c r="J729" s="123">
        <v>1</v>
      </c>
      <c r="K729" s="123">
        <v>1</v>
      </c>
      <c r="L729" s="123">
        <v>1</v>
      </c>
    </row>
    <row r="730" spans="1:12">
      <c r="A730" s="16" t="s">
        <v>686</v>
      </c>
      <c r="B730" s="16" t="s">
        <v>2251</v>
      </c>
      <c r="C730" s="16" t="s">
        <v>1957</v>
      </c>
      <c r="D730" s="4" t="s">
        <v>1649</v>
      </c>
      <c r="E730" s="4" t="s">
        <v>1961</v>
      </c>
      <c r="F730" s="4" t="s">
        <v>1962</v>
      </c>
      <c r="G730" s="17">
        <v>4.0351145038167902</v>
      </c>
      <c r="H730" s="127">
        <v>1.8745000000000001</v>
      </c>
      <c r="I730" s="123">
        <v>1</v>
      </c>
      <c r="J730" s="123">
        <v>1</v>
      </c>
      <c r="K730" s="123">
        <v>1</v>
      </c>
      <c r="L730" s="123">
        <v>1</v>
      </c>
    </row>
    <row r="731" spans="1:12">
      <c r="A731" s="16" t="s">
        <v>687</v>
      </c>
      <c r="B731" s="16" t="s">
        <v>2251</v>
      </c>
      <c r="C731" s="16" t="s">
        <v>1958</v>
      </c>
      <c r="D731" s="4" t="s">
        <v>1649</v>
      </c>
      <c r="E731" s="4" t="s">
        <v>1961</v>
      </c>
      <c r="F731" s="4" t="s">
        <v>1962</v>
      </c>
      <c r="G731" s="17">
        <v>12.3357664233577</v>
      </c>
      <c r="H731" s="127">
        <v>4.1845999999999997</v>
      </c>
      <c r="I731" s="123">
        <v>1</v>
      </c>
      <c r="J731" s="123">
        <v>1</v>
      </c>
      <c r="K731" s="123">
        <v>1</v>
      </c>
      <c r="L731" s="123">
        <v>1</v>
      </c>
    </row>
    <row r="732" spans="1:12">
      <c r="A732" s="16" t="s">
        <v>688</v>
      </c>
      <c r="B732" s="16" t="s">
        <v>2252</v>
      </c>
      <c r="C732" s="16" t="s">
        <v>1954</v>
      </c>
      <c r="D732" s="4" t="s">
        <v>2253</v>
      </c>
      <c r="E732" s="4" t="s">
        <v>1961</v>
      </c>
      <c r="F732" s="4" t="s">
        <v>1962</v>
      </c>
      <c r="G732" s="17">
        <v>1.40241087458323</v>
      </c>
      <c r="H732" s="127">
        <v>0.83550000000000002</v>
      </c>
      <c r="I732" s="123">
        <v>1</v>
      </c>
      <c r="J732" s="123">
        <v>1</v>
      </c>
      <c r="K732" s="123">
        <v>1</v>
      </c>
      <c r="L732" s="123">
        <v>1</v>
      </c>
    </row>
    <row r="733" spans="1:12">
      <c r="A733" s="16" t="s">
        <v>689</v>
      </c>
      <c r="B733" s="16" t="s">
        <v>2252</v>
      </c>
      <c r="C733" s="16" t="s">
        <v>1956</v>
      </c>
      <c r="D733" s="4" t="s">
        <v>2253</v>
      </c>
      <c r="E733" s="4" t="s">
        <v>1961</v>
      </c>
      <c r="F733" s="4" t="s">
        <v>1962</v>
      </c>
      <c r="G733" s="17">
        <v>2.7722543352601199</v>
      </c>
      <c r="H733" s="127">
        <v>1.2479</v>
      </c>
      <c r="I733" s="123">
        <v>1</v>
      </c>
      <c r="J733" s="123">
        <v>1</v>
      </c>
      <c r="K733" s="123">
        <v>1</v>
      </c>
      <c r="L733" s="123">
        <v>1</v>
      </c>
    </row>
    <row r="734" spans="1:12">
      <c r="A734" s="16" t="s">
        <v>690</v>
      </c>
      <c r="B734" s="16" t="s">
        <v>2252</v>
      </c>
      <c r="C734" s="16" t="s">
        <v>1957</v>
      </c>
      <c r="D734" s="4" t="s">
        <v>2253</v>
      </c>
      <c r="E734" s="4" t="s">
        <v>1961</v>
      </c>
      <c r="F734" s="4" t="s">
        <v>1962</v>
      </c>
      <c r="G734" s="17">
        <v>7.1864406779661003</v>
      </c>
      <c r="H734" s="127">
        <v>2.2006000000000001</v>
      </c>
      <c r="I734" s="123">
        <v>1</v>
      </c>
      <c r="J734" s="123">
        <v>1</v>
      </c>
      <c r="K734" s="123">
        <v>1</v>
      </c>
      <c r="L734" s="123">
        <v>1</v>
      </c>
    </row>
    <row r="735" spans="1:12">
      <c r="A735" s="16" t="s">
        <v>691</v>
      </c>
      <c r="B735" s="16" t="s">
        <v>2252</v>
      </c>
      <c r="C735" s="16" t="s">
        <v>1958</v>
      </c>
      <c r="D735" s="4" t="s">
        <v>2253</v>
      </c>
      <c r="E735" s="4" t="s">
        <v>1961</v>
      </c>
      <c r="F735" s="4" t="s">
        <v>1962</v>
      </c>
      <c r="G735" s="17">
        <v>14.2477876106195</v>
      </c>
      <c r="H735" s="127">
        <v>4.1651999999999996</v>
      </c>
      <c r="I735" s="123">
        <v>1</v>
      </c>
      <c r="J735" s="123">
        <v>1</v>
      </c>
      <c r="K735" s="123">
        <v>1</v>
      </c>
      <c r="L735" s="123">
        <v>1</v>
      </c>
    </row>
    <row r="736" spans="1:12">
      <c r="A736" s="16" t="s">
        <v>692</v>
      </c>
      <c r="B736" s="16" t="s">
        <v>2254</v>
      </c>
      <c r="C736" s="16" t="s">
        <v>1954</v>
      </c>
      <c r="D736" s="4" t="s">
        <v>2255</v>
      </c>
      <c r="E736" s="4" t="s">
        <v>1961</v>
      </c>
      <c r="F736" s="4" t="s">
        <v>1962</v>
      </c>
      <c r="G736" s="17">
        <v>3.73428571428571</v>
      </c>
      <c r="H736" s="127">
        <v>1.2185999999999999</v>
      </c>
      <c r="I736" s="123">
        <v>1</v>
      </c>
      <c r="J736" s="123">
        <v>1</v>
      </c>
      <c r="K736" s="123">
        <v>1</v>
      </c>
      <c r="L736" s="123">
        <v>1</v>
      </c>
    </row>
    <row r="737" spans="1:12">
      <c r="A737" s="16" t="s">
        <v>693</v>
      </c>
      <c r="B737" s="16" t="s">
        <v>2254</v>
      </c>
      <c r="C737" s="16" t="s">
        <v>1956</v>
      </c>
      <c r="D737" s="4" t="s">
        <v>2255</v>
      </c>
      <c r="E737" s="4" t="s">
        <v>1961</v>
      </c>
      <c r="F737" s="4" t="s">
        <v>1962</v>
      </c>
      <c r="G737" s="17">
        <v>5.5020366598777999</v>
      </c>
      <c r="H737" s="127">
        <v>1.4653</v>
      </c>
      <c r="I737" s="123">
        <v>1</v>
      </c>
      <c r="J737" s="123">
        <v>1</v>
      </c>
      <c r="K737" s="123">
        <v>1</v>
      </c>
      <c r="L737" s="123">
        <v>1</v>
      </c>
    </row>
    <row r="738" spans="1:12">
      <c r="A738" s="16" t="s">
        <v>694</v>
      </c>
      <c r="B738" s="16" t="s">
        <v>2254</v>
      </c>
      <c r="C738" s="16" t="s">
        <v>1957</v>
      </c>
      <c r="D738" s="4" t="s">
        <v>2255</v>
      </c>
      <c r="E738" s="4" t="s">
        <v>1961</v>
      </c>
      <c r="F738" s="4" t="s">
        <v>1962</v>
      </c>
      <c r="G738" s="17">
        <v>9.1416382252559707</v>
      </c>
      <c r="H738" s="127">
        <v>2.1642999999999999</v>
      </c>
      <c r="I738" s="123">
        <v>1</v>
      </c>
      <c r="J738" s="123">
        <v>1</v>
      </c>
      <c r="K738" s="123">
        <v>1</v>
      </c>
      <c r="L738" s="123">
        <v>1</v>
      </c>
    </row>
    <row r="739" spans="1:12">
      <c r="A739" s="16" t="s">
        <v>695</v>
      </c>
      <c r="B739" s="16" t="s">
        <v>2254</v>
      </c>
      <c r="C739" s="16" t="s">
        <v>1958</v>
      </c>
      <c r="D739" s="4" t="s">
        <v>2255</v>
      </c>
      <c r="E739" s="4" t="s">
        <v>1961</v>
      </c>
      <c r="F739" s="4" t="s">
        <v>1962</v>
      </c>
      <c r="G739" s="17">
        <v>19.350609756097601</v>
      </c>
      <c r="H739" s="127">
        <v>4.4747000000000003</v>
      </c>
      <c r="I739" s="123">
        <v>1</v>
      </c>
      <c r="J739" s="123">
        <v>1</v>
      </c>
      <c r="K739" s="123">
        <v>1</v>
      </c>
      <c r="L739" s="123">
        <v>1</v>
      </c>
    </row>
    <row r="740" spans="1:12">
      <c r="A740" s="16" t="s">
        <v>696</v>
      </c>
      <c r="B740" s="16" t="s">
        <v>2256</v>
      </c>
      <c r="C740" s="16" t="s">
        <v>1954</v>
      </c>
      <c r="D740" s="4" t="s">
        <v>1650</v>
      </c>
      <c r="E740" s="4" t="s">
        <v>1961</v>
      </c>
      <c r="F740" s="4" t="s">
        <v>1962</v>
      </c>
      <c r="G740" s="17">
        <v>2.4399688486998699</v>
      </c>
      <c r="H740" s="127">
        <v>0.42049999999999998</v>
      </c>
      <c r="I740" s="123">
        <v>1</v>
      </c>
      <c r="J740" s="123">
        <v>1</v>
      </c>
      <c r="K740" s="123">
        <v>1</v>
      </c>
      <c r="L740" s="123">
        <v>1</v>
      </c>
    </row>
    <row r="741" spans="1:12">
      <c r="A741" s="16" t="s">
        <v>697</v>
      </c>
      <c r="B741" s="16" t="s">
        <v>2256</v>
      </c>
      <c r="C741" s="16" t="s">
        <v>1956</v>
      </c>
      <c r="D741" s="4" t="s">
        <v>1650</v>
      </c>
      <c r="E741" s="4" t="s">
        <v>1961</v>
      </c>
      <c r="F741" s="4" t="s">
        <v>1962</v>
      </c>
      <c r="G741" s="17">
        <v>2.6576809113057198</v>
      </c>
      <c r="H741" s="127">
        <v>0.54469999999999996</v>
      </c>
      <c r="I741" s="123">
        <v>1</v>
      </c>
      <c r="J741" s="123">
        <v>1</v>
      </c>
      <c r="K741" s="123">
        <v>1</v>
      </c>
      <c r="L741" s="123">
        <v>1</v>
      </c>
    </row>
    <row r="742" spans="1:12">
      <c r="A742" s="16" t="s">
        <v>698</v>
      </c>
      <c r="B742" s="16" t="s">
        <v>2256</v>
      </c>
      <c r="C742" s="16" t="s">
        <v>1957</v>
      </c>
      <c r="D742" s="4" t="s">
        <v>1650</v>
      </c>
      <c r="E742" s="4" t="s">
        <v>1961</v>
      </c>
      <c r="F742" s="4" t="s">
        <v>1962</v>
      </c>
      <c r="G742" s="17">
        <v>4.1420204978038102</v>
      </c>
      <c r="H742" s="127">
        <v>0.79969999999999997</v>
      </c>
      <c r="I742" s="123">
        <v>1</v>
      </c>
      <c r="J742" s="123">
        <v>1</v>
      </c>
      <c r="K742" s="123">
        <v>1</v>
      </c>
      <c r="L742" s="123">
        <v>1</v>
      </c>
    </row>
    <row r="743" spans="1:12">
      <c r="A743" s="16" t="s">
        <v>699</v>
      </c>
      <c r="B743" s="16" t="s">
        <v>2256</v>
      </c>
      <c r="C743" s="16" t="s">
        <v>1958</v>
      </c>
      <c r="D743" s="4" t="s">
        <v>1650</v>
      </c>
      <c r="E743" s="4" t="s">
        <v>1961</v>
      </c>
      <c r="F743" s="4" t="s">
        <v>1962</v>
      </c>
      <c r="G743" s="17">
        <v>7.6356015779092701</v>
      </c>
      <c r="H743" s="127">
        <v>1.6409</v>
      </c>
      <c r="I743" s="123">
        <v>1</v>
      </c>
      <c r="J743" s="123">
        <v>1</v>
      </c>
      <c r="K743" s="123">
        <v>1</v>
      </c>
      <c r="L743" s="123">
        <v>1</v>
      </c>
    </row>
    <row r="744" spans="1:12">
      <c r="A744" s="16" t="s">
        <v>700</v>
      </c>
      <c r="B744" s="16" t="s">
        <v>2257</v>
      </c>
      <c r="C744" s="16" t="s">
        <v>1954</v>
      </c>
      <c r="D744" s="4" t="s">
        <v>2258</v>
      </c>
      <c r="E744" s="4" t="s">
        <v>1961</v>
      </c>
      <c r="F744" s="4" t="s">
        <v>1962</v>
      </c>
      <c r="G744" s="17">
        <v>3.0077765995051302</v>
      </c>
      <c r="H744" s="127">
        <v>0.38879999999999998</v>
      </c>
      <c r="I744" s="123">
        <v>1</v>
      </c>
      <c r="J744" s="123">
        <v>1</v>
      </c>
      <c r="K744" s="123">
        <v>1</v>
      </c>
      <c r="L744" s="123">
        <v>1</v>
      </c>
    </row>
    <row r="745" spans="1:12">
      <c r="A745" s="16" t="s">
        <v>701</v>
      </c>
      <c r="B745" s="16" t="s">
        <v>2257</v>
      </c>
      <c r="C745" s="16" t="s">
        <v>1956</v>
      </c>
      <c r="D745" s="4" t="s">
        <v>2258</v>
      </c>
      <c r="E745" s="4" t="s">
        <v>1961</v>
      </c>
      <c r="F745" s="4" t="s">
        <v>1962</v>
      </c>
      <c r="G745" s="17">
        <v>4.4512263621044701</v>
      </c>
      <c r="H745" s="127">
        <v>0.55349999999999999</v>
      </c>
      <c r="I745" s="123">
        <v>1</v>
      </c>
      <c r="J745" s="123">
        <v>1</v>
      </c>
      <c r="K745" s="123">
        <v>1</v>
      </c>
      <c r="L745" s="123">
        <v>1</v>
      </c>
    </row>
    <row r="746" spans="1:12">
      <c r="A746" s="16" t="s">
        <v>702</v>
      </c>
      <c r="B746" s="16" t="s">
        <v>2257</v>
      </c>
      <c r="C746" s="16" t="s">
        <v>1957</v>
      </c>
      <c r="D746" s="4" t="s">
        <v>2258</v>
      </c>
      <c r="E746" s="4" t="s">
        <v>1961</v>
      </c>
      <c r="F746" s="4" t="s">
        <v>1962</v>
      </c>
      <c r="G746" s="17">
        <v>6.6058767772511802</v>
      </c>
      <c r="H746" s="127">
        <v>0.86480000000000001</v>
      </c>
      <c r="I746" s="123">
        <v>1</v>
      </c>
      <c r="J746" s="123">
        <v>1</v>
      </c>
      <c r="K746" s="123">
        <v>1</v>
      </c>
      <c r="L746" s="123">
        <v>1</v>
      </c>
    </row>
    <row r="747" spans="1:12">
      <c r="A747" s="16" t="s">
        <v>703</v>
      </c>
      <c r="B747" s="16" t="s">
        <v>2257</v>
      </c>
      <c r="C747" s="16" t="s">
        <v>1958</v>
      </c>
      <c r="D747" s="4" t="s">
        <v>2258</v>
      </c>
      <c r="E747" s="4" t="s">
        <v>1961</v>
      </c>
      <c r="F747" s="4" t="s">
        <v>1962</v>
      </c>
      <c r="G747" s="17">
        <v>12.2552870090634</v>
      </c>
      <c r="H747" s="127">
        <v>1.7401</v>
      </c>
      <c r="I747" s="123">
        <v>1</v>
      </c>
      <c r="J747" s="123">
        <v>1</v>
      </c>
      <c r="K747" s="123">
        <v>1</v>
      </c>
      <c r="L747" s="123">
        <v>1</v>
      </c>
    </row>
    <row r="748" spans="1:12">
      <c r="A748" s="16" t="s">
        <v>704</v>
      </c>
      <c r="B748" s="16" t="s">
        <v>2259</v>
      </c>
      <c r="C748" s="16" t="s">
        <v>1954</v>
      </c>
      <c r="D748" s="4" t="s">
        <v>2260</v>
      </c>
      <c r="E748" s="4" t="s">
        <v>1961</v>
      </c>
      <c r="F748" s="4" t="s">
        <v>1962</v>
      </c>
      <c r="G748" s="17">
        <v>1.9981862152357901</v>
      </c>
      <c r="H748" s="127">
        <v>0.33450000000000002</v>
      </c>
      <c r="I748" s="123">
        <v>1</v>
      </c>
      <c r="J748" s="123">
        <v>1</v>
      </c>
      <c r="K748" s="123">
        <v>1</v>
      </c>
      <c r="L748" s="123">
        <v>1</v>
      </c>
    </row>
    <row r="749" spans="1:12">
      <c r="A749" s="16" t="s">
        <v>705</v>
      </c>
      <c r="B749" s="16" t="s">
        <v>2259</v>
      </c>
      <c r="C749" s="16" t="s">
        <v>1956</v>
      </c>
      <c r="D749" s="4" t="s">
        <v>2260</v>
      </c>
      <c r="E749" s="4" t="s">
        <v>1961</v>
      </c>
      <c r="F749" s="4" t="s">
        <v>1962</v>
      </c>
      <c r="G749" s="17">
        <v>2.7647723165883602</v>
      </c>
      <c r="H749" s="127">
        <v>0.48449999999999999</v>
      </c>
      <c r="I749" s="123">
        <v>1</v>
      </c>
      <c r="J749" s="123">
        <v>1</v>
      </c>
      <c r="K749" s="123">
        <v>1</v>
      </c>
      <c r="L749" s="123">
        <v>1</v>
      </c>
    </row>
    <row r="750" spans="1:12">
      <c r="A750" s="16" t="s">
        <v>706</v>
      </c>
      <c r="B750" s="16" t="s">
        <v>2259</v>
      </c>
      <c r="C750" s="16" t="s">
        <v>1957</v>
      </c>
      <c r="D750" s="4" t="s">
        <v>2260</v>
      </c>
      <c r="E750" s="4" t="s">
        <v>1961</v>
      </c>
      <c r="F750" s="4" t="s">
        <v>1962</v>
      </c>
      <c r="G750" s="17">
        <v>4.328884867677</v>
      </c>
      <c r="H750" s="127">
        <v>0.71599999999999997</v>
      </c>
      <c r="I750" s="123">
        <v>1</v>
      </c>
      <c r="J750" s="123">
        <v>1</v>
      </c>
      <c r="K750" s="123">
        <v>1</v>
      </c>
      <c r="L750" s="123">
        <v>1</v>
      </c>
    </row>
    <row r="751" spans="1:12">
      <c r="A751" s="16" t="s">
        <v>707</v>
      </c>
      <c r="B751" s="16" t="s">
        <v>2259</v>
      </c>
      <c r="C751" s="16" t="s">
        <v>1958</v>
      </c>
      <c r="D751" s="4" t="s">
        <v>2260</v>
      </c>
      <c r="E751" s="4" t="s">
        <v>1961</v>
      </c>
      <c r="F751" s="4" t="s">
        <v>1962</v>
      </c>
      <c r="G751" s="17">
        <v>7.55393586005831</v>
      </c>
      <c r="H751" s="127">
        <v>1.2605999999999999</v>
      </c>
      <c r="I751" s="123">
        <v>1</v>
      </c>
      <c r="J751" s="123">
        <v>1</v>
      </c>
      <c r="K751" s="123">
        <v>1</v>
      </c>
      <c r="L751" s="123">
        <v>1</v>
      </c>
    </row>
    <row r="752" spans="1:12">
      <c r="A752" s="16" t="s">
        <v>708</v>
      </c>
      <c r="B752" s="16" t="s">
        <v>2261</v>
      </c>
      <c r="C752" s="16" t="s">
        <v>1954</v>
      </c>
      <c r="D752" s="4" t="s">
        <v>1651</v>
      </c>
      <c r="E752" s="4" t="s">
        <v>1961</v>
      </c>
      <c r="F752" s="4" t="s">
        <v>1962</v>
      </c>
      <c r="G752" s="17">
        <v>2.4857954545454501</v>
      </c>
      <c r="H752" s="127">
        <v>0.48049999999999998</v>
      </c>
      <c r="I752" s="123">
        <v>1</v>
      </c>
      <c r="J752" s="123">
        <v>1</v>
      </c>
      <c r="K752" s="123">
        <v>1</v>
      </c>
      <c r="L752" s="123">
        <v>1</v>
      </c>
    </row>
    <row r="753" spans="1:12">
      <c r="A753" s="16" t="s">
        <v>709</v>
      </c>
      <c r="B753" s="16" t="s">
        <v>2261</v>
      </c>
      <c r="C753" s="16" t="s">
        <v>1956</v>
      </c>
      <c r="D753" s="4" t="s">
        <v>1651</v>
      </c>
      <c r="E753" s="4" t="s">
        <v>1961</v>
      </c>
      <c r="F753" s="4" t="s">
        <v>1962</v>
      </c>
      <c r="G753" s="17">
        <v>3.5663157894736801</v>
      </c>
      <c r="H753" s="127">
        <v>0.66930000000000001</v>
      </c>
      <c r="I753" s="123">
        <v>1</v>
      </c>
      <c r="J753" s="123">
        <v>1</v>
      </c>
      <c r="K753" s="123">
        <v>1</v>
      </c>
      <c r="L753" s="123">
        <v>1</v>
      </c>
    </row>
    <row r="754" spans="1:12">
      <c r="A754" s="16" t="s">
        <v>710</v>
      </c>
      <c r="B754" s="16" t="s">
        <v>2261</v>
      </c>
      <c r="C754" s="16" t="s">
        <v>1957</v>
      </c>
      <c r="D754" s="4" t="s">
        <v>1651</v>
      </c>
      <c r="E754" s="4" t="s">
        <v>1961</v>
      </c>
      <c r="F754" s="4" t="s">
        <v>1962</v>
      </c>
      <c r="G754" s="17">
        <v>5.2237163814180896</v>
      </c>
      <c r="H754" s="127">
        <v>1.0206</v>
      </c>
      <c r="I754" s="123">
        <v>1</v>
      </c>
      <c r="J754" s="123">
        <v>1</v>
      </c>
      <c r="K754" s="123">
        <v>1</v>
      </c>
      <c r="L754" s="123">
        <v>1</v>
      </c>
    </row>
    <row r="755" spans="1:12">
      <c r="A755" s="16" t="s">
        <v>711</v>
      </c>
      <c r="B755" s="16" t="s">
        <v>2261</v>
      </c>
      <c r="C755" s="16" t="s">
        <v>1958</v>
      </c>
      <c r="D755" s="4" t="s">
        <v>1651</v>
      </c>
      <c r="E755" s="4" t="s">
        <v>1961</v>
      </c>
      <c r="F755" s="4" t="s">
        <v>1962</v>
      </c>
      <c r="G755" s="17">
        <v>11.443548387096801</v>
      </c>
      <c r="H755" s="127">
        <v>2.0893000000000002</v>
      </c>
      <c r="I755" s="123">
        <v>1</v>
      </c>
      <c r="J755" s="123">
        <v>1</v>
      </c>
      <c r="K755" s="123">
        <v>1</v>
      </c>
      <c r="L755" s="123">
        <v>1</v>
      </c>
    </row>
    <row r="756" spans="1:12">
      <c r="A756" s="16" t="s">
        <v>712</v>
      </c>
      <c r="B756" s="16" t="s">
        <v>2262</v>
      </c>
      <c r="C756" s="16" t="s">
        <v>1954</v>
      </c>
      <c r="D756" s="4" t="s">
        <v>1652</v>
      </c>
      <c r="E756" s="4" t="s">
        <v>1961</v>
      </c>
      <c r="F756" s="4" t="s">
        <v>1962</v>
      </c>
      <c r="G756" s="17">
        <v>2.57764558547276</v>
      </c>
      <c r="H756" s="127">
        <v>0.47860000000000003</v>
      </c>
      <c r="I756" s="123">
        <v>1</v>
      </c>
      <c r="J756" s="123">
        <v>1</v>
      </c>
      <c r="K756" s="123">
        <v>1</v>
      </c>
      <c r="L756" s="123">
        <v>1</v>
      </c>
    </row>
    <row r="757" spans="1:12">
      <c r="A757" s="16" t="s">
        <v>713</v>
      </c>
      <c r="B757" s="16" t="s">
        <v>2262</v>
      </c>
      <c r="C757" s="16" t="s">
        <v>1956</v>
      </c>
      <c r="D757" s="4" t="s">
        <v>1652</v>
      </c>
      <c r="E757" s="4" t="s">
        <v>1961</v>
      </c>
      <c r="F757" s="4" t="s">
        <v>1962</v>
      </c>
      <c r="G757" s="17">
        <v>3.55509288917361</v>
      </c>
      <c r="H757" s="127">
        <v>0.6522</v>
      </c>
      <c r="I757" s="123">
        <v>1</v>
      </c>
      <c r="J757" s="123">
        <v>1</v>
      </c>
      <c r="K757" s="123">
        <v>1</v>
      </c>
      <c r="L757" s="123">
        <v>1</v>
      </c>
    </row>
    <row r="758" spans="1:12">
      <c r="A758" s="16" t="s">
        <v>714</v>
      </c>
      <c r="B758" s="16" t="s">
        <v>2262</v>
      </c>
      <c r="C758" s="16" t="s">
        <v>1957</v>
      </c>
      <c r="D758" s="4" t="s">
        <v>1652</v>
      </c>
      <c r="E758" s="4" t="s">
        <v>1961</v>
      </c>
      <c r="F758" s="4" t="s">
        <v>1962</v>
      </c>
      <c r="G758" s="17">
        <v>5.2462030375699404</v>
      </c>
      <c r="H758" s="127">
        <v>0.9335</v>
      </c>
      <c r="I758" s="123">
        <v>1</v>
      </c>
      <c r="J758" s="123">
        <v>1</v>
      </c>
      <c r="K758" s="123">
        <v>1</v>
      </c>
      <c r="L758" s="123">
        <v>1</v>
      </c>
    </row>
    <row r="759" spans="1:12">
      <c r="A759" s="16" t="s">
        <v>715</v>
      </c>
      <c r="B759" s="16" t="s">
        <v>2262</v>
      </c>
      <c r="C759" s="16" t="s">
        <v>1958</v>
      </c>
      <c r="D759" s="4" t="s">
        <v>1652</v>
      </c>
      <c r="E759" s="4" t="s">
        <v>1961</v>
      </c>
      <c r="F759" s="4" t="s">
        <v>1962</v>
      </c>
      <c r="G759" s="17">
        <v>8.4113636363636406</v>
      </c>
      <c r="H759" s="127">
        <v>1.6987000000000001</v>
      </c>
      <c r="I759" s="123">
        <v>1</v>
      </c>
      <c r="J759" s="123">
        <v>1</v>
      </c>
      <c r="K759" s="123">
        <v>1</v>
      </c>
      <c r="L759" s="123">
        <v>1</v>
      </c>
    </row>
    <row r="760" spans="1:12">
      <c r="A760" s="16" t="s">
        <v>716</v>
      </c>
      <c r="B760" s="16" t="s">
        <v>2263</v>
      </c>
      <c r="C760" s="16" t="s">
        <v>1954</v>
      </c>
      <c r="D760" s="4" t="s">
        <v>1653</v>
      </c>
      <c r="E760" s="4" t="s">
        <v>1961</v>
      </c>
      <c r="F760" s="4" t="s">
        <v>1962</v>
      </c>
      <c r="G760" s="17">
        <v>2.16766467065868</v>
      </c>
      <c r="H760" s="127">
        <v>0.41920000000000002</v>
      </c>
      <c r="I760" s="123">
        <v>1</v>
      </c>
      <c r="J760" s="123">
        <v>1</v>
      </c>
      <c r="K760" s="123">
        <v>1</v>
      </c>
      <c r="L760" s="123">
        <v>1</v>
      </c>
    </row>
    <row r="761" spans="1:12">
      <c r="A761" s="16" t="s">
        <v>717</v>
      </c>
      <c r="B761" s="16" t="s">
        <v>2263</v>
      </c>
      <c r="C761" s="16" t="s">
        <v>1956</v>
      </c>
      <c r="D761" s="4" t="s">
        <v>1653</v>
      </c>
      <c r="E761" s="4" t="s">
        <v>1961</v>
      </c>
      <c r="F761" s="4" t="s">
        <v>1962</v>
      </c>
      <c r="G761" s="17">
        <v>2.6239207438565399</v>
      </c>
      <c r="H761" s="127">
        <v>0.51590000000000003</v>
      </c>
      <c r="I761" s="123">
        <v>1</v>
      </c>
      <c r="J761" s="123">
        <v>1</v>
      </c>
      <c r="K761" s="123">
        <v>1</v>
      </c>
      <c r="L761" s="123">
        <v>1</v>
      </c>
    </row>
    <row r="762" spans="1:12">
      <c r="A762" s="16" t="s">
        <v>718</v>
      </c>
      <c r="B762" s="16" t="s">
        <v>2263</v>
      </c>
      <c r="C762" s="16" t="s">
        <v>1957</v>
      </c>
      <c r="D762" s="4" t="s">
        <v>1653</v>
      </c>
      <c r="E762" s="4" t="s">
        <v>1961</v>
      </c>
      <c r="F762" s="4" t="s">
        <v>1962</v>
      </c>
      <c r="G762" s="17">
        <v>3.5402382825671599</v>
      </c>
      <c r="H762" s="127">
        <v>0.69620000000000004</v>
      </c>
      <c r="I762" s="123">
        <v>1</v>
      </c>
      <c r="J762" s="123">
        <v>1</v>
      </c>
      <c r="K762" s="123">
        <v>1</v>
      </c>
      <c r="L762" s="123">
        <v>1</v>
      </c>
    </row>
    <row r="763" spans="1:12">
      <c r="A763" s="16" t="s">
        <v>719</v>
      </c>
      <c r="B763" s="16" t="s">
        <v>2263</v>
      </c>
      <c r="C763" s="16" t="s">
        <v>1958</v>
      </c>
      <c r="D763" s="4" t="s">
        <v>1653</v>
      </c>
      <c r="E763" s="4" t="s">
        <v>1961</v>
      </c>
      <c r="F763" s="4" t="s">
        <v>1962</v>
      </c>
      <c r="G763" s="17">
        <v>6.7438894792773603</v>
      </c>
      <c r="H763" s="127">
        <v>1.3968</v>
      </c>
      <c r="I763" s="123">
        <v>1</v>
      </c>
      <c r="J763" s="123">
        <v>1</v>
      </c>
      <c r="K763" s="123">
        <v>1</v>
      </c>
      <c r="L763" s="123">
        <v>1</v>
      </c>
    </row>
    <row r="764" spans="1:12">
      <c r="A764" s="16" t="s">
        <v>1654</v>
      </c>
      <c r="B764" s="16" t="s">
        <v>2264</v>
      </c>
      <c r="C764" s="16" t="s">
        <v>1954</v>
      </c>
      <c r="D764" s="4" t="s">
        <v>1655</v>
      </c>
      <c r="E764" s="4" t="s">
        <v>1961</v>
      </c>
      <c r="F764" s="4" t="s">
        <v>1962</v>
      </c>
      <c r="G764" s="17">
        <v>2.5387094108898598</v>
      </c>
      <c r="H764" s="127">
        <v>0.4425</v>
      </c>
      <c r="I764" s="123">
        <v>1</v>
      </c>
      <c r="J764" s="123">
        <v>1</v>
      </c>
      <c r="K764" s="123">
        <v>1</v>
      </c>
      <c r="L764" s="123">
        <v>1</v>
      </c>
    </row>
    <row r="765" spans="1:12">
      <c r="A765" s="16" t="s">
        <v>1656</v>
      </c>
      <c r="B765" s="16" t="s">
        <v>2264</v>
      </c>
      <c r="C765" s="16" t="s">
        <v>1956</v>
      </c>
      <c r="D765" s="4" t="s">
        <v>1655</v>
      </c>
      <c r="E765" s="4" t="s">
        <v>1961</v>
      </c>
      <c r="F765" s="4" t="s">
        <v>1962</v>
      </c>
      <c r="G765" s="17">
        <v>3.4922269081286701</v>
      </c>
      <c r="H765" s="127">
        <v>0.58340000000000003</v>
      </c>
      <c r="I765" s="123">
        <v>1</v>
      </c>
      <c r="J765" s="123">
        <v>1</v>
      </c>
      <c r="K765" s="123">
        <v>1</v>
      </c>
      <c r="L765" s="123">
        <v>1</v>
      </c>
    </row>
    <row r="766" spans="1:12">
      <c r="A766" s="16" t="s">
        <v>1657</v>
      </c>
      <c r="B766" s="16" t="s">
        <v>2264</v>
      </c>
      <c r="C766" s="16" t="s">
        <v>1957</v>
      </c>
      <c r="D766" s="4" t="s">
        <v>1655</v>
      </c>
      <c r="E766" s="4" t="s">
        <v>1961</v>
      </c>
      <c r="F766" s="4" t="s">
        <v>1962</v>
      </c>
      <c r="G766" s="17">
        <v>5.2507423580786003</v>
      </c>
      <c r="H766" s="127">
        <v>0.86660000000000004</v>
      </c>
      <c r="I766" s="123">
        <v>1</v>
      </c>
      <c r="J766" s="123">
        <v>1</v>
      </c>
      <c r="K766" s="123">
        <v>1</v>
      </c>
      <c r="L766" s="123">
        <v>1</v>
      </c>
    </row>
    <row r="767" spans="1:12">
      <c r="A767" s="16" t="s">
        <v>1658</v>
      </c>
      <c r="B767" s="16" t="s">
        <v>2264</v>
      </c>
      <c r="C767" s="16" t="s">
        <v>1958</v>
      </c>
      <c r="D767" s="4" t="s">
        <v>1655</v>
      </c>
      <c r="E767" s="4" t="s">
        <v>1961</v>
      </c>
      <c r="F767" s="4" t="s">
        <v>1962</v>
      </c>
      <c r="G767" s="17">
        <v>8.7734748010610097</v>
      </c>
      <c r="H767" s="127">
        <v>1.5854999999999999</v>
      </c>
      <c r="I767" s="123">
        <v>1</v>
      </c>
      <c r="J767" s="123">
        <v>1</v>
      </c>
      <c r="K767" s="123">
        <v>1</v>
      </c>
      <c r="L767" s="123">
        <v>1</v>
      </c>
    </row>
    <row r="768" spans="1:12">
      <c r="A768" s="16" t="s">
        <v>1659</v>
      </c>
      <c r="B768" s="16" t="s">
        <v>2265</v>
      </c>
      <c r="C768" s="16" t="s">
        <v>1954</v>
      </c>
      <c r="D768" s="4" t="s">
        <v>1660</v>
      </c>
      <c r="E768" s="4" t="s">
        <v>1961</v>
      </c>
      <c r="F768" s="4" t="s">
        <v>1962</v>
      </c>
      <c r="G768" s="17">
        <v>2.2171922685656198</v>
      </c>
      <c r="H768" s="127">
        <v>0.43680000000000002</v>
      </c>
      <c r="I768" s="123">
        <v>1</v>
      </c>
      <c r="J768" s="123">
        <v>1</v>
      </c>
      <c r="K768" s="123">
        <v>1</v>
      </c>
      <c r="L768" s="123">
        <v>1</v>
      </c>
    </row>
    <row r="769" spans="1:12">
      <c r="A769" s="16" t="s">
        <v>1661</v>
      </c>
      <c r="B769" s="16" t="s">
        <v>2265</v>
      </c>
      <c r="C769" s="16" t="s">
        <v>1956</v>
      </c>
      <c r="D769" s="4" t="s">
        <v>1660</v>
      </c>
      <c r="E769" s="4" t="s">
        <v>1961</v>
      </c>
      <c r="F769" s="4" t="s">
        <v>1962</v>
      </c>
      <c r="G769" s="17">
        <v>3.3626415094339599</v>
      </c>
      <c r="H769" s="127">
        <v>0.61470000000000002</v>
      </c>
      <c r="I769" s="123">
        <v>1</v>
      </c>
      <c r="J769" s="123">
        <v>1</v>
      </c>
      <c r="K769" s="123">
        <v>1</v>
      </c>
      <c r="L769" s="123">
        <v>1</v>
      </c>
    </row>
    <row r="770" spans="1:12">
      <c r="A770" s="16" t="s">
        <v>1662</v>
      </c>
      <c r="B770" s="16" t="s">
        <v>2265</v>
      </c>
      <c r="C770" s="16" t="s">
        <v>1957</v>
      </c>
      <c r="D770" s="4" t="s">
        <v>1660</v>
      </c>
      <c r="E770" s="4" t="s">
        <v>1961</v>
      </c>
      <c r="F770" s="4" t="s">
        <v>1962</v>
      </c>
      <c r="G770" s="17">
        <v>5.6821130676552398</v>
      </c>
      <c r="H770" s="127">
        <v>0.97609999999999997</v>
      </c>
      <c r="I770" s="123">
        <v>1</v>
      </c>
      <c r="J770" s="123">
        <v>1</v>
      </c>
      <c r="K770" s="123">
        <v>1</v>
      </c>
      <c r="L770" s="123">
        <v>1</v>
      </c>
    </row>
    <row r="771" spans="1:12">
      <c r="A771" s="16" t="s">
        <v>1663</v>
      </c>
      <c r="B771" s="16" t="s">
        <v>2265</v>
      </c>
      <c r="C771" s="16" t="s">
        <v>1958</v>
      </c>
      <c r="D771" s="4" t="s">
        <v>1660</v>
      </c>
      <c r="E771" s="4" t="s">
        <v>1961</v>
      </c>
      <c r="F771" s="4" t="s">
        <v>1962</v>
      </c>
      <c r="G771" s="17">
        <v>9.5418502202643207</v>
      </c>
      <c r="H771" s="127">
        <v>1.7730999999999999</v>
      </c>
      <c r="I771" s="123">
        <v>1</v>
      </c>
      <c r="J771" s="123">
        <v>1</v>
      </c>
      <c r="K771" s="123">
        <v>1</v>
      </c>
      <c r="L771" s="123">
        <v>1</v>
      </c>
    </row>
    <row r="772" spans="1:12">
      <c r="A772" s="16" t="s">
        <v>720</v>
      </c>
      <c r="B772" s="16" t="s">
        <v>2266</v>
      </c>
      <c r="C772" s="16" t="s">
        <v>1954</v>
      </c>
      <c r="D772" s="4" t="s">
        <v>1664</v>
      </c>
      <c r="E772" s="4" t="s">
        <v>1525</v>
      </c>
      <c r="F772" s="4" t="s">
        <v>1525</v>
      </c>
      <c r="G772" s="17">
        <v>4.3405797101449304</v>
      </c>
      <c r="H772" s="127">
        <v>4.0453999999999999</v>
      </c>
      <c r="I772" s="123">
        <v>1</v>
      </c>
      <c r="J772" s="123">
        <v>1.41</v>
      </c>
      <c r="K772" s="123">
        <v>1.41</v>
      </c>
      <c r="L772" s="123">
        <v>1.41</v>
      </c>
    </row>
    <row r="773" spans="1:12">
      <c r="A773" s="16" t="s">
        <v>721</v>
      </c>
      <c r="B773" s="16" t="s">
        <v>2266</v>
      </c>
      <c r="C773" s="16" t="s">
        <v>1956</v>
      </c>
      <c r="D773" s="4" t="s">
        <v>1664</v>
      </c>
      <c r="E773" s="4" t="s">
        <v>1525</v>
      </c>
      <c r="F773" s="4" t="s">
        <v>1525</v>
      </c>
      <c r="G773" s="17">
        <v>4.7639730639730598</v>
      </c>
      <c r="H773" s="127">
        <v>4.6136999999999997</v>
      </c>
      <c r="I773" s="123">
        <v>1</v>
      </c>
      <c r="J773" s="123">
        <v>1.41</v>
      </c>
      <c r="K773" s="123">
        <v>1.41</v>
      </c>
      <c r="L773" s="123">
        <v>1.41</v>
      </c>
    </row>
    <row r="774" spans="1:12">
      <c r="A774" s="16" t="s">
        <v>722</v>
      </c>
      <c r="B774" s="16" t="s">
        <v>2266</v>
      </c>
      <c r="C774" s="16" t="s">
        <v>1957</v>
      </c>
      <c r="D774" s="4" t="s">
        <v>1664</v>
      </c>
      <c r="E774" s="4" t="s">
        <v>1525</v>
      </c>
      <c r="F774" s="4" t="s">
        <v>1525</v>
      </c>
      <c r="G774" s="17">
        <v>6.7154389505549901</v>
      </c>
      <c r="H774" s="127">
        <v>5.4764999999999997</v>
      </c>
      <c r="I774" s="123">
        <v>1</v>
      </c>
      <c r="J774" s="123">
        <v>1.41</v>
      </c>
      <c r="K774" s="123">
        <v>1.41</v>
      </c>
      <c r="L774" s="123">
        <v>1.41</v>
      </c>
    </row>
    <row r="775" spans="1:12">
      <c r="A775" s="16" t="s">
        <v>723</v>
      </c>
      <c r="B775" s="16" t="s">
        <v>2266</v>
      </c>
      <c r="C775" s="16" t="s">
        <v>1958</v>
      </c>
      <c r="D775" s="4" t="s">
        <v>1664</v>
      </c>
      <c r="E775" s="4" t="s">
        <v>1525</v>
      </c>
      <c r="F775" s="4" t="s">
        <v>1525</v>
      </c>
      <c r="G775" s="17">
        <v>14.439024390243899</v>
      </c>
      <c r="H775" s="127">
        <v>8.4571000000000005</v>
      </c>
      <c r="I775" s="123">
        <v>1</v>
      </c>
      <c r="J775" s="123">
        <v>1.41</v>
      </c>
      <c r="K775" s="123">
        <v>1.41</v>
      </c>
      <c r="L775" s="123">
        <v>1.41</v>
      </c>
    </row>
    <row r="776" spans="1:12">
      <c r="A776" s="16" t="s">
        <v>724</v>
      </c>
      <c r="B776" s="16" t="s">
        <v>2267</v>
      </c>
      <c r="C776" s="16" t="s">
        <v>1954</v>
      </c>
      <c r="D776" s="4" t="s">
        <v>1665</v>
      </c>
      <c r="E776" s="4" t="s">
        <v>1961</v>
      </c>
      <c r="F776" s="4" t="s">
        <v>1962</v>
      </c>
      <c r="G776" s="17">
        <v>4.4096916299559501</v>
      </c>
      <c r="H776" s="127">
        <v>1.5486</v>
      </c>
      <c r="I776" s="123">
        <v>1</v>
      </c>
      <c r="J776" s="123">
        <v>1</v>
      </c>
      <c r="K776" s="123">
        <v>1</v>
      </c>
      <c r="L776" s="123">
        <v>1</v>
      </c>
    </row>
    <row r="777" spans="1:12">
      <c r="A777" s="16" t="s">
        <v>725</v>
      </c>
      <c r="B777" s="16" t="s">
        <v>2267</v>
      </c>
      <c r="C777" s="16" t="s">
        <v>1956</v>
      </c>
      <c r="D777" s="4" t="s">
        <v>1665</v>
      </c>
      <c r="E777" s="4" t="s">
        <v>1961</v>
      </c>
      <c r="F777" s="4" t="s">
        <v>1962</v>
      </c>
      <c r="G777" s="17">
        <v>6.1519810762862202</v>
      </c>
      <c r="H777" s="127">
        <v>2.2286999999999999</v>
      </c>
      <c r="I777" s="123">
        <v>1</v>
      </c>
      <c r="J777" s="123">
        <v>1</v>
      </c>
      <c r="K777" s="123">
        <v>1</v>
      </c>
      <c r="L777" s="123">
        <v>1</v>
      </c>
    </row>
    <row r="778" spans="1:12">
      <c r="A778" s="16" t="s">
        <v>726</v>
      </c>
      <c r="B778" s="16" t="s">
        <v>2267</v>
      </c>
      <c r="C778" s="16" t="s">
        <v>1957</v>
      </c>
      <c r="D778" s="4" t="s">
        <v>1665</v>
      </c>
      <c r="E778" s="4" t="s">
        <v>1961</v>
      </c>
      <c r="F778" s="4" t="s">
        <v>1962</v>
      </c>
      <c r="G778" s="17">
        <v>8.6033428454953107</v>
      </c>
      <c r="H778" s="127">
        <v>2.8788999999999998</v>
      </c>
      <c r="I778" s="123">
        <v>1</v>
      </c>
      <c r="J778" s="123">
        <v>1</v>
      </c>
      <c r="K778" s="123">
        <v>1</v>
      </c>
      <c r="L778" s="123">
        <v>1</v>
      </c>
    </row>
    <row r="779" spans="1:12">
      <c r="A779" s="16" t="s">
        <v>727</v>
      </c>
      <c r="B779" s="16" t="s">
        <v>2267</v>
      </c>
      <c r="C779" s="16" t="s">
        <v>1958</v>
      </c>
      <c r="D779" s="4" t="s">
        <v>1665</v>
      </c>
      <c r="E779" s="4" t="s">
        <v>1961</v>
      </c>
      <c r="F779" s="4" t="s">
        <v>1962</v>
      </c>
      <c r="G779" s="17">
        <v>18.473684210526301</v>
      </c>
      <c r="H779" s="127">
        <v>5.6163999999999996</v>
      </c>
      <c r="I779" s="123">
        <v>1</v>
      </c>
      <c r="J779" s="123">
        <v>1</v>
      </c>
      <c r="K779" s="123">
        <v>1</v>
      </c>
      <c r="L779" s="123">
        <v>1</v>
      </c>
    </row>
    <row r="780" spans="1:12">
      <c r="A780" s="16" t="s">
        <v>728</v>
      </c>
      <c r="B780" s="16" t="s">
        <v>2268</v>
      </c>
      <c r="C780" s="16" t="s">
        <v>1954</v>
      </c>
      <c r="D780" s="4" t="s">
        <v>2269</v>
      </c>
      <c r="E780" s="4" t="s">
        <v>1961</v>
      </c>
      <c r="F780" s="4" t="s">
        <v>1962</v>
      </c>
      <c r="G780" s="17">
        <v>2.6964285714285698</v>
      </c>
      <c r="H780" s="127">
        <v>1.3721000000000001</v>
      </c>
      <c r="I780" s="123">
        <v>1</v>
      </c>
      <c r="J780" s="123">
        <v>1</v>
      </c>
      <c r="K780" s="123">
        <v>1</v>
      </c>
      <c r="L780" s="123">
        <v>1</v>
      </c>
    </row>
    <row r="781" spans="1:12">
      <c r="A781" s="16" t="s">
        <v>729</v>
      </c>
      <c r="B781" s="16" t="s">
        <v>2268</v>
      </c>
      <c r="C781" s="16" t="s">
        <v>1956</v>
      </c>
      <c r="D781" s="4" t="s">
        <v>2269</v>
      </c>
      <c r="E781" s="4" t="s">
        <v>1961</v>
      </c>
      <c r="F781" s="4" t="s">
        <v>1962</v>
      </c>
      <c r="G781" s="17">
        <v>3.5736201170330499</v>
      </c>
      <c r="H781" s="127">
        <v>1.5982000000000001</v>
      </c>
      <c r="I781" s="123">
        <v>1</v>
      </c>
      <c r="J781" s="123">
        <v>1</v>
      </c>
      <c r="K781" s="123">
        <v>1</v>
      </c>
      <c r="L781" s="123">
        <v>1</v>
      </c>
    </row>
    <row r="782" spans="1:12">
      <c r="A782" s="16" t="s">
        <v>730</v>
      </c>
      <c r="B782" s="16" t="s">
        <v>2268</v>
      </c>
      <c r="C782" s="16" t="s">
        <v>1957</v>
      </c>
      <c r="D782" s="4" t="s">
        <v>2269</v>
      </c>
      <c r="E782" s="4" t="s">
        <v>1961</v>
      </c>
      <c r="F782" s="4" t="s">
        <v>1962</v>
      </c>
      <c r="G782" s="17">
        <v>6.7797888386123697</v>
      </c>
      <c r="H782" s="127">
        <v>2.3241999999999998</v>
      </c>
      <c r="I782" s="123">
        <v>1</v>
      </c>
      <c r="J782" s="123">
        <v>1</v>
      </c>
      <c r="K782" s="123">
        <v>1</v>
      </c>
      <c r="L782" s="123">
        <v>1</v>
      </c>
    </row>
    <row r="783" spans="1:12">
      <c r="A783" s="16" t="s">
        <v>731</v>
      </c>
      <c r="B783" s="16" t="s">
        <v>2268</v>
      </c>
      <c r="C783" s="16" t="s">
        <v>1958</v>
      </c>
      <c r="D783" s="4" t="s">
        <v>2269</v>
      </c>
      <c r="E783" s="4" t="s">
        <v>1961</v>
      </c>
      <c r="F783" s="4" t="s">
        <v>1962</v>
      </c>
      <c r="G783" s="17">
        <v>12.1155115511551</v>
      </c>
      <c r="H783" s="127">
        <v>3.9218000000000002</v>
      </c>
      <c r="I783" s="123">
        <v>1</v>
      </c>
      <c r="J783" s="123">
        <v>1</v>
      </c>
      <c r="K783" s="123">
        <v>1</v>
      </c>
      <c r="L783" s="123">
        <v>1</v>
      </c>
    </row>
    <row r="784" spans="1:12">
      <c r="A784" s="16" t="s">
        <v>732</v>
      </c>
      <c r="B784" s="16" t="s">
        <v>2270</v>
      </c>
      <c r="C784" s="16" t="s">
        <v>1954</v>
      </c>
      <c r="D784" s="4" t="s">
        <v>2271</v>
      </c>
      <c r="E784" s="4" t="s">
        <v>1961</v>
      </c>
      <c r="F784" s="4" t="s">
        <v>1962</v>
      </c>
      <c r="G784" s="17">
        <v>2.23473394855684</v>
      </c>
      <c r="H784" s="127">
        <v>1.1462000000000001</v>
      </c>
      <c r="I784" s="123">
        <v>1</v>
      </c>
      <c r="J784" s="123">
        <v>1</v>
      </c>
      <c r="K784" s="123">
        <v>1</v>
      </c>
      <c r="L784" s="123">
        <v>1</v>
      </c>
    </row>
    <row r="785" spans="1:12">
      <c r="A785" s="16" t="s">
        <v>733</v>
      </c>
      <c r="B785" s="16" t="s">
        <v>2270</v>
      </c>
      <c r="C785" s="16" t="s">
        <v>1956</v>
      </c>
      <c r="D785" s="4" t="s">
        <v>2271</v>
      </c>
      <c r="E785" s="4" t="s">
        <v>1961</v>
      </c>
      <c r="F785" s="4" t="s">
        <v>1962</v>
      </c>
      <c r="G785" s="17">
        <v>3.1229308005427399</v>
      </c>
      <c r="H785" s="127">
        <v>1.3018000000000001</v>
      </c>
      <c r="I785" s="123">
        <v>1</v>
      </c>
      <c r="J785" s="123">
        <v>1</v>
      </c>
      <c r="K785" s="123">
        <v>1</v>
      </c>
      <c r="L785" s="123">
        <v>1</v>
      </c>
    </row>
    <row r="786" spans="1:12">
      <c r="A786" s="16" t="s">
        <v>734</v>
      </c>
      <c r="B786" s="16" t="s">
        <v>2270</v>
      </c>
      <c r="C786" s="16" t="s">
        <v>1957</v>
      </c>
      <c r="D786" s="4" t="s">
        <v>2271</v>
      </c>
      <c r="E786" s="4" t="s">
        <v>1961</v>
      </c>
      <c r="F786" s="4" t="s">
        <v>1962</v>
      </c>
      <c r="G786" s="17">
        <v>7.1963578780680901</v>
      </c>
      <c r="H786" s="127">
        <v>1.9555</v>
      </c>
      <c r="I786" s="123">
        <v>1</v>
      </c>
      <c r="J786" s="123">
        <v>1</v>
      </c>
      <c r="K786" s="123">
        <v>1</v>
      </c>
      <c r="L786" s="123">
        <v>1</v>
      </c>
    </row>
    <row r="787" spans="1:12">
      <c r="A787" s="16" t="s">
        <v>735</v>
      </c>
      <c r="B787" s="16" t="s">
        <v>2270</v>
      </c>
      <c r="C787" s="16" t="s">
        <v>1958</v>
      </c>
      <c r="D787" s="4" t="s">
        <v>2271</v>
      </c>
      <c r="E787" s="4" t="s">
        <v>1961</v>
      </c>
      <c r="F787" s="4" t="s">
        <v>1962</v>
      </c>
      <c r="G787" s="17">
        <v>13.862236628849301</v>
      </c>
      <c r="H787" s="127">
        <v>3.4802</v>
      </c>
      <c r="I787" s="123">
        <v>1</v>
      </c>
      <c r="J787" s="123">
        <v>1</v>
      </c>
      <c r="K787" s="123">
        <v>1</v>
      </c>
      <c r="L787" s="123">
        <v>1</v>
      </c>
    </row>
    <row r="788" spans="1:12">
      <c r="A788" s="16" t="s">
        <v>736</v>
      </c>
      <c r="B788" s="16" t="s">
        <v>2272</v>
      </c>
      <c r="C788" s="16" t="s">
        <v>1954</v>
      </c>
      <c r="D788" s="4" t="s">
        <v>2273</v>
      </c>
      <c r="E788" s="4" t="s">
        <v>1961</v>
      </c>
      <c r="F788" s="4" t="s">
        <v>1962</v>
      </c>
      <c r="G788" s="17">
        <v>2.3762711864406798</v>
      </c>
      <c r="H788" s="127">
        <v>0.90939999999999999</v>
      </c>
      <c r="I788" s="123">
        <v>1</v>
      </c>
      <c r="J788" s="123">
        <v>1</v>
      </c>
      <c r="K788" s="123">
        <v>1</v>
      </c>
      <c r="L788" s="123">
        <v>1</v>
      </c>
    </row>
    <row r="789" spans="1:12">
      <c r="A789" s="16" t="s">
        <v>737</v>
      </c>
      <c r="B789" s="16" t="s">
        <v>2272</v>
      </c>
      <c r="C789" s="16" t="s">
        <v>1956</v>
      </c>
      <c r="D789" s="4" t="s">
        <v>2273</v>
      </c>
      <c r="E789" s="4" t="s">
        <v>1961</v>
      </c>
      <c r="F789" s="4" t="s">
        <v>1962</v>
      </c>
      <c r="G789" s="17">
        <v>4.98605215281989</v>
      </c>
      <c r="H789" s="127">
        <v>1.3668</v>
      </c>
      <c r="I789" s="123">
        <v>1</v>
      </c>
      <c r="J789" s="123">
        <v>1</v>
      </c>
      <c r="K789" s="123">
        <v>1</v>
      </c>
      <c r="L789" s="123">
        <v>1</v>
      </c>
    </row>
    <row r="790" spans="1:12">
      <c r="A790" s="16" t="s">
        <v>738</v>
      </c>
      <c r="B790" s="16" t="s">
        <v>2272</v>
      </c>
      <c r="C790" s="16" t="s">
        <v>1957</v>
      </c>
      <c r="D790" s="4" t="s">
        <v>2273</v>
      </c>
      <c r="E790" s="4" t="s">
        <v>1961</v>
      </c>
      <c r="F790" s="4" t="s">
        <v>1962</v>
      </c>
      <c r="G790" s="17">
        <v>9.5652482269503505</v>
      </c>
      <c r="H790" s="127">
        <v>2.1333000000000002</v>
      </c>
      <c r="I790" s="123">
        <v>1</v>
      </c>
      <c r="J790" s="123">
        <v>1</v>
      </c>
      <c r="K790" s="123">
        <v>1</v>
      </c>
      <c r="L790" s="123">
        <v>1</v>
      </c>
    </row>
    <row r="791" spans="1:12">
      <c r="A791" s="16" t="s">
        <v>739</v>
      </c>
      <c r="B791" s="16" t="s">
        <v>2272</v>
      </c>
      <c r="C791" s="16" t="s">
        <v>1958</v>
      </c>
      <c r="D791" s="4" t="s">
        <v>2273</v>
      </c>
      <c r="E791" s="4" t="s">
        <v>1961</v>
      </c>
      <c r="F791" s="4" t="s">
        <v>1962</v>
      </c>
      <c r="G791" s="17">
        <v>16.468619246861898</v>
      </c>
      <c r="H791" s="127">
        <v>3.6671999999999998</v>
      </c>
      <c r="I791" s="123">
        <v>1</v>
      </c>
      <c r="J791" s="123">
        <v>1</v>
      </c>
      <c r="K791" s="123">
        <v>1</v>
      </c>
      <c r="L791" s="123">
        <v>1</v>
      </c>
    </row>
    <row r="792" spans="1:12">
      <c r="A792" s="16" t="s">
        <v>740</v>
      </c>
      <c r="B792" s="16" t="s">
        <v>2274</v>
      </c>
      <c r="C792" s="16" t="s">
        <v>1954</v>
      </c>
      <c r="D792" s="4" t="s">
        <v>1666</v>
      </c>
      <c r="E792" s="4" t="s">
        <v>1961</v>
      </c>
      <c r="F792" s="4" t="s">
        <v>1962</v>
      </c>
      <c r="G792" s="17">
        <v>2.08053691275168</v>
      </c>
      <c r="H792" s="127">
        <v>0.90959999999999996</v>
      </c>
      <c r="I792" s="123">
        <v>1</v>
      </c>
      <c r="J792" s="123">
        <v>1</v>
      </c>
      <c r="K792" s="123">
        <v>1</v>
      </c>
      <c r="L792" s="123">
        <v>1</v>
      </c>
    </row>
    <row r="793" spans="1:12">
      <c r="A793" s="16" t="s">
        <v>741</v>
      </c>
      <c r="B793" s="16" t="s">
        <v>2274</v>
      </c>
      <c r="C793" s="16" t="s">
        <v>1956</v>
      </c>
      <c r="D793" s="4" t="s">
        <v>1666</v>
      </c>
      <c r="E793" s="4" t="s">
        <v>1961</v>
      </c>
      <c r="F793" s="4" t="s">
        <v>1962</v>
      </c>
      <c r="G793" s="17">
        <v>3.9845018450184502</v>
      </c>
      <c r="H793" s="127">
        <v>1.1724000000000001</v>
      </c>
      <c r="I793" s="123">
        <v>1</v>
      </c>
      <c r="J793" s="123">
        <v>1</v>
      </c>
      <c r="K793" s="123">
        <v>1</v>
      </c>
      <c r="L793" s="123">
        <v>1</v>
      </c>
    </row>
    <row r="794" spans="1:12">
      <c r="A794" s="16" t="s">
        <v>742</v>
      </c>
      <c r="B794" s="16" t="s">
        <v>2274</v>
      </c>
      <c r="C794" s="16" t="s">
        <v>1957</v>
      </c>
      <c r="D794" s="4" t="s">
        <v>1666</v>
      </c>
      <c r="E794" s="4" t="s">
        <v>1961</v>
      </c>
      <c r="F794" s="4" t="s">
        <v>1962</v>
      </c>
      <c r="G794" s="17">
        <v>7.70434782608696</v>
      </c>
      <c r="H794" s="127">
        <v>1.6559999999999999</v>
      </c>
      <c r="I794" s="123">
        <v>1</v>
      </c>
      <c r="J794" s="123">
        <v>1</v>
      </c>
      <c r="K794" s="123">
        <v>1</v>
      </c>
      <c r="L794" s="123">
        <v>1</v>
      </c>
    </row>
    <row r="795" spans="1:12">
      <c r="A795" s="16" t="s">
        <v>743</v>
      </c>
      <c r="B795" s="16" t="s">
        <v>2274</v>
      </c>
      <c r="C795" s="16" t="s">
        <v>1958</v>
      </c>
      <c r="D795" s="4" t="s">
        <v>1666</v>
      </c>
      <c r="E795" s="4" t="s">
        <v>1961</v>
      </c>
      <c r="F795" s="4" t="s">
        <v>1962</v>
      </c>
      <c r="G795" s="17">
        <v>13.980392156862701</v>
      </c>
      <c r="H795" s="127">
        <v>3.0895999999999999</v>
      </c>
      <c r="I795" s="123">
        <v>1</v>
      </c>
      <c r="J795" s="123">
        <v>1</v>
      </c>
      <c r="K795" s="123">
        <v>1</v>
      </c>
      <c r="L795" s="123">
        <v>1</v>
      </c>
    </row>
    <row r="796" spans="1:12">
      <c r="A796" s="16" t="s">
        <v>744</v>
      </c>
      <c r="B796" s="16" t="s">
        <v>2275</v>
      </c>
      <c r="C796" s="16" t="s">
        <v>1954</v>
      </c>
      <c r="D796" s="4" t="s">
        <v>2276</v>
      </c>
      <c r="E796" s="4" t="s">
        <v>1961</v>
      </c>
      <c r="F796" s="4" t="s">
        <v>1962</v>
      </c>
      <c r="G796" s="17">
        <v>1.8906580420450301</v>
      </c>
      <c r="H796" s="127">
        <v>0.7883</v>
      </c>
      <c r="I796" s="123">
        <v>1</v>
      </c>
      <c r="J796" s="123">
        <v>1</v>
      </c>
      <c r="K796" s="123">
        <v>1</v>
      </c>
      <c r="L796" s="123">
        <v>1</v>
      </c>
    </row>
    <row r="797" spans="1:12">
      <c r="A797" s="16" t="s">
        <v>745</v>
      </c>
      <c r="B797" s="16" t="s">
        <v>2275</v>
      </c>
      <c r="C797" s="16" t="s">
        <v>1956</v>
      </c>
      <c r="D797" s="4" t="s">
        <v>2276</v>
      </c>
      <c r="E797" s="4" t="s">
        <v>1961</v>
      </c>
      <c r="F797" s="4" t="s">
        <v>1962</v>
      </c>
      <c r="G797" s="17">
        <v>3.14556186657757</v>
      </c>
      <c r="H797" s="127">
        <v>0.97970000000000002</v>
      </c>
      <c r="I797" s="123">
        <v>1</v>
      </c>
      <c r="J797" s="123">
        <v>1</v>
      </c>
      <c r="K797" s="123">
        <v>1</v>
      </c>
      <c r="L797" s="123">
        <v>1</v>
      </c>
    </row>
    <row r="798" spans="1:12">
      <c r="A798" s="16" t="s">
        <v>746</v>
      </c>
      <c r="B798" s="16" t="s">
        <v>2275</v>
      </c>
      <c r="C798" s="16" t="s">
        <v>1957</v>
      </c>
      <c r="D798" s="4" t="s">
        <v>2276</v>
      </c>
      <c r="E798" s="4" t="s">
        <v>1961</v>
      </c>
      <c r="F798" s="4" t="s">
        <v>1962</v>
      </c>
      <c r="G798" s="17">
        <v>7.07501744591766</v>
      </c>
      <c r="H798" s="127">
        <v>1.6062000000000001</v>
      </c>
      <c r="I798" s="123">
        <v>1</v>
      </c>
      <c r="J798" s="123">
        <v>1</v>
      </c>
      <c r="K798" s="123">
        <v>1</v>
      </c>
      <c r="L798" s="123">
        <v>1</v>
      </c>
    </row>
    <row r="799" spans="1:12">
      <c r="A799" s="16" t="s">
        <v>747</v>
      </c>
      <c r="B799" s="16" t="s">
        <v>2275</v>
      </c>
      <c r="C799" s="16" t="s">
        <v>1958</v>
      </c>
      <c r="D799" s="4" t="s">
        <v>2276</v>
      </c>
      <c r="E799" s="4" t="s">
        <v>1961</v>
      </c>
      <c r="F799" s="4" t="s">
        <v>1962</v>
      </c>
      <c r="G799" s="17">
        <v>12.670588235294099</v>
      </c>
      <c r="H799" s="127">
        <v>2.8247</v>
      </c>
      <c r="I799" s="123">
        <v>1</v>
      </c>
      <c r="J799" s="123">
        <v>1</v>
      </c>
      <c r="K799" s="123">
        <v>1</v>
      </c>
      <c r="L799" s="123">
        <v>1</v>
      </c>
    </row>
    <row r="800" spans="1:12">
      <c r="A800" s="16" t="s">
        <v>748</v>
      </c>
      <c r="B800" s="16" t="s">
        <v>2277</v>
      </c>
      <c r="C800" s="16" t="s">
        <v>1954</v>
      </c>
      <c r="D800" s="4" t="s">
        <v>2278</v>
      </c>
      <c r="E800" s="4" t="s">
        <v>1961</v>
      </c>
      <c r="F800" s="4" t="s">
        <v>1962</v>
      </c>
      <c r="G800" s="17">
        <v>3.04784688995215</v>
      </c>
      <c r="H800" s="127">
        <v>1.3183</v>
      </c>
      <c r="I800" s="123">
        <v>1</v>
      </c>
      <c r="J800" s="123">
        <v>1</v>
      </c>
      <c r="K800" s="123">
        <v>1</v>
      </c>
      <c r="L800" s="123">
        <v>1</v>
      </c>
    </row>
    <row r="801" spans="1:12">
      <c r="A801" s="16" t="s">
        <v>749</v>
      </c>
      <c r="B801" s="16" t="s">
        <v>2277</v>
      </c>
      <c r="C801" s="16" t="s">
        <v>1956</v>
      </c>
      <c r="D801" s="4" t="s">
        <v>2278</v>
      </c>
      <c r="E801" s="4" t="s">
        <v>1961</v>
      </c>
      <c r="F801" s="4" t="s">
        <v>1962</v>
      </c>
      <c r="G801" s="17">
        <v>4.4284232365145204</v>
      </c>
      <c r="H801" s="127">
        <v>1.4739</v>
      </c>
      <c r="I801" s="123">
        <v>1</v>
      </c>
      <c r="J801" s="123">
        <v>1</v>
      </c>
      <c r="K801" s="123">
        <v>1</v>
      </c>
      <c r="L801" s="123">
        <v>1</v>
      </c>
    </row>
    <row r="802" spans="1:12">
      <c r="A802" s="16" t="s">
        <v>750</v>
      </c>
      <c r="B802" s="16" t="s">
        <v>2277</v>
      </c>
      <c r="C802" s="16" t="s">
        <v>1957</v>
      </c>
      <c r="D802" s="4" t="s">
        <v>2278</v>
      </c>
      <c r="E802" s="4" t="s">
        <v>1961</v>
      </c>
      <c r="F802" s="4" t="s">
        <v>1962</v>
      </c>
      <c r="G802" s="17">
        <v>7.7231759656652397</v>
      </c>
      <c r="H802" s="127">
        <v>2.0392999999999999</v>
      </c>
      <c r="I802" s="123">
        <v>1</v>
      </c>
      <c r="J802" s="123">
        <v>1</v>
      </c>
      <c r="K802" s="123">
        <v>1</v>
      </c>
      <c r="L802" s="123">
        <v>1</v>
      </c>
    </row>
    <row r="803" spans="1:12">
      <c r="A803" s="16" t="s">
        <v>751</v>
      </c>
      <c r="B803" s="16" t="s">
        <v>2277</v>
      </c>
      <c r="C803" s="16" t="s">
        <v>1958</v>
      </c>
      <c r="D803" s="4" t="s">
        <v>2278</v>
      </c>
      <c r="E803" s="4" t="s">
        <v>1961</v>
      </c>
      <c r="F803" s="4" t="s">
        <v>1962</v>
      </c>
      <c r="G803" s="17">
        <v>17.362549800796799</v>
      </c>
      <c r="H803" s="127">
        <v>4.1703999999999999</v>
      </c>
      <c r="I803" s="123">
        <v>1</v>
      </c>
      <c r="J803" s="123">
        <v>1</v>
      </c>
      <c r="K803" s="123">
        <v>1</v>
      </c>
      <c r="L803" s="123">
        <v>1</v>
      </c>
    </row>
    <row r="804" spans="1:12">
      <c r="A804" s="16" t="s">
        <v>752</v>
      </c>
      <c r="B804" s="16" t="s">
        <v>2279</v>
      </c>
      <c r="C804" s="16" t="s">
        <v>1954</v>
      </c>
      <c r="D804" s="4" t="s">
        <v>2280</v>
      </c>
      <c r="E804" s="4" t="s">
        <v>1961</v>
      </c>
      <c r="F804" s="4" t="s">
        <v>1962</v>
      </c>
      <c r="G804" s="17">
        <v>2.4079885877318099</v>
      </c>
      <c r="H804" s="127">
        <v>0.63959999999999995</v>
      </c>
      <c r="I804" s="123">
        <v>1</v>
      </c>
      <c r="J804" s="123">
        <v>1</v>
      </c>
      <c r="K804" s="123">
        <v>1</v>
      </c>
      <c r="L804" s="123">
        <v>1</v>
      </c>
    </row>
    <row r="805" spans="1:12">
      <c r="A805" s="16" t="s">
        <v>753</v>
      </c>
      <c r="B805" s="16" t="s">
        <v>2279</v>
      </c>
      <c r="C805" s="16" t="s">
        <v>1956</v>
      </c>
      <c r="D805" s="4" t="s">
        <v>2280</v>
      </c>
      <c r="E805" s="4" t="s">
        <v>1961</v>
      </c>
      <c r="F805" s="4" t="s">
        <v>1962</v>
      </c>
      <c r="G805" s="17">
        <v>3.9452313503304999</v>
      </c>
      <c r="H805" s="127">
        <v>0.73309999999999997</v>
      </c>
      <c r="I805" s="123">
        <v>1</v>
      </c>
      <c r="J805" s="123">
        <v>1</v>
      </c>
      <c r="K805" s="123">
        <v>1</v>
      </c>
      <c r="L805" s="123">
        <v>1</v>
      </c>
    </row>
    <row r="806" spans="1:12">
      <c r="A806" s="16" t="s">
        <v>754</v>
      </c>
      <c r="B806" s="16" t="s">
        <v>2279</v>
      </c>
      <c r="C806" s="16" t="s">
        <v>1957</v>
      </c>
      <c r="D806" s="4" t="s">
        <v>2280</v>
      </c>
      <c r="E806" s="4" t="s">
        <v>1961</v>
      </c>
      <c r="F806" s="4" t="s">
        <v>1962</v>
      </c>
      <c r="G806" s="17">
        <v>6.4728199320498296</v>
      </c>
      <c r="H806" s="127">
        <v>1.0901000000000001</v>
      </c>
      <c r="I806" s="123">
        <v>1</v>
      </c>
      <c r="J806" s="123">
        <v>1</v>
      </c>
      <c r="K806" s="123">
        <v>1</v>
      </c>
      <c r="L806" s="123">
        <v>1</v>
      </c>
    </row>
    <row r="807" spans="1:12">
      <c r="A807" s="16" t="s">
        <v>755</v>
      </c>
      <c r="B807" s="16" t="s">
        <v>2279</v>
      </c>
      <c r="C807" s="16" t="s">
        <v>1958</v>
      </c>
      <c r="D807" s="4" t="s">
        <v>2280</v>
      </c>
      <c r="E807" s="4" t="s">
        <v>1961</v>
      </c>
      <c r="F807" s="4" t="s">
        <v>1962</v>
      </c>
      <c r="G807" s="17">
        <v>9.1662125340599498</v>
      </c>
      <c r="H807" s="127">
        <v>1.5702</v>
      </c>
      <c r="I807" s="123">
        <v>1</v>
      </c>
      <c r="J807" s="123">
        <v>1</v>
      </c>
      <c r="K807" s="123">
        <v>1</v>
      </c>
      <c r="L807" s="123">
        <v>1</v>
      </c>
    </row>
    <row r="808" spans="1:12">
      <c r="A808" s="16" t="s">
        <v>756</v>
      </c>
      <c r="B808" s="16" t="s">
        <v>2281</v>
      </c>
      <c r="C808" s="16" t="s">
        <v>1954</v>
      </c>
      <c r="D808" s="4" t="s">
        <v>2282</v>
      </c>
      <c r="E808" s="4" t="s">
        <v>1961</v>
      </c>
      <c r="F808" s="4" t="s">
        <v>1962</v>
      </c>
      <c r="G808" s="17">
        <v>2.4643449419568801</v>
      </c>
      <c r="H808" s="127">
        <v>0.40110000000000001</v>
      </c>
      <c r="I808" s="123">
        <v>1</v>
      </c>
      <c r="J808" s="123">
        <v>1</v>
      </c>
      <c r="K808" s="123">
        <v>1</v>
      </c>
      <c r="L808" s="123">
        <v>1</v>
      </c>
    </row>
    <row r="809" spans="1:12">
      <c r="A809" s="16" t="s">
        <v>757</v>
      </c>
      <c r="B809" s="16" t="s">
        <v>2281</v>
      </c>
      <c r="C809" s="16" t="s">
        <v>1956</v>
      </c>
      <c r="D809" s="4" t="s">
        <v>2282</v>
      </c>
      <c r="E809" s="4" t="s">
        <v>1961</v>
      </c>
      <c r="F809" s="4" t="s">
        <v>1962</v>
      </c>
      <c r="G809" s="17">
        <v>4.0034904013961601</v>
      </c>
      <c r="H809" s="127">
        <v>0.61240000000000006</v>
      </c>
      <c r="I809" s="123">
        <v>1</v>
      </c>
      <c r="J809" s="123">
        <v>1</v>
      </c>
      <c r="K809" s="123">
        <v>1</v>
      </c>
      <c r="L809" s="123">
        <v>1</v>
      </c>
    </row>
    <row r="810" spans="1:12">
      <c r="A810" s="16" t="s">
        <v>758</v>
      </c>
      <c r="B810" s="16" t="s">
        <v>2281</v>
      </c>
      <c r="C810" s="16" t="s">
        <v>1957</v>
      </c>
      <c r="D810" s="4" t="s">
        <v>2282</v>
      </c>
      <c r="E810" s="4" t="s">
        <v>1961</v>
      </c>
      <c r="F810" s="4" t="s">
        <v>1962</v>
      </c>
      <c r="G810" s="17">
        <v>7.4119148936170198</v>
      </c>
      <c r="H810" s="127">
        <v>1.2017</v>
      </c>
      <c r="I810" s="123">
        <v>1</v>
      </c>
      <c r="J810" s="123">
        <v>1</v>
      </c>
      <c r="K810" s="123">
        <v>1</v>
      </c>
      <c r="L810" s="123">
        <v>1</v>
      </c>
    </row>
    <row r="811" spans="1:12">
      <c r="A811" s="16" t="s">
        <v>759</v>
      </c>
      <c r="B811" s="16" t="s">
        <v>2281</v>
      </c>
      <c r="C811" s="16" t="s">
        <v>1958</v>
      </c>
      <c r="D811" s="4" t="s">
        <v>2282</v>
      </c>
      <c r="E811" s="4" t="s">
        <v>1961</v>
      </c>
      <c r="F811" s="4" t="s">
        <v>1962</v>
      </c>
      <c r="G811" s="17">
        <v>15.660714285714301</v>
      </c>
      <c r="H811" s="127">
        <v>2.7273999999999998</v>
      </c>
      <c r="I811" s="123">
        <v>1</v>
      </c>
      <c r="J811" s="123">
        <v>1</v>
      </c>
      <c r="K811" s="123">
        <v>1</v>
      </c>
      <c r="L811" s="123">
        <v>1</v>
      </c>
    </row>
    <row r="812" spans="1:12">
      <c r="A812" s="16" t="s">
        <v>760</v>
      </c>
      <c r="B812" s="16" t="s">
        <v>2283</v>
      </c>
      <c r="C812" s="16" t="s">
        <v>1954</v>
      </c>
      <c r="D812" s="4" t="s">
        <v>2284</v>
      </c>
      <c r="E812" s="4" t="s">
        <v>1961</v>
      </c>
      <c r="F812" s="4" t="s">
        <v>1962</v>
      </c>
      <c r="G812" s="17">
        <v>2.6415356829054</v>
      </c>
      <c r="H812" s="127">
        <v>0.45279999999999998</v>
      </c>
      <c r="I812" s="123">
        <v>1</v>
      </c>
      <c r="J812" s="123">
        <v>1</v>
      </c>
      <c r="K812" s="123">
        <v>1</v>
      </c>
      <c r="L812" s="123">
        <v>1</v>
      </c>
    </row>
    <row r="813" spans="1:12">
      <c r="A813" s="16" t="s">
        <v>761</v>
      </c>
      <c r="B813" s="16" t="s">
        <v>2283</v>
      </c>
      <c r="C813" s="16" t="s">
        <v>1956</v>
      </c>
      <c r="D813" s="4" t="s">
        <v>2284</v>
      </c>
      <c r="E813" s="4" t="s">
        <v>1961</v>
      </c>
      <c r="F813" s="4" t="s">
        <v>1962</v>
      </c>
      <c r="G813" s="17">
        <v>3.3883467460870702</v>
      </c>
      <c r="H813" s="127">
        <v>0.57220000000000004</v>
      </c>
      <c r="I813" s="123">
        <v>1</v>
      </c>
      <c r="J813" s="123">
        <v>1</v>
      </c>
      <c r="K813" s="123">
        <v>1</v>
      </c>
      <c r="L813" s="123">
        <v>1</v>
      </c>
    </row>
    <row r="814" spans="1:12">
      <c r="A814" s="16" t="s">
        <v>762</v>
      </c>
      <c r="B814" s="16" t="s">
        <v>2283</v>
      </c>
      <c r="C814" s="16" t="s">
        <v>1957</v>
      </c>
      <c r="D814" s="4" t="s">
        <v>2284</v>
      </c>
      <c r="E814" s="4" t="s">
        <v>1961</v>
      </c>
      <c r="F814" s="4" t="s">
        <v>1962</v>
      </c>
      <c r="G814" s="17">
        <v>4.7959582957909603</v>
      </c>
      <c r="H814" s="127">
        <v>0.77669999999999995</v>
      </c>
      <c r="I814" s="123">
        <v>1</v>
      </c>
      <c r="J814" s="123">
        <v>1</v>
      </c>
      <c r="K814" s="123">
        <v>1</v>
      </c>
      <c r="L814" s="123">
        <v>1</v>
      </c>
    </row>
    <row r="815" spans="1:12">
      <c r="A815" s="16" t="s">
        <v>763</v>
      </c>
      <c r="B815" s="16" t="s">
        <v>2283</v>
      </c>
      <c r="C815" s="16" t="s">
        <v>1958</v>
      </c>
      <c r="D815" s="4" t="s">
        <v>2284</v>
      </c>
      <c r="E815" s="4" t="s">
        <v>1961</v>
      </c>
      <c r="F815" s="4" t="s">
        <v>1962</v>
      </c>
      <c r="G815" s="17">
        <v>7.6134366925064603</v>
      </c>
      <c r="H815" s="127">
        <v>1.2546999999999999</v>
      </c>
      <c r="I815" s="123">
        <v>1</v>
      </c>
      <c r="J815" s="123">
        <v>1</v>
      </c>
      <c r="K815" s="123">
        <v>1</v>
      </c>
      <c r="L815" s="123">
        <v>1</v>
      </c>
    </row>
    <row r="816" spans="1:12">
      <c r="A816" s="16" t="s">
        <v>764</v>
      </c>
      <c r="B816" s="16" t="s">
        <v>2285</v>
      </c>
      <c r="C816" s="16" t="s">
        <v>1954</v>
      </c>
      <c r="D816" s="4" t="s">
        <v>2286</v>
      </c>
      <c r="E816" s="4" t="s">
        <v>1961</v>
      </c>
      <c r="F816" s="4" t="s">
        <v>1962</v>
      </c>
      <c r="G816" s="17">
        <v>1.8057904176274699</v>
      </c>
      <c r="H816" s="127">
        <v>0.48920000000000002</v>
      </c>
      <c r="I816" s="123">
        <v>1</v>
      </c>
      <c r="J816" s="123">
        <v>1</v>
      </c>
      <c r="K816" s="123">
        <v>1</v>
      </c>
      <c r="L816" s="123">
        <v>1</v>
      </c>
    </row>
    <row r="817" spans="1:12">
      <c r="A817" s="16" t="s">
        <v>765</v>
      </c>
      <c r="B817" s="16" t="s">
        <v>2285</v>
      </c>
      <c r="C817" s="16" t="s">
        <v>1956</v>
      </c>
      <c r="D817" s="4" t="s">
        <v>2286</v>
      </c>
      <c r="E817" s="4" t="s">
        <v>1961</v>
      </c>
      <c r="F817" s="4" t="s">
        <v>1962</v>
      </c>
      <c r="G817" s="17">
        <v>2.1106915477497301</v>
      </c>
      <c r="H817" s="127">
        <v>0.60289999999999999</v>
      </c>
      <c r="I817" s="123">
        <v>1</v>
      </c>
      <c r="J817" s="123">
        <v>1</v>
      </c>
      <c r="K817" s="123">
        <v>1</v>
      </c>
      <c r="L817" s="123">
        <v>1</v>
      </c>
    </row>
    <row r="818" spans="1:12">
      <c r="A818" s="16" t="s">
        <v>766</v>
      </c>
      <c r="B818" s="16" t="s">
        <v>2285</v>
      </c>
      <c r="C818" s="16" t="s">
        <v>1957</v>
      </c>
      <c r="D818" s="4" t="s">
        <v>2286</v>
      </c>
      <c r="E818" s="4" t="s">
        <v>1961</v>
      </c>
      <c r="F818" s="4" t="s">
        <v>1962</v>
      </c>
      <c r="G818" s="17">
        <v>4.6767810026385197</v>
      </c>
      <c r="H818" s="127">
        <v>1.0134000000000001</v>
      </c>
      <c r="I818" s="123">
        <v>1</v>
      </c>
      <c r="J818" s="123">
        <v>1</v>
      </c>
      <c r="K818" s="123">
        <v>1</v>
      </c>
      <c r="L818" s="123">
        <v>1</v>
      </c>
    </row>
    <row r="819" spans="1:12">
      <c r="A819" s="16" t="s">
        <v>767</v>
      </c>
      <c r="B819" s="16" t="s">
        <v>2285</v>
      </c>
      <c r="C819" s="16" t="s">
        <v>1958</v>
      </c>
      <c r="D819" s="4" t="s">
        <v>2286</v>
      </c>
      <c r="E819" s="4" t="s">
        <v>1961</v>
      </c>
      <c r="F819" s="4" t="s">
        <v>1962</v>
      </c>
      <c r="G819" s="17">
        <v>7.4985422740524799</v>
      </c>
      <c r="H819" s="127">
        <v>1.6442000000000001</v>
      </c>
      <c r="I819" s="123">
        <v>1</v>
      </c>
      <c r="J819" s="123">
        <v>1</v>
      </c>
      <c r="K819" s="123">
        <v>1</v>
      </c>
      <c r="L819" s="123">
        <v>1</v>
      </c>
    </row>
    <row r="820" spans="1:12">
      <c r="A820" s="16" t="s">
        <v>768</v>
      </c>
      <c r="B820" s="16" t="s">
        <v>2287</v>
      </c>
      <c r="C820" s="16" t="s">
        <v>1954</v>
      </c>
      <c r="D820" s="4" t="s">
        <v>2288</v>
      </c>
      <c r="E820" s="4" t="s">
        <v>1961</v>
      </c>
      <c r="F820" s="4" t="s">
        <v>1962</v>
      </c>
      <c r="G820" s="17">
        <v>2.2264600715137099</v>
      </c>
      <c r="H820" s="127">
        <v>0.40589999999999998</v>
      </c>
      <c r="I820" s="123">
        <v>1</v>
      </c>
      <c r="J820" s="123">
        <v>1</v>
      </c>
      <c r="K820" s="123">
        <v>1</v>
      </c>
      <c r="L820" s="123">
        <v>1</v>
      </c>
    </row>
    <row r="821" spans="1:12">
      <c r="A821" s="16" t="s">
        <v>769</v>
      </c>
      <c r="B821" s="16" t="s">
        <v>2287</v>
      </c>
      <c r="C821" s="16" t="s">
        <v>1956</v>
      </c>
      <c r="D821" s="4" t="s">
        <v>2288</v>
      </c>
      <c r="E821" s="4" t="s">
        <v>1961</v>
      </c>
      <c r="F821" s="4" t="s">
        <v>1962</v>
      </c>
      <c r="G821" s="17">
        <v>3.61464536289134</v>
      </c>
      <c r="H821" s="127">
        <v>0.59689999999999999</v>
      </c>
      <c r="I821" s="123">
        <v>1</v>
      </c>
      <c r="J821" s="123">
        <v>1</v>
      </c>
      <c r="K821" s="123">
        <v>1</v>
      </c>
      <c r="L821" s="123">
        <v>1</v>
      </c>
    </row>
    <row r="822" spans="1:12">
      <c r="A822" s="16" t="s">
        <v>770</v>
      </c>
      <c r="B822" s="16" t="s">
        <v>2287</v>
      </c>
      <c r="C822" s="16" t="s">
        <v>1957</v>
      </c>
      <c r="D822" s="4" t="s">
        <v>2288</v>
      </c>
      <c r="E822" s="4" t="s">
        <v>1961</v>
      </c>
      <c r="F822" s="4" t="s">
        <v>1962</v>
      </c>
      <c r="G822" s="17">
        <v>5.05830622385872</v>
      </c>
      <c r="H822" s="127">
        <v>0.86890000000000001</v>
      </c>
      <c r="I822" s="123">
        <v>1</v>
      </c>
      <c r="J822" s="123">
        <v>1</v>
      </c>
      <c r="K822" s="123">
        <v>1</v>
      </c>
      <c r="L822" s="123">
        <v>1</v>
      </c>
    </row>
    <row r="823" spans="1:12">
      <c r="A823" s="16" t="s">
        <v>771</v>
      </c>
      <c r="B823" s="16" t="s">
        <v>2287</v>
      </c>
      <c r="C823" s="16" t="s">
        <v>1958</v>
      </c>
      <c r="D823" s="4" t="s">
        <v>2288</v>
      </c>
      <c r="E823" s="4" t="s">
        <v>1961</v>
      </c>
      <c r="F823" s="4" t="s">
        <v>1962</v>
      </c>
      <c r="G823" s="17">
        <v>7.9755877034358003</v>
      </c>
      <c r="H823" s="127">
        <v>1.4699</v>
      </c>
      <c r="I823" s="123">
        <v>1</v>
      </c>
      <c r="J823" s="123">
        <v>1</v>
      </c>
      <c r="K823" s="123">
        <v>1</v>
      </c>
      <c r="L823" s="123">
        <v>1</v>
      </c>
    </row>
    <row r="824" spans="1:12">
      <c r="A824" s="16" t="s">
        <v>772</v>
      </c>
      <c r="B824" s="16" t="s">
        <v>2289</v>
      </c>
      <c r="C824" s="16" t="s">
        <v>1954</v>
      </c>
      <c r="D824" s="4" t="s">
        <v>2290</v>
      </c>
      <c r="E824" s="4" t="s">
        <v>1961</v>
      </c>
      <c r="F824" s="4" t="s">
        <v>1962</v>
      </c>
      <c r="G824" s="17">
        <v>2.5099844214700502</v>
      </c>
      <c r="H824" s="127">
        <v>0.46060000000000001</v>
      </c>
      <c r="I824" s="123">
        <v>1</v>
      </c>
      <c r="J824" s="123">
        <v>1</v>
      </c>
      <c r="K824" s="123">
        <v>1</v>
      </c>
      <c r="L824" s="123">
        <v>1</v>
      </c>
    </row>
    <row r="825" spans="1:12">
      <c r="A825" s="16" t="s">
        <v>773</v>
      </c>
      <c r="B825" s="16" t="s">
        <v>2289</v>
      </c>
      <c r="C825" s="16" t="s">
        <v>1956</v>
      </c>
      <c r="D825" s="4" t="s">
        <v>2290</v>
      </c>
      <c r="E825" s="4" t="s">
        <v>1961</v>
      </c>
      <c r="F825" s="4" t="s">
        <v>1962</v>
      </c>
      <c r="G825" s="17">
        <v>3.3450827391362798</v>
      </c>
      <c r="H825" s="127">
        <v>0.6089</v>
      </c>
      <c r="I825" s="123">
        <v>1</v>
      </c>
      <c r="J825" s="123">
        <v>1</v>
      </c>
      <c r="K825" s="123">
        <v>1</v>
      </c>
      <c r="L825" s="123">
        <v>1</v>
      </c>
    </row>
    <row r="826" spans="1:12">
      <c r="A826" s="16" t="s">
        <v>774</v>
      </c>
      <c r="B826" s="16" t="s">
        <v>2289</v>
      </c>
      <c r="C826" s="16" t="s">
        <v>1957</v>
      </c>
      <c r="D826" s="4" t="s">
        <v>2290</v>
      </c>
      <c r="E826" s="4" t="s">
        <v>1961</v>
      </c>
      <c r="F826" s="4" t="s">
        <v>1962</v>
      </c>
      <c r="G826" s="17">
        <v>5.1888809693513904</v>
      </c>
      <c r="H826" s="127">
        <v>0.91900000000000004</v>
      </c>
      <c r="I826" s="123">
        <v>1</v>
      </c>
      <c r="J826" s="123">
        <v>1</v>
      </c>
      <c r="K826" s="123">
        <v>1</v>
      </c>
      <c r="L826" s="123">
        <v>1</v>
      </c>
    </row>
    <row r="827" spans="1:12">
      <c r="A827" s="16" t="s">
        <v>775</v>
      </c>
      <c r="B827" s="16" t="s">
        <v>2289</v>
      </c>
      <c r="C827" s="16" t="s">
        <v>1958</v>
      </c>
      <c r="D827" s="4" t="s">
        <v>2290</v>
      </c>
      <c r="E827" s="4" t="s">
        <v>1961</v>
      </c>
      <c r="F827" s="4" t="s">
        <v>1962</v>
      </c>
      <c r="G827" s="17">
        <v>8.1923076923076898</v>
      </c>
      <c r="H827" s="127">
        <v>1.4991000000000001</v>
      </c>
      <c r="I827" s="123">
        <v>1</v>
      </c>
      <c r="J827" s="123">
        <v>1</v>
      </c>
      <c r="K827" s="123">
        <v>1</v>
      </c>
      <c r="L827" s="123">
        <v>1</v>
      </c>
    </row>
    <row r="828" spans="1:12">
      <c r="A828" s="16" t="s">
        <v>1667</v>
      </c>
      <c r="B828" s="16" t="s">
        <v>2291</v>
      </c>
      <c r="C828" s="16" t="s">
        <v>1954</v>
      </c>
      <c r="D828" s="4" t="s">
        <v>1668</v>
      </c>
      <c r="E828" s="4" t="s">
        <v>1961</v>
      </c>
      <c r="F828" s="4" t="s">
        <v>1962</v>
      </c>
      <c r="G828" s="17">
        <v>2.5189772060001099</v>
      </c>
      <c r="H828" s="127">
        <v>0.4521</v>
      </c>
      <c r="I828" s="123">
        <v>1</v>
      </c>
      <c r="J828" s="123">
        <v>1</v>
      </c>
      <c r="K828" s="123">
        <v>1</v>
      </c>
      <c r="L828" s="123">
        <v>1</v>
      </c>
    </row>
    <row r="829" spans="1:12">
      <c r="A829" s="16" t="s">
        <v>1669</v>
      </c>
      <c r="B829" s="16" t="s">
        <v>2291</v>
      </c>
      <c r="C829" s="16" t="s">
        <v>1956</v>
      </c>
      <c r="D829" s="4" t="s">
        <v>1668</v>
      </c>
      <c r="E829" s="4" t="s">
        <v>1961</v>
      </c>
      <c r="F829" s="4" t="s">
        <v>1962</v>
      </c>
      <c r="G829" s="17">
        <v>3.4956026676787899</v>
      </c>
      <c r="H829" s="127">
        <v>0.59360000000000002</v>
      </c>
      <c r="I829" s="123">
        <v>1</v>
      </c>
      <c r="J829" s="123">
        <v>1</v>
      </c>
      <c r="K829" s="123">
        <v>1</v>
      </c>
      <c r="L829" s="123">
        <v>1</v>
      </c>
    </row>
    <row r="830" spans="1:12">
      <c r="A830" s="16" t="s">
        <v>1670</v>
      </c>
      <c r="B830" s="16" t="s">
        <v>2291</v>
      </c>
      <c r="C830" s="16" t="s">
        <v>1957</v>
      </c>
      <c r="D830" s="4" t="s">
        <v>1668</v>
      </c>
      <c r="E830" s="4" t="s">
        <v>1961</v>
      </c>
      <c r="F830" s="4" t="s">
        <v>1962</v>
      </c>
      <c r="G830" s="17">
        <v>5.6179113294366401</v>
      </c>
      <c r="H830" s="127">
        <v>0.92359999999999998</v>
      </c>
      <c r="I830" s="123">
        <v>1</v>
      </c>
      <c r="J830" s="123">
        <v>1</v>
      </c>
      <c r="K830" s="123">
        <v>1</v>
      </c>
      <c r="L830" s="123">
        <v>1</v>
      </c>
    </row>
    <row r="831" spans="1:12">
      <c r="A831" s="16" t="s">
        <v>1671</v>
      </c>
      <c r="B831" s="16" t="s">
        <v>2291</v>
      </c>
      <c r="C831" s="16" t="s">
        <v>1958</v>
      </c>
      <c r="D831" s="4" t="s">
        <v>1668</v>
      </c>
      <c r="E831" s="4" t="s">
        <v>1961</v>
      </c>
      <c r="F831" s="4" t="s">
        <v>1962</v>
      </c>
      <c r="G831" s="17">
        <v>9.10246365456603</v>
      </c>
      <c r="H831" s="127">
        <v>1.6934</v>
      </c>
      <c r="I831" s="123">
        <v>1</v>
      </c>
      <c r="J831" s="123">
        <v>1</v>
      </c>
      <c r="K831" s="123">
        <v>1</v>
      </c>
      <c r="L831" s="123">
        <v>1</v>
      </c>
    </row>
    <row r="832" spans="1:12">
      <c r="A832" s="16" t="s">
        <v>1672</v>
      </c>
      <c r="B832" s="16" t="s">
        <v>2292</v>
      </c>
      <c r="C832" s="16" t="s">
        <v>1954</v>
      </c>
      <c r="D832" s="4" t="s">
        <v>1673</v>
      </c>
      <c r="E832" s="4" t="s">
        <v>1961</v>
      </c>
      <c r="F832" s="4" t="s">
        <v>1962</v>
      </c>
      <c r="G832" s="17">
        <v>2.2345495160089399</v>
      </c>
      <c r="H832" s="127">
        <v>0.42609999999999998</v>
      </c>
      <c r="I832" s="123">
        <v>1</v>
      </c>
      <c r="J832" s="123">
        <v>1</v>
      </c>
      <c r="K832" s="123">
        <v>1</v>
      </c>
      <c r="L832" s="123">
        <v>1</v>
      </c>
    </row>
    <row r="833" spans="1:12">
      <c r="A833" s="16" t="s">
        <v>1674</v>
      </c>
      <c r="B833" s="16" t="s">
        <v>2292</v>
      </c>
      <c r="C833" s="16" t="s">
        <v>1956</v>
      </c>
      <c r="D833" s="4" t="s">
        <v>1673</v>
      </c>
      <c r="E833" s="4" t="s">
        <v>1961</v>
      </c>
      <c r="F833" s="4" t="s">
        <v>1962</v>
      </c>
      <c r="G833" s="17">
        <v>3.0242703990470501</v>
      </c>
      <c r="H833" s="127">
        <v>0.55900000000000005</v>
      </c>
      <c r="I833" s="123">
        <v>1</v>
      </c>
      <c r="J833" s="123">
        <v>1</v>
      </c>
      <c r="K833" s="123">
        <v>1</v>
      </c>
      <c r="L833" s="123">
        <v>1</v>
      </c>
    </row>
    <row r="834" spans="1:12">
      <c r="A834" s="16" t="s">
        <v>1675</v>
      </c>
      <c r="B834" s="16" t="s">
        <v>2292</v>
      </c>
      <c r="C834" s="16" t="s">
        <v>1957</v>
      </c>
      <c r="D834" s="4" t="s">
        <v>1673</v>
      </c>
      <c r="E834" s="4" t="s">
        <v>1961</v>
      </c>
      <c r="F834" s="4" t="s">
        <v>1962</v>
      </c>
      <c r="G834" s="17">
        <v>4.6160729080364504</v>
      </c>
      <c r="H834" s="127">
        <v>0.84899999999999998</v>
      </c>
      <c r="I834" s="123">
        <v>1</v>
      </c>
      <c r="J834" s="123">
        <v>1</v>
      </c>
      <c r="K834" s="123">
        <v>1</v>
      </c>
      <c r="L834" s="123">
        <v>1</v>
      </c>
    </row>
    <row r="835" spans="1:12">
      <c r="A835" s="16" t="s">
        <v>1676</v>
      </c>
      <c r="B835" s="16" t="s">
        <v>2292</v>
      </c>
      <c r="C835" s="16" t="s">
        <v>1958</v>
      </c>
      <c r="D835" s="4" t="s">
        <v>1673</v>
      </c>
      <c r="E835" s="4" t="s">
        <v>1961</v>
      </c>
      <c r="F835" s="4" t="s">
        <v>1962</v>
      </c>
      <c r="G835" s="17">
        <v>7.79984779299848</v>
      </c>
      <c r="H835" s="127">
        <v>1.452</v>
      </c>
      <c r="I835" s="123">
        <v>1</v>
      </c>
      <c r="J835" s="123">
        <v>1</v>
      </c>
      <c r="K835" s="123">
        <v>1</v>
      </c>
      <c r="L835" s="123">
        <v>1</v>
      </c>
    </row>
    <row r="836" spans="1:12">
      <c r="A836" s="16" t="s">
        <v>776</v>
      </c>
      <c r="B836" s="16" t="s">
        <v>2293</v>
      </c>
      <c r="C836" s="16" t="s">
        <v>1954</v>
      </c>
      <c r="D836" s="4" t="s">
        <v>1677</v>
      </c>
      <c r="E836" s="4" t="s">
        <v>1961</v>
      </c>
      <c r="F836" s="4" t="s">
        <v>1962</v>
      </c>
      <c r="G836" s="17">
        <v>1.5583079949919501</v>
      </c>
      <c r="H836" s="127">
        <v>1.2746</v>
      </c>
      <c r="I836" s="123">
        <v>1</v>
      </c>
      <c r="J836" s="123">
        <v>1</v>
      </c>
      <c r="K836" s="123">
        <v>1</v>
      </c>
      <c r="L836" s="123">
        <v>1</v>
      </c>
    </row>
    <row r="837" spans="1:12">
      <c r="A837" s="16" t="s">
        <v>777</v>
      </c>
      <c r="B837" s="16" t="s">
        <v>2293</v>
      </c>
      <c r="C837" s="16" t="s">
        <v>1956</v>
      </c>
      <c r="D837" s="4" t="s">
        <v>1677</v>
      </c>
      <c r="E837" s="4" t="s">
        <v>1961</v>
      </c>
      <c r="F837" s="4" t="s">
        <v>1962</v>
      </c>
      <c r="G837" s="17">
        <v>2.1027874564459901</v>
      </c>
      <c r="H837" s="127">
        <v>1.4535</v>
      </c>
      <c r="I837" s="123">
        <v>1</v>
      </c>
      <c r="J837" s="123">
        <v>1</v>
      </c>
      <c r="K837" s="123">
        <v>1</v>
      </c>
      <c r="L837" s="123">
        <v>1</v>
      </c>
    </row>
    <row r="838" spans="1:12">
      <c r="A838" s="16" t="s">
        <v>778</v>
      </c>
      <c r="B838" s="16" t="s">
        <v>2293</v>
      </c>
      <c r="C838" s="16" t="s">
        <v>1957</v>
      </c>
      <c r="D838" s="4" t="s">
        <v>1677</v>
      </c>
      <c r="E838" s="4" t="s">
        <v>1961</v>
      </c>
      <c r="F838" s="4" t="s">
        <v>1962</v>
      </c>
      <c r="G838" s="17">
        <v>6.4444444444444402</v>
      </c>
      <c r="H838" s="127">
        <v>2.2351000000000001</v>
      </c>
      <c r="I838" s="123">
        <v>1</v>
      </c>
      <c r="J838" s="123">
        <v>1</v>
      </c>
      <c r="K838" s="123">
        <v>1</v>
      </c>
      <c r="L838" s="123">
        <v>1</v>
      </c>
    </row>
    <row r="839" spans="1:12">
      <c r="A839" s="16" t="s">
        <v>779</v>
      </c>
      <c r="B839" s="16" t="s">
        <v>2293</v>
      </c>
      <c r="C839" s="16" t="s">
        <v>1958</v>
      </c>
      <c r="D839" s="4" t="s">
        <v>1677</v>
      </c>
      <c r="E839" s="4" t="s">
        <v>1961</v>
      </c>
      <c r="F839" s="4" t="s">
        <v>1962</v>
      </c>
      <c r="G839" s="17">
        <v>12.5606060606061</v>
      </c>
      <c r="H839" s="127">
        <v>4.2847999999999997</v>
      </c>
      <c r="I839" s="123">
        <v>1</v>
      </c>
      <c r="J839" s="123">
        <v>1</v>
      </c>
      <c r="K839" s="123">
        <v>1</v>
      </c>
      <c r="L839" s="123">
        <v>1</v>
      </c>
    </row>
    <row r="840" spans="1:12">
      <c r="A840" s="16" t="s">
        <v>780</v>
      </c>
      <c r="B840" s="16" t="s">
        <v>2294</v>
      </c>
      <c r="C840" s="16" t="s">
        <v>1954</v>
      </c>
      <c r="D840" s="4" t="s">
        <v>1678</v>
      </c>
      <c r="E840" s="4" t="s">
        <v>1961</v>
      </c>
      <c r="F840" s="4" t="s">
        <v>1962</v>
      </c>
      <c r="G840" s="17">
        <v>1.9245122985581</v>
      </c>
      <c r="H840" s="127">
        <v>0.69769999999999999</v>
      </c>
      <c r="I840" s="123">
        <v>1</v>
      </c>
      <c r="J840" s="123">
        <v>1</v>
      </c>
      <c r="K840" s="123">
        <v>1</v>
      </c>
      <c r="L840" s="123">
        <v>1</v>
      </c>
    </row>
    <row r="841" spans="1:12">
      <c r="A841" s="16" t="s">
        <v>781</v>
      </c>
      <c r="B841" s="16" t="s">
        <v>2294</v>
      </c>
      <c r="C841" s="16" t="s">
        <v>1956</v>
      </c>
      <c r="D841" s="4" t="s">
        <v>1678</v>
      </c>
      <c r="E841" s="4" t="s">
        <v>1961</v>
      </c>
      <c r="F841" s="4" t="s">
        <v>1962</v>
      </c>
      <c r="G841" s="17">
        <v>2.8425817757009302</v>
      </c>
      <c r="H841" s="127">
        <v>0.83160000000000001</v>
      </c>
      <c r="I841" s="123">
        <v>1</v>
      </c>
      <c r="J841" s="123">
        <v>1</v>
      </c>
      <c r="K841" s="123">
        <v>1</v>
      </c>
      <c r="L841" s="123">
        <v>1</v>
      </c>
    </row>
    <row r="842" spans="1:12">
      <c r="A842" s="16" t="s">
        <v>782</v>
      </c>
      <c r="B842" s="16" t="s">
        <v>2294</v>
      </c>
      <c r="C842" s="16" t="s">
        <v>1957</v>
      </c>
      <c r="D842" s="4" t="s">
        <v>1678</v>
      </c>
      <c r="E842" s="4" t="s">
        <v>1961</v>
      </c>
      <c r="F842" s="4" t="s">
        <v>1962</v>
      </c>
      <c r="G842" s="17">
        <v>6.7752161383285303</v>
      </c>
      <c r="H842" s="127">
        <v>1.5607</v>
      </c>
      <c r="I842" s="123">
        <v>1</v>
      </c>
      <c r="J842" s="123">
        <v>1</v>
      </c>
      <c r="K842" s="123">
        <v>1</v>
      </c>
      <c r="L842" s="123">
        <v>1</v>
      </c>
    </row>
    <row r="843" spans="1:12">
      <c r="A843" s="16" t="s">
        <v>783</v>
      </c>
      <c r="B843" s="16" t="s">
        <v>2294</v>
      </c>
      <c r="C843" s="16" t="s">
        <v>1958</v>
      </c>
      <c r="D843" s="4" t="s">
        <v>1678</v>
      </c>
      <c r="E843" s="4" t="s">
        <v>1961</v>
      </c>
      <c r="F843" s="4" t="s">
        <v>1962</v>
      </c>
      <c r="G843" s="17">
        <v>11.869565217391299</v>
      </c>
      <c r="H843" s="127">
        <v>2.7307000000000001</v>
      </c>
      <c r="I843" s="123">
        <v>1</v>
      </c>
      <c r="J843" s="123">
        <v>1</v>
      </c>
      <c r="K843" s="123">
        <v>1</v>
      </c>
      <c r="L843" s="123">
        <v>1</v>
      </c>
    </row>
    <row r="844" spans="1:12">
      <c r="A844" s="16" t="s">
        <v>784</v>
      </c>
      <c r="B844" s="16" t="s">
        <v>2295</v>
      </c>
      <c r="C844" s="16" t="s">
        <v>1954</v>
      </c>
      <c r="D844" s="4" t="s">
        <v>2296</v>
      </c>
      <c r="E844" s="4" t="s">
        <v>1961</v>
      </c>
      <c r="F844" s="4" t="s">
        <v>1962</v>
      </c>
      <c r="G844" s="17">
        <v>1.8733681462141001</v>
      </c>
      <c r="H844" s="127">
        <v>0.89</v>
      </c>
      <c r="I844" s="123">
        <v>1</v>
      </c>
      <c r="J844" s="123">
        <v>1</v>
      </c>
      <c r="K844" s="123">
        <v>1</v>
      </c>
      <c r="L844" s="123">
        <v>1</v>
      </c>
    </row>
    <row r="845" spans="1:12">
      <c r="A845" s="16" t="s">
        <v>785</v>
      </c>
      <c r="B845" s="16" t="s">
        <v>2295</v>
      </c>
      <c r="C845" s="16" t="s">
        <v>1956</v>
      </c>
      <c r="D845" s="4" t="s">
        <v>2296</v>
      </c>
      <c r="E845" s="4" t="s">
        <v>1961</v>
      </c>
      <c r="F845" s="4" t="s">
        <v>1962</v>
      </c>
      <c r="G845" s="17">
        <v>4.2697881828316602</v>
      </c>
      <c r="H845" s="127">
        <v>1.2172000000000001</v>
      </c>
      <c r="I845" s="123">
        <v>1</v>
      </c>
      <c r="J845" s="123">
        <v>1</v>
      </c>
      <c r="K845" s="123">
        <v>1</v>
      </c>
      <c r="L845" s="123">
        <v>1</v>
      </c>
    </row>
    <row r="846" spans="1:12">
      <c r="A846" s="16" t="s">
        <v>786</v>
      </c>
      <c r="B846" s="16" t="s">
        <v>2295</v>
      </c>
      <c r="C846" s="16" t="s">
        <v>1957</v>
      </c>
      <c r="D846" s="4" t="s">
        <v>2296</v>
      </c>
      <c r="E846" s="4" t="s">
        <v>1961</v>
      </c>
      <c r="F846" s="4" t="s">
        <v>1962</v>
      </c>
      <c r="G846" s="17">
        <v>8.2388059701492509</v>
      </c>
      <c r="H846" s="127">
        <v>1.7807999999999999</v>
      </c>
      <c r="I846" s="123">
        <v>1</v>
      </c>
      <c r="J846" s="123">
        <v>1</v>
      </c>
      <c r="K846" s="123">
        <v>1</v>
      </c>
      <c r="L846" s="123">
        <v>1</v>
      </c>
    </row>
    <row r="847" spans="1:12">
      <c r="A847" s="16" t="s">
        <v>787</v>
      </c>
      <c r="B847" s="16" t="s">
        <v>2295</v>
      </c>
      <c r="C847" s="16" t="s">
        <v>1958</v>
      </c>
      <c r="D847" s="4" t="s">
        <v>2296</v>
      </c>
      <c r="E847" s="4" t="s">
        <v>1961</v>
      </c>
      <c r="F847" s="4" t="s">
        <v>1962</v>
      </c>
      <c r="G847" s="17">
        <v>13.273809523809501</v>
      </c>
      <c r="H847" s="127">
        <v>3.0508999999999999</v>
      </c>
      <c r="I847" s="123">
        <v>1</v>
      </c>
      <c r="J847" s="123">
        <v>1</v>
      </c>
      <c r="K847" s="123">
        <v>1</v>
      </c>
      <c r="L847" s="123">
        <v>1</v>
      </c>
    </row>
    <row r="848" spans="1:12">
      <c r="A848" s="16" t="s">
        <v>788</v>
      </c>
      <c r="B848" s="16" t="s">
        <v>2297</v>
      </c>
      <c r="C848" s="16" t="s">
        <v>1954</v>
      </c>
      <c r="D848" s="4" t="s">
        <v>2298</v>
      </c>
      <c r="E848" s="4" t="s">
        <v>1961</v>
      </c>
      <c r="F848" s="4" t="s">
        <v>1962</v>
      </c>
      <c r="G848" s="17">
        <v>1.4506480558324999</v>
      </c>
      <c r="H848" s="127">
        <v>1.115</v>
      </c>
      <c r="I848" s="123">
        <v>1</v>
      </c>
      <c r="J848" s="123">
        <v>1</v>
      </c>
      <c r="K848" s="123">
        <v>1</v>
      </c>
      <c r="L848" s="123">
        <v>1</v>
      </c>
    </row>
    <row r="849" spans="1:12">
      <c r="A849" s="16" t="s">
        <v>789</v>
      </c>
      <c r="B849" s="16" t="s">
        <v>2297</v>
      </c>
      <c r="C849" s="16" t="s">
        <v>1956</v>
      </c>
      <c r="D849" s="4" t="s">
        <v>2298</v>
      </c>
      <c r="E849" s="4" t="s">
        <v>1961</v>
      </c>
      <c r="F849" s="4" t="s">
        <v>1962</v>
      </c>
      <c r="G849" s="17">
        <v>1.4506480558324999</v>
      </c>
      <c r="H849" s="127">
        <v>1.3545</v>
      </c>
      <c r="I849" s="123">
        <v>1</v>
      </c>
      <c r="J849" s="123">
        <v>1</v>
      </c>
      <c r="K849" s="123">
        <v>1</v>
      </c>
      <c r="L849" s="123">
        <v>1</v>
      </c>
    </row>
    <row r="850" spans="1:12">
      <c r="A850" s="16" t="s">
        <v>790</v>
      </c>
      <c r="B850" s="16" t="s">
        <v>2297</v>
      </c>
      <c r="C850" s="16" t="s">
        <v>1957</v>
      </c>
      <c r="D850" s="4" t="s">
        <v>2298</v>
      </c>
      <c r="E850" s="4" t="s">
        <v>1961</v>
      </c>
      <c r="F850" s="4" t="s">
        <v>1962</v>
      </c>
      <c r="G850" s="17">
        <v>3.0463458110516899</v>
      </c>
      <c r="H850" s="127">
        <v>1.6295999999999999</v>
      </c>
      <c r="I850" s="123">
        <v>1</v>
      </c>
      <c r="J850" s="123">
        <v>1</v>
      </c>
      <c r="K850" s="123">
        <v>1</v>
      </c>
      <c r="L850" s="123">
        <v>1</v>
      </c>
    </row>
    <row r="851" spans="1:12">
      <c r="A851" s="16" t="s">
        <v>791</v>
      </c>
      <c r="B851" s="16" t="s">
        <v>2297</v>
      </c>
      <c r="C851" s="16" t="s">
        <v>1958</v>
      </c>
      <c r="D851" s="4" t="s">
        <v>2298</v>
      </c>
      <c r="E851" s="4" t="s">
        <v>1961</v>
      </c>
      <c r="F851" s="4" t="s">
        <v>1962</v>
      </c>
      <c r="G851" s="17">
        <v>15.2777777777778</v>
      </c>
      <c r="H851" s="127">
        <v>3.8519999999999999</v>
      </c>
      <c r="I851" s="123">
        <v>1</v>
      </c>
      <c r="J851" s="123">
        <v>1</v>
      </c>
      <c r="K851" s="123">
        <v>1</v>
      </c>
      <c r="L851" s="123">
        <v>1</v>
      </c>
    </row>
    <row r="852" spans="1:12">
      <c r="A852" s="16" t="s">
        <v>792</v>
      </c>
      <c r="B852" s="16" t="s">
        <v>2299</v>
      </c>
      <c r="C852" s="16" t="s">
        <v>1954</v>
      </c>
      <c r="D852" s="4" t="s">
        <v>1679</v>
      </c>
      <c r="E852" s="4" t="s">
        <v>1961</v>
      </c>
      <c r="F852" s="4" t="s">
        <v>1962</v>
      </c>
      <c r="G852" s="17">
        <v>2.3333333333333299</v>
      </c>
      <c r="H852" s="127">
        <v>0.432</v>
      </c>
      <c r="I852" s="123">
        <v>1</v>
      </c>
      <c r="J852" s="123">
        <v>1</v>
      </c>
      <c r="K852" s="123">
        <v>1</v>
      </c>
      <c r="L852" s="123">
        <v>1</v>
      </c>
    </row>
    <row r="853" spans="1:12">
      <c r="A853" s="16" t="s">
        <v>793</v>
      </c>
      <c r="B853" s="16" t="s">
        <v>2299</v>
      </c>
      <c r="C853" s="16" t="s">
        <v>1956</v>
      </c>
      <c r="D853" s="4" t="s">
        <v>1679</v>
      </c>
      <c r="E853" s="4" t="s">
        <v>1961</v>
      </c>
      <c r="F853" s="4" t="s">
        <v>1962</v>
      </c>
      <c r="G853" s="17">
        <v>3.9264112903225801</v>
      </c>
      <c r="H853" s="127">
        <v>0.63380000000000003</v>
      </c>
      <c r="I853" s="123">
        <v>1</v>
      </c>
      <c r="J853" s="123">
        <v>1</v>
      </c>
      <c r="K853" s="123">
        <v>1</v>
      </c>
      <c r="L853" s="123">
        <v>1</v>
      </c>
    </row>
    <row r="854" spans="1:12">
      <c r="A854" s="16" t="s">
        <v>794</v>
      </c>
      <c r="B854" s="16" t="s">
        <v>2299</v>
      </c>
      <c r="C854" s="16" t="s">
        <v>1957</v>
      </c>
      <c r="D854" s="4" t="s">
        <v>1679</v>
      </c>
      <c r="E854" s="4" t="s">
        <v>1961</v>
      </c>
      <c r="F854" s="4" t="s">
        <v>1962</v>
      </c>
      <c r="G854" s="17">
        <v>6.0356083086053403</v>
      </c>
      <c r="H854" s="127">
        <v>0.96970000000000001</v>
      </c>
      <c r="I854" s="123">
        <v>1</v>
      </c>
      <c r="J854" s="123">
        <v>1</v>
      </c>
      <c r="K854" s="123">
        <v>1</v>
      </c>
      <c r="L854" s="123">
        <v>1</v>
      </c>
    </row>
    <row r="855" spans="1:12">
      <c r="A855" s="16" t="s">
        <v>795</v>
      </c>
      <c r="B855" s="16" t="s">
        <v>2299</v>
      </c>
      <c r="C855" s="16" t="s">
        <v>1958</v>
      </c>
      <c r="D855" s="4" t="s">
        <v>1679</v>
      </c>
      <c r="E855" s="4" t="s">
        <v>1961</v>
      </c>
      <c r="F855" s="4" t="s">
        <v>1962</v>
      </c>
      <c r="G855" s="17">
        <v>9.125</v>
      </c>
      <c r="H855" s="127">
        <v>1.4473</v>
      </c>
      <c r="I855" s="123">
        <v>1</v>
      </c>
      <c r="J855" s="123">
        <v>1</v>
      </c>
      <c r="K855" s="123">
        <v>1</v>
      </c>
      <c r="L855" s="123">
        <v>1</v>
      </c>
    </row>
    <row r="856" spans="1:12">
      <c r="A856" s="16" t="s">
        <v>796</v>
      </c>
      <c r="B856" s="16" t="s">
        <v>2300</v>
      </c>
      <c r="C856" s="16" t="s">
        <v>1954</v>
      </c>
      <c r="D856" s="4" t="s">
        <v>1680</v>
      </c>
      <c r="E856" s="4" t="s">
        <v>1961</v>
      </c>
      <c r="F856" s="4" t="s">
        <v>1962</v>
      </c>
      <c r="G856" s="17">
        <v>2.59015996122152</v>
      </c>
      <c r="H856" s="127">
        <v>0.44750000000000001</v>
      </c>
      <c r="I856" s="123">
        <v>1</v>
      </c>
      <c r="J856" s="123">
        <v>1</v>
      </c>
      <c r="K856" s="123">
        <v>1</v>
      </c>
      <c r="L856" s="123">
        <v>1</v>
      </c>
    </row>
    <row r="857" spans="1:12">
      <c r="A857" s="16" t="s">
        <v>797</v>
      </c>
      <c r="B857" s="16" t="s">
        <v>2300</v>
      </c>
      <c r="C857" s="16" t="s">
        <v>1956</v>
      </c>
      <c r="D857" s="4" t="s">
        <v>1680</v>
      </c>
      <c r="E857" s="4" t="s">
        <v>1961</v>
      </c>
      <c r="F857" s="4" t="s">
        <v>1962</v>
      </c>
      <c r="G857" s="17">
        <v>3.4096692111959301</v>
      </c>
      <c r="H857" s="127">
        <v>0.58879999999999999</v>
      </c>
      <c r="I857" s="123">
        <v>1</v>
      </c>
      <c r="J857" s="123">
        <v>1</v>
      </c>
      <c r="K857" s="123">
        <v>1</v>
      </c>
      <c r="L857" s="123">
        <v>1</v>
      </c>
    </row>
    <row r="858" spans="1:12">
      <c r="A858" s="16" t="s">
        <v>798</v>
      </c>
      <c r="B858" s="16" t="s">
        <v>2300</v>
      </c>
      <c r="C858" s="16" t="s">
        <v>1957</v>
      </c>
      <c r="D858" s="4" t="s">
        <v>1680</v>
      </c>
      <c r="E858" s="4" t="s">
        <v>1961</v>
      </c>
      <c r="F858" s="4" t="s">
        <v>1962</v>
      </c>
      <c r="G858" s="17">
        <v>5.28798047589994</v>
      </c>
      <c r="H858" s="127">
        <v>0.87909999999999999</v>
      </c>
      <c r="I858" s="123">
        <v>1</v>
      </c>
      <c r="J858" s="123">
        <v>1</v>
      </c>
      <c r="K858" s="123">
        <v>1</v>
      </c>
      <c r="L858" s="123">
        <v>1</v>
      </c>
    </row>
    <row r="859" spans="1:12">
      <c r="A859" s="16" t="s">
        <v>799</v>
      </c>
      <c r="B859" s="16" t="s">
        <v>2300</v>
      </c>
      <c r="C859" s="16" t="s">
        <v>1958</v>
      </c>
      <c r="D859" s="4" t="s">
        <v>1680</v>
      </c>
      <c r="E859" s="4" t="s">
        <v>1961</v>
      </c>
      <c r="F859" s="4" t="s">
        <v>1962</v>
      </c>
      <c r="G859" s="17">
        <v>9.1693121693121693</v>
      </c>
      <c r="H859" s="127">
        <v>1.6263000000000001</v>
      </c>
      <c r="I859" s="123">
        <v>1</v>
      </c>
      <c r="J859" s="123">
        <v>1</v>
      </c>
      <c r="K859" s="123">
        <v>1</v>
      </c>
      <c r="L859" s="123">
        <v>1</v>
      </c>
    </row>
    <row r="860" spans="1:12">
      <c r="A860" s="16" t="s">
        <v>800</v>
      </c>
      <c r="B860" s="16" t="s">
        <v>2301</v>
      </c>
      <c r="C860" s="16" t="s">
        <v>1954</v>
      </c>
      <c r="D860" s="4" t="s">
        <v>2302</v>
      </c>
      <c r="E860" s="4" t="s">
        <v>1961</v>
      </c>
      <c r="F860" s="4" t="s">
        <v>1962</v>
      </c>
      <c r="G860" s="17">
        <v>2.4031805425631401</v>
      </c>
      <c r="H860" s="127">
        <v>1.2443</v>
      </c>
      <c r="I860" s="123">
        <v>1</v>
      </c>
      <c r="J860" s="123">
        <v>1</v>
      </c>
      <c r="K860" s="123">
        <v>1</v>
      </c>
      <c r="L860" s="123">
        <v>1</v>
      </c>
    </row>
    <row r="861" spans="1:12">
      <c r="A861" s="16" t="s">
        <v>801</v>
      </c>
      <c r="B861" s="16" t="s">
        <v>2301</v>
      </c>
      <c r="C861" s="16" t="s">
        <v>1956</v>
      </c>
      <c r="D861" s="4" t="s">
        <v>2302</v>
      </c>
      <c r="E861" s="4" t="s">
        <v>1961</v>
      </c>
      <c r="F861" s="4" t="s">
        <v>1962</v>
      </c>
      <c r="G861" s="17">
        <v>3.6708333333333298</v>
      </c>
      <c r="H861" s="127">
        <v>1.5483</v>
      </c>
      <c r="I861" s="123">
        <v>1</v>
      </c>
      <c r="J861" s="123">
        <v>1</v>
      </c>
      <c r="K861" s="123">
        <v>1</v>
      </c>
      <c r="L861" s="123">
        <v>1</v>
      </c>
    </row>
    <row r="862" spans="1:12">
      <c r="A862" s="16" t="s">
        <v>802</v>
      </c>
      <c r="B862" s="16" t="s">
        <v>2301</v>
      </c>
      <c r="C862" s="16" t="s">
        <v>1957</v>
      </c>
      <c r="D862" s="4" t="s">
        <v>2302</v>
      </c>
      <c r="E862" s="4" t="s">
        <v>1961</v>
      </c>
      <c r="F862" s="4" t="s">
        <v>1962</v>
      </c>
      <c r="G862" s="17">
        <v>7.62403100775194</v>
      </c>
      <c r="H862" s="127">
        <v>2.4043999999999999</v>
      </c>
      <c r="I862" s="123">
        <v>1</v>
      </c>
      <c r="J862" s="123">
        <v>1</v>
      </c>
      <c r="K862" s="123">
        <v>1</v>
      </c>
      <c r="L862" s="123">
        <v>1</v>
      </c>
    </row>
    <row r="863" spans="1:12">
      <c r="A863" s="16" t="s">
        <v>803</v>
      </c>
      <c r="B863" s="16" t="s">
        <v>2301</v>
      </c>
      <c r="C863" s="16" t="s">
        <v>1958</v>
      </c>
      <c r="D863" s="4" t="s">
        <v>2302</v>
      </c>
      <c r="E863" s="4" t="s">
        <v>1961</v>
      </c>
      <c r="F863" s="4" t="s">
        <v>1962</v>
      </c>
      <c r="G863" s="17">
        <v>14.96</v>
      </c>
      <c r="H863" s="127">
        <v>4.3902000000000001</v>
      </c>
      <c r="I863" s="123">
        <v>1</v>
      </c>
      <c r="J863" s="123">
        <v>1</v>
      </c>
      <c r="K863" s="123">
        <v>1</v>
      </c>
      <c r="L863" s="123">
        <v>1</v>
      </c>
    </row>
    <row r="864" spans="1:12">
      <c r="A864" s="16" t="s">
        <v>804</v>
      </c>
      <c r="B864" s="16" t="s">
        <v>2303</v>
      </c>
      <c r="C864" s="16" t="s">
        <v>1954</v>
      </c>
      <c r="D864" s="4" t="s">
        <v>2304</v>
      </c>
      <c r="E864" s="4" t="s">
        <v>1961</v>
      </c>
      <c r="F864" s="4" t="s">
        <v>1962</v>
      </c>
      <c r="G864" s="17">
        <v>3.36822289156627</v>
      </c>
      <c r="H864" s="127">
        <v>1.31</v>
      </c>
      <c r="I864" s="123">
        <v>1</v>
      </c>
      <c r="J864" s="123">
        <v>1</v>
      </c>
      <c r="K864" s="123">
        <v>1</v>
      </c>
      <c r="L864" s="123">
        <v>1</v>
      </c>
    </row>
    <row r="865" spans="1:12">
      <c r="A865" s="16" t="s">
        <v>805</v>
      </c>
      <c r="B865" s="16" t="s">
        <v>2303</v>
      </c>
      <c r="C865" s="16" t="s">
        <v>1956</v>
      </c>
      <c r="D865" s="4" t="s">
        <v>2304</v>
      </c>
      <c r="E865" s="4" t="s">
        <v>1961</v>
      </c>
      <c r="F865" s="4" t="s">
        <v>1962</v>
      </c>
      <c r="G865" s="17">
        <v>4.5466830466830501</v>
      </c>
      <c r="H865" s="127">
        <v>1.5673999999999999</v>
      </c>
      <c r="I865" s="123">
        <v>1</v>
      </c>
      <c r="J865" s="123">
        <v>1</v>
      </c>
      <c r="K865" s="123">
        <v>1</v>
      </c>
      <c r="L865" s="123">
        <v>1</v>
      </c>
    </row>
    <row r="866" spans="1:12">
      <c r="A866" s="16" t="s">
        <v>806</v>
      </c>
      <c r="B866" s="16" t="s">
        <v>2303</v>
      </c>
      <c r="C866" s="16" t="s">
        <v>1957</v>
      </c>
      <c r="D866" s="4" t="s">
        <v>2304</v>
      </c>
      <c r="E866" s="4" t="s">
        <v>1961</v>
      </c>
      <c r="F866" s="4" t="s">
        <v>1962</v>
      </c>
      <c r="G866" s="17">
        <v>8.0316455696202507</v>
      </c>
      <c r="H866" s="127">
        <v>2.3344999999999998</v>
      </c>
      <c r="I866" s="123">
        <v>1</v>
      </c>
      <c r="J866" s="123">
        <v>1</v>
      </c>
      <c r="K866" s="123">
        <v>1</v>
      </c>
      <c r="L866" s="123">
        <v>1</v>
      </c>
    </row>
    <row r="867" spans="1:12">
      <c r="A867" s="16" t="s">
        <v>807</v>
      </c>
      <c r="B867" s="16" t="s">
        <v>2303</v>
      </c>
      <c r="C867" s="16" t="s">
        <v>1958</v>
      </c>
      <c r="D867" s="4" t="s">
        <v>2304</v>
      </c>
      <c r="E867" s="4" t="s">
        <v>1961</v>
      </c>
      <c r="F867" s="4" t="s">
        <v>1962</v>
      </c>
      <c r="G867" s="17">
        <v>14.3222748815166</v>
      </c>
      <c r="H867" s="127">
        <v>4.2888000000000002</v>
      </c>
      <c r="I867" s="123">
        <v>1</v>
      </c>
      <c r="J867" s="123">
        <v>1</v>
      </c>
      <c r="K867" s="123">
        <v>1</v>
      </c>
      <c r="L867" s="123">
        <v>1</v>
      </c>
    </row>
    <row r="868" spans="1:12">
      <c r="A868" s="16" t="s">
        <v>808</v>
      </c>
      <c r="B868" s="16" t="s">
        <v>2305</v>
      </c>
      <c r="C868" s="16" t="s">
        <v>1954</v>
      </c>
      <c r="D868" s="4" t="s">
        <v>2306</v>
      </c>
      <c r="E868" s="4" t="s">
        <v>1961</v>
      </c>
      <c r="F868" s="4" t="s">
        <v>1962</v>
      </c>
      <c r="G868" s="17">
        <v>2.0804940374787102</v>
      </c>
      <c r="H868" s="127">
        <v>1.1531</v>
      </c>
      <c r="I868" s="123">
        <v>1</v>
      </c>
      <c r="J868" s="123">
        <v>1</v>
      </c>
      <c r="K868" s="123">
        <v>1</v>
      </c>
      <c r="L868" s="123">
        <v>1</v>
      </c>
    </row>
    <row r="869" spans="1:12">
      <c r="A869" s="16" t="s">
        <v>809</v>
      </c>
      <c r="B869" s="16" t="s">
        <v>2305</v>
      </c>
      <c r="C869" s="16" t="s">
        <v>1956</v>
      </c>
      <c r="D869" s="4" t="s">
        <v>2306</v>
      </c>
      <c r="E869" s="4" t="s">
        <v>1961</v>
      </c>
      <c r="F869" s="4" t="s">
        <v>1962</v>
      </c>
      <c r="G869" s="17">
        <v>3.1395427034297199</v>
      </c>
      <c r="H869" s="127">
        <v>1.3723000000000001</v>
      </c>
      <c r="I869" s="123">
        <v>1</v>
      </c>
      <c r="J869" s="123">
        <v>1</v>
      </c>
      <c r="K869" s="123">
        <v>1</v>
      </c>
      <c r="L869" s="123">
        <v>1</v>
      </c>
    </row>
    <row r="870" spans="1:12">
      <c r="A870" s="16" t="s">
        <v>810</v>
      </c>
      <c r="B870" s="16" t="s">
        <v>2305</v>
      </c>
      <c r="C870" s="16" t="s">
        <v>1957</v>
      </c>
      <c r="D870" s="4" t="s">
        <v>2306</v>
      </c>
      <c r="E870" s="4" t="s">
        <v>1961</v>
      </c>
      <c r="F870" s="4" t="s">
        <v>1962</v>
      </c>
      <c r="G870" s="17">
        <v>7.1401050788091096</v>
      </c>
      <c r="H870" s="127">
        <v>2.1873</v>
      </c>
      <c r="I870" s="123">
        <v>1</v>
      </c>
      <c r="J870" s="123">
        <v>1</v>
      </c>
      <c r="K870" s="123">
        <v>1</v>
      </c>
      <c r="L870" s="123">
        <v>1</v>
      </c>
    </row>
    <row r="871" spans="1:12">
      <c r="A871" s="16" t="s">
        <v>811</v>
      </c>
      <c r="B871" s="16" t="s">
        <v>2305</v>
      </c>
      <c r="C871" s="16" t="s">
        <v>1958</v>
      </c>
      <c r="D871" s="4" t="s">
        <v>2306</v>
      </c>
      <c r="E871" s="4" t="s">
        <v>1961</v>
      </c>
      <c r="F871" s="4" t="s">
        <v>1962</v>
      </c>
      <c r="G871" s="17">
        <v>12.8414634146341</v>
      </c>
      <c r="H871" s="127">
        <v>3.7534000000000001</v>
      </c>
      <c r="I871" s="123">
        <v>1</v>
      </c>
      <c r="J871" s="123">
        <v>1</v>
      </c>
      <c r="K871" s="123">
        <v>1</v>
      </c>
      <c r="L871" s="123">
        <v>1</v>
      </c>
    </row>
    <row r="872" spans="1:12">
      <c r="A872" s="16" t="s">
        <v>812</v>
      </c>
      <c r="B872" s="16" t="s">
        <v>2307</v>
      </c>
      <c r="C872" s="16" t="s">
        <v>1954</v>
      </c>
      <c r="D872" s="4" t="s">
        <v>2308</v>
      </c>
      <c r="E872" s="4" t="s">
        <v>1961</v>
      </c>
      <c r="F872" s="4" t="s">
        <v>1962</v>
      </c>
      <c r="G872" s="17">
        <v>1.9033501569765101</v>
      </c>
      <c r="H872" s="127">
        <v>0.89900000000000002</v>
      </c>
      <c r="I872" s="123">
        <v>1</v>
      </c>
      <c r="J872" s="123">
        <v>1</v>
      </c>
      <c r="K872" s="123">
        <v>1</v>
      </c>
      <c r="L872" s="123">
        <v>1</v>
      </c>
    </row>
    <row r="873" spans="1:12">
      <c r="A873" s="16" t="s">
        <v>813</v>
      </c>
      <c r="B873" s="16" t="s">
        <v>2307</v>
      </c>
      <c r="C873" s="16" t="s">
        <v>1956</v>
      </c>
      <c r="D873" s="4" t="s">
        <v>2308</v>
      </c>
      <c r="E873" s="4" t="s">
        <v>1961</v>
      </c>
      <c r="F873" s="4" t="s">
        <v>1962</v>
      </c>
      <c r="G873" s="17">
        <v>2.5325389550870798</v>
      </c>
      <c r="H873" s="127">
        <v>1.0759000000000001</v>
      </c>
      <c r="I873" s="123">
        <v>1</v>
      </c>
      <c r="J873" s="123">
        <v>1</v>
      </c>
      <c r="K873" s="123">
        <v>1</v>
      </c>
      <c r="L873" s="123">
        <v>1</v>
      </c>
    </row>
    <row r="874" spans="1:12">
      <c r="A874" s="16" t="s">
        <v>814</v>
      </c>
      <c r="B874" s="16" t="s">
        <v>2307</v>
      </c>
      <c r="C874" s="16" t="s">
        <v>1957</v>
      </c>
      <c r="D874" s="4" t="s">
        <v>2308</v>
      </c>
      <c r="E874" s="4" t="s">
        <v>1961</v>
      </c>
      <c r="F874" s="4" t="s">
        <v>1962</v>
      </c>
      <c r="G874" s="17">
        <v>5.4858490566037696</v>
      </c>
      <c r="H874" s="127">
        <v>1.7430000000000001</v>
      </c>
      <c r="I874" s="123">
        <v>1</v>
      </c>
      <c r="J874" s="123">
        <v>1</v>
      </c>
      <c r="K874" s="123">
        <v>1</v>
      </c>
      <c r="L874" s="123">
        <v>1</v>
      </c>
    </row>
    <row r="875" spans="1:12">
      <c r="A875" s="16" t="s">
        <v>815</v>
      </c>
      <c r="B875" s="16" t="s">
        <v>2307</v>
      </c>
      <c r="C875" s="16" t="s">
        <v>1958</v>
      </c>
      <c r="D875" s="4" t="s">
        <v>2308</v>
      </c>
      <c r="E875" s="4" t="s">
        <v>1961</v>
      </c>
      <c r="F875" s="4" t="s">
        <v>1962</v>
      </c>
      <c r="G875" s="17">
        <v>10.3166666666667</v>
      </c>
      <c r="H875" s="127">
        <v>3.0394000000000001</v>
      </c>
      <c r="I875" s="123">
        <v>1</v>
      </c>
      <c r="J875" s="123">
        <v>1</v>
      </c>
      <c r="K875" s="123">
        <v>1</v>
      </c>
      <c r="L875" s="123">
        <v>1</v>
      </c>
    </row>
    <row r="876" spans="1:12">
      <c r="A876" s="16" t="s">
        <v>816</v>
      </c>
      <c r="B876" s="16" t="s">
        <v>2309</v>
      </c>
      <c r="C876" s="16" t="s">
        <v>1954</v>
      </c>
      <c r="D876" s="4" t="s">
        <v>1681</v>
      </c>
      <c r="E876" s="4" t="s">
        <v>1961</v>
      </c>
      <c r="F876" s="4" t="s">
        <v>1962</v>
      </c>
      <c r="G876" s="17">
        <v>1.46018276762402</v>
      </c>
      <c r="H876" s="127">
        <v>0.73460000000000003</v>
      </c>
      <c r="I876" s="123">
        <v>1</v>
      </c>
      <c r="J876" s="123">
        <v>1</v>
      </c>
      <c r="K876" s="123">
        <v>1</v>
      </c>
      <c r="L876" s="123">
        <v>1</v>
      </c>
    </row>
    <row r="877" spans="1:12">
      <c r="A877" s="16" t="s">
        <v>817</v>
      </c>
      <c r="B877" s="16" t="s">
        <v>2309</v>
      </c>
      <c r="C877" s="16" t="s">
        <v>1956</v>
      </c>
      <c r="D877" s="4" t="s">
        <v>1681</v>
      </c>
      <c r="E877" s="4" t="s">
        <v>1961</v>
      </c>
      <c r="F877" s="4" t="s">
        <v>1962</v>
      </c>
      <c r="G877" s="17">
        <v>1.82793164407778</v>
      </c>
      <c r="H877" s="127">
        <v>1.1100000000000001</v>
      </c>
      <c r="I877" s="123">
        <v>1</v>
      </c>
      <c r="J877" s="123">
        <v>1</v>
      </c>
      <c r="K877" s="123">
        <v>1</v>
      </c>
      <c r="L877" s="123">
        <v>1</v>
      </c>
    </row>
    <row r="878" spans="1:12">
      <c r="A878" s="16" t="s">
        <v>818</v>
      </c>
      <c r="B878" s="16" t="s">
        <v>2309</v>
      </c>
      <c r="C878" s="16" t="s">
        <v>1957</v>
      </c>
      <c r="D878" s="4" t="s">
        <v>1681</v>
      </c>
      <c r="E878" s="4" t="s">
        <v>1961</v>
      </c>
      <c r="F878" s="4" t="s">
        <v>1962</v>
      </c>
      <c r="G878" s="17">
        <v>6.2641509433962304</v>
      </c>
      <c r="H878" s="127">
        <v>1.9569000000000001</v>
      </c>
      <c r="I878" s="123">
        <v>1</v>
      </c>
      <c r="J878" s="123">
        <v>1</v>
      </c>
      <c r="K878" s="123">
        <v>1</v>
      </c>
      <c r="L878" s="123">
        <v>1</v>
      </c>
    </row>
    <row r="879" spans="1:12">
      <c r="A879" s="16" t="s">
        <v>819</v>
      </c>
      <c r="B879" s="16" t="s">
        <v>2309</v>
      </c>
      <c r="C879" s="16" t="s">
        <v>1958</v>
      </c>
      <c r="D879" s="4" t="s">
        <v>1681</v>
      </c>
      <c r="E879" s="4" t="s">
        <v>1961</v>
      </c>
      <c r="F879" s="4" t="s">
        <v>1962</v>
      </c>
      <c r="G879" s="17">
        <v>9.75</v>
      </c>
      <c r="H879" s="127">
        <v>2.9123999999999999</v>
      </c>
      <c r="I879" s="123">
        <v>1</v>
      </c>
      <c r="J879" s="123">
        <v>1</v>
      </c>
      <c r="K879" s="123">
        <v>1</v>
      </c>
      <c r="L879" s="123">
        <v>1</v>
      </c>
    </row>
    <row r="880" spans="1:12">
      <c r="A880" s="16" t="s">
        <v>820</v>
      </c>
      <c r="B880" s="16" t="s">
        <v>2310</v>
      </c>
      <c r="C880" s="16" t="s">
        <v>1954</v>
      </c>
      <c r="D880" s="4" t="s">
        <v>2311</v>
      </c>
      <c r="E880" s="4" t="s">
        <v>1961</v>
      </c>
      <c r="F880" s="4" t="s">
        <v>1962</v>
      </c>
      <c r="G880" s="17">
        <v>1.96701649175412</v>
      </c>
      <c r="H880" s="127">
        <v>0.63790000000000002</v>
      </c>
      <c r="I880" s="123">
        <v>1</v>
      </c>
      <c r="J880" s="123">
        <v>1</v>
      </c>
      <c r="K880" s="123">
        <v>1</v>
      </c>
      <c r="L880" s="123">
        <v>1</v>
      </c>
    </row>
    <row r="881" spans="1:12">
      <c r="A881" s="16" t="s">
        <v>821</v>
      </c>
      <c r="B881" s="16" t="s">
        <v>2310</v>
      </c>
      <c r="C881" s="16" t="s">
        <v>1956</v>
      </c>
      <c r="D881" s="4" t="s">
        <v>2311</v>
      </c>
      <c r="E881" s="4" t="s">
        <v>1961</v>
      </c>
      <c r="F881" s="4" t="s">
        <v>1962</v>
      </c>
      <c r="G881" s="17">
        <v>3.0232358003442301</v>
      </c>
      <c r="H881" s="127">
        <v>0.83940000000000003</v>
      </c>
      <c r="I881" s="123">
        <v>1</v>
      </c>
      <c r="J881" s="123">
        <v>1</v>
      </c>
      <c r="K881" s="123">
        <v>1</v>
      </c>
      <c r="L881" s="123">
        <v>1</v>
      </c>
    </row>
    <row r="882" spans="1:12">
      <c r="A882" s="16" t="s">
        <v>822</v>
      </c>
      <c r="B882" s="16" t="s">
        <v>2310</v>
      </c>
      <c r="C882" s="16" t="s">
        <v>1957</v>
      </c>
      <c r="D882" s="4" t="s">
        <v>2311</v>
      </c>
      <c r="E882" s="4" t="s">
        <v>1961</v>
      </c>
      <c r="F882" s="4" t="s">
        <v>1962</v>
      </c>
      <c r="G882" s="17">
        <v>6.7926829268292703</v>
      </c>
      <c r="H882" s="127">
        <v>1.4249000000000001</v>
      </c>
      <c r="I882" s="123">
        <v>1</v>
      </c>
      <c r="J882" s="123">
        <v>1</v>
      </c>
      <c r="K882" s="123">
        <v>1</v>
      </c>
      <c r="L882" s="123">
        <v>1</v>
      </c>
    </row>
    <row r="883" spans="1:12">
      <c r="A883" s="16" t="s">
        <v>823</v>
      </c>
      <c r="B883" s="16" t="s">
        <v>2310</v>
      </c>
      <c r="C883" s="16" t="s">
        <v>1958</v>
      </c>
      <c r="D883" s="4" t="s">
        <v>2311</v>
      </c>
      <c r="E883" s="4" t="s">
        <v>1961</v>
      </c>
      <c r="F883" s="4" t="s">
        <v>1962</v>
      </c>
      <c r="G883" s="17">
        <v>13.8125</v>
      </c>
      <c r="H883" s="127">
        <v>2.8988</v>
      </c>
      <c r="I883" s="123">
        <v>1</v>
      </c>
      <c r="J883" s="123">
        <v>1</v>
      </c>
      <c r="K883" s="123">
        <v>1</v>
      </c>
      <c r="L883" s="123">
        <v>1</v>
      </c>
    </row>
    <row r="884" spans="1:12">
      <c r="A884" s="16" t="s">
        <v>824</v>
      </c>
      <c r="B884" s="16" t="s">
        <v>2312</v>
      </c>
      <c r="C884" s="16" t="s">
        <v>1954</v>
      </c>
      <c r="D884" s="4" t="s">
        <v>2313</v>
      </c>
      <c r="E884" s="4" t="s">
        <v>1961</v>
      </c>
      <c r="F884" s="4" t="s">
        <v>1962</v>
      </c>
      <c r="G884" s="17">
        <v>2.1548211860570401</v>
      </c>
      <c r="H884" s="127">
        <v>0.78790000000000004</v>
      </c>
      <c r="I884" s="123">
        <v>1</v>
      </c>
      <c r="J884" s="123">
        <v>1</v>
      </c>
      <c r="K884" s="123">
        <v>1</v>
      </c>
      <c r="L884" s="123">
        <v>1</v>
      </c>
    </row>
    <row r="885" spans="1:12">
      <c r="A885" s="16" t="s">
        <v>825</v>
      </c>
      <c r="B885" s="16" t="s">
        <v>2312</v>
      </c>
      <c r="C885" s="16" t="s">
        <v>1956</v>
      </c>
      <c r="D885" s="4" t="s">
        <v>2313</v>
      </c>
      <c r="E885" s="4" t="s">
        <v>1961</v>
      </c>
      <c r="F885" s="4" t="s">
        <v>1962</v>
      </c>
      <c r="G885" s="17">
        <v>3.8754227733934599</v>
      </c>
      <c r="H885" s="127">
        <v>1.1028</v>
      </c>
      <c r="I885" s="123">
        <v>1</v>
      </c>
      <c r="J885" s="123">
        <v>1</v>
      </c>
      <c r="K885" s="123">
        <v>1</v>
      </c>
      <c r="L885" s="123">
        <v>1</v>
      </c>
    </row>
    <row r="886" spans="1:12">
      <c r="A886" s="16" t="s">
        <v>826</v>
      </c>
      <c r="B886" s="16" t="s">
        <v>2312</v>
      </c>
      <c r="C886" s="16" t="s">
        <v>1957</v>
      </c>
      <c r="D886" s="4" t="s">
        <v>2313</v>
      </c>
      <c r="E886" s="4" t="s">
        <v>1961</v>
      </c>
      <c r="F886" s="4" t="s">
        <v>1962</v>
      </c>
      <c r="G886" s="17">
        <v>8.4212962962962994</v>
      </c>
      <c r="H886" s="127">
        <v>2</v>
      </c>
      <c r="I886" s="123">
        <v>1</v>
      </c>
      <c r="J886" s="123">
        <v>1</v>
      </c>
      <c r="K886" s="123">
        <v>1</v>
      </c>
      <c r="L886" s="123">
        <v>1</v>
      </c>
    </row>
    <row r="887" spans="1:12">
      <c r="A887" s="16" t="s">
        <v>827</v>
      </c>
      <c r="B887" s="16" t="s">
        <v>2312</v>
      </c>
      <c r="C887" s="16" t="s">
        <v>1958</v>
      </c>
      <c r="D887" s="4" t="s">
        <v>2313</v>
      </c>
      <c r="E887" s="4" t="s">
        <v>1961</v>
      </c>
      <c r="F887" s="4" t="s">
        <v>1962</v>
      </c>
      <c r="G887" s="17">
        <v>13.0952380952381</v>
      </c>
      <c r="H887" s="127">
        <v>3.2195</v>
      </c>
      <c r="I887" s="123">
        <v>1</v>
      </c>
      <c r="J887" s="123">
        <v>1</v>
      </c>
      <c r="K887" s="123">
        <v>1</v>
      </c>
      <c r="L887" s="123">
        <v>1</v>
      </c>
    </row>
    <row r="888" spans="1:12">
      <c r="A888" s="16" t="s">
        <v>828</v>
      </c>
      <c r="B888" s="16" t="s">
        <v>2314</v>
      </c>
      <c r="C888" s="16" t="s">
        <v>1954</v>
      </c>
      <c r="D888" s="4" t="s">
        <v>2315</v>
      </c>
      <c r="E888" s="4" t="s">
        <v>1961</v>
      </c>
      <c r="F888" s="4" t="s">
        <v>1962</v>
      </c>
      <c r="G888" s="17">
        <v>2.0406904092471101</v>
      </c>
      <c r="H888" s="127">
        <v>0.8548</v>
      </c>
      <c r="I888" s="123">
        <v>1</v>
      </c>
      <c r="J888" s="123">
        <v>1</v>
      </c>
      <c r="K888" s="123">
        <v>1</v>
      </c>
      <c r="L888" s="123">
        <v>1</v>
      </c>
    </row>
    <row r="889" spans="1:12">
      <c r="A889" s="16" t="s">
        <v>829</v>
      </c>
      <c r="B889" s="16" t="s">
        <v>2314</v>
      </c>
      <c r="C889" s="16" t="s">
        <v>1956</v>
      </c>
      <c r="D889" s="4" t="s">
        <v>2315</v>
      </c>
      <c r="E889" s="4" t="s">
        <v>1961</v>
      </c>
      <c r="F889" s="4" t="s">
        <v>1962</v>
      </c>
      <c r="G889" s="17">
        <v>2.7280347253405202</v>
      </c>
      <c r="H889" s="127">
        <v>1.0686</v>
      </c>
      <c r="I889" s="123">
        <v>1</v>
      </c>
      <c r="J889" s="123">
        <v>1</v>
      </c>
      <c r="K889" s="123">
        <v>1</v>
      </c>
      <c r="L889" s="123">
        <v>1</v>
      </c>
    </row>
    <row r="890" spans="1:12">
      <c r="A890" s="16" t="s">
        <v>830</v>
      </c>
      <c r="B890" s="16" t="s">
        <v>2314</v>
      </c>
      <c r="C890" s="16" t="s">
        <v>1957</v>
      </c>
      <c r="D890" s="4" t="s">
        <v>2315</v>
      </c>
      <c r="E890" s="4" t="s">
        <v>1961</v>
      </c>
      <c r="F890" s="4" t="s">
        <v>1962</v>
      </c>
      <c r="G890" s="17">
        <v>5.4515418502202602</v>
      </c>
      <c r="H890" s="127">
        <v>1.8706</v>
      </c>
      <c r="I890" s="123">
        <v>1</v>
      </c>
      <c r="J890" s="123">
        <v>1</v>
      </c>
      <c r="K890" s="123">
        <v>1</v>
      </c>
      <c r="L890" s="123">
        <v>1</v>
      </c>
    </row>
    <row r="891" spans="1:12">
      <c r="A891" s="16" t="s">
        <v>831</v>
      </c>
      <c r="B891" s="16" t="s">
        <v>2314</v>
      </c>
      <c r="C891" s="16" t="s">
        <v>1958</v>
      </c>
      <c r="D891" s="4" t="s">
        <v>2315</v>
      </c>
      <c r="E891" s="4" t="s">
        <v>1961</v>
      </c>
      <c r="F891" s="4" t="s">
        <v>1962</v>
      </c>
      <c r="G891" s="17">
        <v>11.712328767123299</v>
      </c>
      <c r="H891" s="127">
        <v>3.3401999999999998</v>
      </c>
      <c r="I891" s="123">
        <v>1</v>
      </c>
      <c r="J891" s="123">
        <v>1</v>
      </c>
      <c r="K891" s="123">
        <v>1</v>
      </c>
      <c r="L891" s="123">
        <v>1</v>
      </c>
    </row>
    <row r="892" spans="1:12">
      <c r="A892" s="16" t="s">
        <v>832</v>
      </c>
      <c r="B892" s="16" t="s">
        <v>2316</v>
      </c>
      <c r="C892" s="16" t="s">
        <v>1954</v>
      </c>
      <c r="D892" s="4" t="s">
        <v>1682</v>
      </c>
      <c r="E892" s="4" t="s">
        <v>1961</v>
      </c>
      <c r="F892" s="4" t="s">
        <v>1962</v>
      </c>
      <c r="G892" s="17">
        <v>2.7075630252100802</v>
      </c>
      <c r="H892" s="127">
        <v>0.48159999999999997</v>
      </c>
      <c r="I892" s="123">
        <v>1</v>
      </c>
      <c r="J892" s="123">
        <v>1</v>
      </c>
      <c r="K892" s="123">
        <v>1</v>
      </c>
      <c r="L892" s="123">
        <v>1</v>
      </c>
    </row>
    <row r="893" spans="1:12">
      <c r="A893" s="16" t="s">
        <v>833</v>
      </c>
      <c r="B893" s="16" t="s">
        <v>2316</v>
      </c>
      <c r="C893" s="16" t="s">
        <v>1956</v>
      </c>
      <c r="D893" s="4" t="s">
        <v>1682</v>
      </c>
      <c r="E893" s="4" t="s">
        <v>1961</v>
      </c>
      <c r="F893" s="4" t="s">
        <v>1962</v>
      </c>
      <c r="G893" s="17">
        <v>3.6442105263157898</v>
      </c>
      <c r="H893" s="127">
        <v>0.65949999999999998</v>
      </c>
      <c r="I893" s="123">
        <v>1</v>
      </c>
      <c r="J893" s="123">
        <v>1</v>
      </c>
      <c r="K893" s="123">
        <v>1</v>
      </c>
      <c r="L893" s="123">
        <v>1</v>
      </c>
    </row>
    <row r="894" spans="1:12">
      <c r="A894" s="16" t="s">
        <v>834</v>
      </c>
      <c r="B894" s="16" t="s">
        <v>2316</v>
      </c>
      <c r="C894" s="16" t="s">
        <v>1957</v>
      </c>
      <c r="D894" s="4" t="s">
        <v>1682</v>
      </c>
      <c r="E894" s="4" t="s">
        <v>1961</v>
      </c>
      <c r="F894" s="4" t="s">
        <v>1962</v>
      </c>
      <c r="G894" s="17">
        <v>5.9005376344086002</v>
      </c>
      <c r="H894" s="127">
        <v>0.99719999999999998</v>
      </c>
      <c r="I894" s="123">
        <v>1</v>
      </c>
      <c r="J894" s="123">
        <v>1</v>
      </c>
      <c r="K894" s="123">
        <v>1</v>
      </c>
      <c r="L894" s="123">
        <v>1</v>
      </c>
    </row>
    <row r="895" spans="1:12">
      <c r="A895" s="16" t="s">
        <v>835</v>
      </c>
      <c r="B895" s="16" t="s">
        <v>2316</v>
      </c>
      <c r="C895" s="16" t="s">
        <v>1958</v>
      </c>
      <c r="D895" s="4" t="s">
        <v>1682</v>
      </c>
      <c r="E895" s="4" t="s">
        <v>1961</v>
      </c>
      <c r="F895" s="4" t="s">
        <v>1962</v>
      </c>
      <c r="G895" s="17">
        <v>10.604247104247101</v>
      </c>
      <c r="H895" s="127">
        <v>1.6645000000000001</v>
      </c>
      <c r="I895" s="123">
        <v>1</v>
      </c>
      <c r="J895" s="123">
        <v>1</v>
      </c>
      <c r="K895" s="123">
        <v>1</v>
      </c>
      <c r="L895" s="123">
        <v>1</v>
      </c>
    </row>
    <row r="896" spans="1:12">
      <c r="A896" s="16" t="s">
        <v>836</v>
      </c>
      <c r="B896" s="16" t="s">
        <v>2317</v>
      </c>
      <c r="C896" s="16" t="s">
        <v>1954</v>
      </c>
      <c r="D896" s="4" t="s">
        <v>1683</v>
      </c>
      <c r="E896" s="4" t="s">
        <v>1961</v>
      </c>
      <c r="F896" s="4" t="s">
        <v>1962</v>
      </c>
      <c r="G896" s="17">
        <v>2.5655632537849602</v>
      </c>
      <c r="H896" s="127">
        <v>0.46560000000000001</v>
      </c>
      <c r="I896" s="123">
        <v>1</v>
      </c>
      <c r="J896" s="123">
        <v>1</v>
      </c>
      <c r="K896" s="123">
        <v>1</v>
      </c>
      <c r="L896" s="123">
        <v>1</v>
      </c>
    </row>
    <row r="897" spans="1:12">
      <c r="A897" s="16" t="s">
        <v>837</v>
      </c>
      <c r="B897" s="16" t="s">
        <v>2317</v>
      </c>
      <c r="C897" s="16" t="s">
        <v>1956</v>
      </c>
      <c r="D897" s="4" t="s">
        <v>1683</v>
      </c>
      <c r="E897" s="4" t="s">
        <v>1961</v>
      </c>
      <c r="F897" s="4" t="s">
        <v>1962</v>
      </c>
      <c r="G897" s="17">
        <v>3.5172413793103399</v>
      </c>
      <c r="H897" s="127">
        <v>0.62880000000000003</v>
      </c>
      <c r="I897" s="123">
        <v>1</v>
      </c>
      <c r="J897" s="123">
        <v>1</v>
      </c>
      <c r="K897" s="123">
        <v>1</v>
      </c>
      <c r="L897" s="123">
        <v>1</v>
      </c>
    </row>
    <row r="898" spans="1:12">
      <c r="A898" s="16" t="s">
        <v>838</v>
      </c>
      <c r="B898" s="16" t="s">
        <v>2317</v>
      </c>
      <c r="C898" s="16" t="s">
        <v>1957</v>
      </c>
      <c r="D898" s="4" t="s">
        <v>1683</v>
      </c>
      <c r="E898" s="4" t="s">
        <v>1961</v>
      </c>
      <c r="F898" s="4" t="s">
        <v>1962</v>
      </c>
      <c r="G898" s="17">
        <v>5.6243781094527403</v>
      </c>
      <c r="H898" s="127">
        <v>0.96279999999999999</v>
      </c>
      <c r="I898" s="123">
        <v>1</v>
      </c>
      <c r="J898" s="123">
        <v>1</v>
      </c>
      <c r="K898" s="123">
        <v>1</v>
      </c>
      <c r="L898" s="123">
        <v>1</v>
      </c>
    </row>
    <row r="899" spans="1:12">
      <c r="A899" s="16" t="s">
        <v>839</v>
      </c>
      <c r="B899" s="16" t="s">
        <v>2317</v>
      </c>
      <c r="C899" s="16" t="s">
        <v>1958</v>
      </c>
      <c r="D899" s="4" t="s">
        <v>1683</v>
      </c>
      <c r="E899" s="4" t="s">
        <v>1961</v>
      </c>
      <c r="F899" s="4" t="s">
        <v>1962</v>
      </c>
      <c r="G899" s="17">
        <v>9.1190476190476204</v>
      </c>
      <c r="H899" s="127">
        <v>1.4331</v>
      </c>
      <c r="I899" s="123">
        <v>1</v>
      </c>
      <c r="J899" s="123">
        <v>1</v>
      </c>
      <c r="K899" s="123">
        <v>1</v>
      </c>
      <c r="L899" s="123">
        <v>1</v>
      </c>
    </row>
    <row r="900" spans="1:12">
      <c r="A900" s="16" t="s">
        <v>840</v>
      </c>
      <c r="B900" s="16" t="s">
        <v>2318</v>
      </c>
      <c r="C900" s="16" t="s">
        <v>1954</v>
      </c>
      <c r="D900" s="4" t="s">
        <v>2319</v>
      </c>
      <c r="E900" s="4" t="s">
        <v>1961</v>
      </c>
      <c r="F900" s="4" t="s">
        <v>1962</v>
      </c>
      <c r="G900" s="17">
        <v>1.6780333068992901</v>
      </c>
      <c r="H900" s="127">
        <v>0.39550000000000002</v>
      </c>
      <c r="I900" s="123">
        <v>1</v>
      </c>
      <c r="J900" s="123">
        <v>1</v>
      </c>
      <c r="K900" s="123">
        <v>1</v>
      </c>
      <c r="L900" s="123">
        <v>1</v>
      </c>
    </row>
    <row r="901" spans="1:12">
      <c r="A901" s="16" t="s">
        <v>841</v>
      </c>
      <c r="B901" s="16" t="s">
        <v>2318</v>
      </c>
      <c r="C901" s="16" t="s">
        <v>1956</v>
      </c>
      <c r="D901" s="4" t="s">
        <v>2319</v>
      </c>
      <c r="E901" s="4" t="s">
        <v>1961</v>
      </c>
      <c r="F901" s="4" t="s">
        <v>1962</v>
      </c>
      <c r="G901" s="17">
        <v>2.2050196552766899</v>
      </c>
      <c r="H901" s="127">
        <v>0.49209999999999998</v>
      </c>
      <c r="I901" s="123">
        <v>1</v>
      </c>
      <c r="J901" s="123">
        <v>1</v>
      </c>
      <c r="K901" s="123">
        <v>1</v>
      </c>
      <c r="L901" s="123">
        <v>1</v>
      </c>
    </row>
    <row r="902" spans="1:12">
      <c r="A902" s="16" t="s">
        <v>842</v>
      </c>
      <c r="B902" s="16" t="s">
        <v>2318</v>
      </c>
      <c r="C902" s="16" t="s">
        <v>1957</v>
      </c>
      <c r="D902" s="4" t="s">
        <v>2319</v>
      </c>
      <c r="E902" s="4" t="s">
        <v>1961</v>
      </c>
      <c r="F902" s="4" t="s">
        <v>1962</v>
      </c>
      <c r="G902" s="17">
        <v>3.7829861111111098</v>
      </c>
      <c r="H902" s="127">
        <v>0.74560000000000004</v>
      </c>
      <c r="I902" s="123">
        <v>1</v>
      </c>
      <c r="J902" s="123">
        <v>1</v>
      </c>
      <c r="K902" s="123">
        <v>1</v>
      </c>
      <c r="L902" s="123">
        <v>1</v>
      </c>
    </row>
    <row r="903" spans="1:12">
      <c r="A903" s="16" t="s">
        <v>843</v>
      </c>
      <c r="B903" s="16" t="s">
        <v>2318</v>
      </c>
      <c r="C903" s="16" t="s">
        <v>1958</v>
      </c>
      <c r="D903" s="4" t="s">
        <v>2319</v>
      </c>
      <c r="E903" s="4" t="s">
        <v>1961</v>
      </c>
      <c r="F903" s="4" t="s">
        <v>1962</v>
      </c>
      <c r="G903" s="17">
        <v>8.4038461538461497</v>
      </c>
      <c r="H903" s="127">
        <v>1.484</v>
      </c>
      <c r="I903" s="123">
        <v>1</v>
      </c>
      <c r="J903" s="123">
        <v>1</v>
      </c>
      <c r="K903" s="123">
        <v>1</v>
      </c>
      <c r="L903" s="123">
        <v>1</v>
      </c>
    </row>
    <row r="904" spans="1:12">
      <c r="A904" s="16" t="s">
        <v>2320</v>
      </c>
      <c r="B904" s="16" t="s">
        <v>2321</v>
      </c>
      <c r="C904" s="16" t="s">
        <v>1954</v>
      </c>
      <c r="D904" s="4" t="s">
        <v>2322</v>
      </c>
      <c r="E904" s="4" t="s">
        <v>1961</v>
      </c>
      <c r="F904" s="4" t="s">
        <v>1962</v>
      </c>
      <c r="G904" s="17">
        <v>2.64219036506084</v>
      </c>
      <c r="H904" s="127">
        <v>0.57320000000000004</v>
      </c>
      <c r="I904" s="123">
        <v>1</v>
      </c>
      <c r="J904" s="123">
        <v>1</v>
      </c>
      <c r="K904" s="123">
        <v>1</v>
      </c>
      <c r="L904" s="123">
        <v>1</v>
      </c>
    </row>
    <row r="905" spans="1:12">
      <c r="A905" s="16" t="s">
        <v>2323</v>
      </c>
      <c r="B905" s="16" t="s">
        <v>2321</v>
      </c>
      <c r="C905" s="16" t="s">
        <v>1956</v>
      </c>
      <c r="D905" s="4" t="s">
        <v>2322</v>
      </c>
      <c r="E905" s="4" t="s">
        <v>1961</v>
      </c>
      <c r="F905" s="4" t="s">
        <v>1962</v>
      </c>
      <c r="G905" s="17">
        <v>3.0767772949986099</v>
      </c>
      <c r="H905" s="127">
        <v>0.65549999999999997</v>
      </c>
      <c r="I905" s="123">
        <v>1</v>
      </c>
      <c r="J905" s="123">
        <v>1</v>
      </c>
      <c r="K905" s="123">
        <v>1</v>
      </c>
      <c r="L905" s="123">
        <v>1</v>
      </c>
    </row>
    <row r="906" spans="1:12">
      <c r="A906" s="16" t="s">
        <v>2324</v>
      </c>
      <c r="B906" s="16" t="s">
        <v>2321</v>
      </c>
      <c r="C906" s="16" t="s">
        <v>1957</v>
      </c>
      <c r="D906" s="4" t="s">
        <v>2322</v>
      </c>
      <c r="E906" s="4" t="s">
        <v>1961</v>
      </c>
      <c r="F906" s="4" t="s">
        <v>1962</v>
      </c>
      <c r="G906" s="17">
        <v>5.1544850498338901</v>
      </c>
      <c r="H906" s="127">
        <v>0.9042</v>
      </c>
      <c r="I906" s="123">
        <v>1</v>
      </c>
      <c r="J906" s="123">
        <v>1</v>
      </c>
      <c r="K906" s="123">
        <v>1</v>
      </c>
      <c r="L906" s="123">
        <v>1</v>
      </c>
    </row>
    <row r="907" spans="1:12">
      <c r="A907" s="16" t="s">
        <v>2325</v>
      </c>
      <c r="B907" s="16" t="s">
        <v>2321</v>
      </c>
      <c r="C907" s="16" t="s">
        <v>1958</v>
      </c>
      <c r="D907" s="4" t="s">
        <v>2322</v>
      </c>
      <c r="E907" s="4" t="s">
        <v>1961</v>
      </c>
      <c r="F907" s="4" t="s">
        <v>1962</v>
      </c>
      <c r="G907" s="17">
        <v>9.8987341772151893</v>
      </c>
      <c r="H907" s="127">
        <v>1.8835999999999999</v>
      </c>
      <c r="I907" s="123">
        <v>1</v>
      </c>
      <c r="J907" s="123">
        <v>1</v>
      </c>
      <c r="K907" s="123">
        <v>1</v>
      </c>
      <c r="L907" s="123">
        <v>1</v>
      </c>
    </row>
    <row r="908" spans="1:12">
      <c r="A908" s="16" t="s">
        <v>844</v>
      </c>
      <c r="B908" s="16" t="s">
        <v>2326</v>
      </c>
      <c r="C908" s="16" t="s">
        <v>1954</v>
      </c>
      <c r="D908" s="4" t="s">
        <v>2327</v>
      </c>
      <c r="E908" s="4" t="s">
        <v>2328</v>
      </c>
      <c r="F908" s="4" t="s">
        <v>2328</v>
      </c>
      <c r="G908" s="17">
        <v>2.9106487466703701</v>
      </c>
      <c r="H908" s="127">
        <v>0.56720000000000004</v>
      </c>
      <c r="I908" s="123">
        <v>1</v>
      </c>
      <c r="J908" s="123">
        <v>1</v>
      </c>
      <c r="K908" s="123">
        <v>1</v>
      </c>
      <c r="L908" s="123">
        <v>1</v>
      </c>
    </row>
    <row r="909" spans="1:12">
      <c r="A909" s="16" t="s">
        <v>845</v>
      </c>
      <c r="B909" s="16" t="s">
        <v>2326</v>
      </c>
      <c r="C909" s="16" t="s">
        <v>1956</v>
      </c>
      <c r="D909" s="4" t="s">
        <v>2327</v>
      </c>
      <c r="E909" s="4" t="s">
        <v>2328</v>
      </c>
      <c r="F909" s="4" t="s">
        <v>2328</v>
      </c>
      <c r="G909" s="17">
        <v>3.5796676967172698</v>
      </c>
      <c r="H909" s="127">
        <v>0.68679999999999997</v>
      </c>
      <c r="I909" s="123">
        <v>1</v>
      </c>
      <c r="J909" s="123">
        <v>1</v>
      </c>
      <c r="K909" s="123">
        <v>1</v>
      </c>
      <c r="L909" s="123">
        <v>1</v>
      </c>
    </row>
    <row r="910" spans="1:12">
      <c r="A910" s="16" t="s">
        <v>846</v>
      </c>
      <c r="B910" s="16" t="s">
        <v>2326</v>
      </c>
      <c r="C910" s="16" t="s">
        <v>1957</v>
      </c>
      <c r="D910" s="4" t="s">
        <v>2327</v>
      </c>
      <c r="E910" s="4" t="s">
        <v>2328</v>
      </c>
      <c r="F910" s="4" t="s">
        <v>2328</v>
      </c>
      <c r="G910" s="17">
        <v>4.9165318957771804</v>
      </c>
      <c r="H910" s="127">
        <v>0.86760000000000004</v>
      </c>
      <c r="I910" s="123">
        <v>1</v>
      </c>
      <c r="J910" s="123">
        <v>1</v>
      </c>
      <c r="K910" s="123">
        <v>1</v>
      </c>
      <c r="L910" s="123">
        <v>1</v>
      </c>
    </row>
    <row r="911" spans="1:12">
      <c r="A911" s="16" t="s">
        <v>847</v>
      </c>
      <c r="B911" s="16" t="s">
        <v>2326</v>
      </c>
      <c r="C911" s="16" t="s">
        <v>1958</v>
      </c>
      <c r="D911" s="4" t="s">
        <v>2327</v>
      </c>
      <c r="E911" s="4" t="s">
        <v>2328</v>
      </c>
      <c r="F911" s="4" t="s">
        <v>2328</v>
      </c>
      <c r="G911" s="17">
        <v>7.20372233400402</v>
      </c>
      <c r="H911" s="127">
        <v>1.4919</v>
      </c>
      <c r="I911" s="123">
        <v>1</v>
      </c>
      <c r="J911" s="123">
        <v>1</v>
      </c>
      <c r="K911" s="123">
        <v>1</v>
      </c>
      <c r="L911" s="123">
        <v>1</v>
      </c>
    </row>
    <row r="912" spans="1:12">
      <c r="A912" s="16" t="s">
        <v>848</v>
      </c>
      <c r="B912" s="16" t="s">
        <v>2329</v>
      </c>
      <c r="C912" s="16" t="s">
        <v>1954</v>
      </c>
      <c r="D912" s="4" t="s">
        <v>2330</v>
      </c>
      <c r="E912" s="4" t="s">
        <v>2328</v>
      </c>
      <c r="F912" s="4" t="s">
        <v>2328</v>
      </c>
      <c r="G912" s="17">
        <v>2.0573514077163702</v>
      </c>
      <c r="H912" s="127">
        <v>0.53559999999999997</v>
      </c>
      <c r="I912" s="123">
        <v>1</v>
      </c>
      <c r="J912" s="123">
        <v>1</v>
      </c>
      <c r="K912" s="123">
        <v>1</v>
      </c>
      <c r="L912" s="123">
        <v>1</v>
      </c>
    </row>
    <row r="913" spans="1:12">
      <c r="A913" s="16" t="s">
        <v>849</v>
      </c>
      <c r="B913" s="16" t="s">
        <v>2329</v>
      </c>
      <c r="C913" s="16" t="s">
        <v>1956</v>
      </c>
      <c r="D913" s="4" t="s">
        <v>2330</v>
      </c>
      <c r="E913" s="4" t="s">
        <v>2328</v>
      </c>
      <c r="F913" s="4" t="s">
        <v>2328</v>
      </c>
      <c r="G913" s="17">
        <v>2.3190705582317901</v>
      </c>
      <c r="H913" s="127">
        <v>0.55589999999999995</v>
      </c>
      <c r="I913" s="123">
        <v>1</v>
      </c>
      <c r="J913" s="123">
        <v>1</v>
      </c>
      <c r="K913" s="123">
        <v>1</v>
      </c>
      <c r="L913" s="123">
        <v>1</v>
      </c>
    </row>
    <row r="914" spans="1:12">
      <c r="A914" s="16" t="s">
        <v>850</v>
      </c>
      <c r="B914" s="16" t="s">
        <v>2329</v>
      </c>
      <c r="C914" s="16" t="s">
        <v>1957</v>
      </c>
      <c r="D914" s="4" t="s">
        <v>2330</v>
      </c>
      <c r="E914" s="4" t="s">
        <v>2328</v>
      </c>
      <c r="F914" s="4" t="s">
        <v>2328</v>
      </c>
      <c r="G914" s="17">
        <v>3.3495192307692299</v>
      </c>
      <c r="H914" s="127">
        <v>0.68120000000000003</v>
      </c>
      <c r="I914" s="123">
        <v>1</v>
      </c>
      <c r="J914" s="123">
        <v>1</v>
      </c>
      <c r="K914" s="123">
        <v>1</v>
      </c>
      <c r="L914" s="123">
        <v>1</v>
      </c>
    </row>
    <row r="915" spans="1:12">
      <c r="A915" s="16" t="s">
        <v>851</v>
      </c>
      <c r="B915" s="16" t="s">
        <v>2329</v>
      </c>
      <c r="C915" s="16" t="s">
        <v>1958</v>
      </c>
      <c r="D915" s="4" t="s">
        <v>2330</v>
      </c>
      <c r="E915" s="4" t="s">
        <v>2328</v>
      </c>
      <c r="F915" s="4" t="s">
        <v>2328</v>
      </c>
      <c r="G915" s="17">
        <v>4.83</v>
      </c>
      <c r="H915" s="127">
        <v>0.9456</v>
      </c>
      <c r="I915" s="123">
        <v>1</v>
      </c>
      <c r="J915" s="123">
        <v>1</v>
      </c>
      <c r="K915" s="123">
        <v>1</v>
      </c>
      <c r="L915" s="123">
        <v>1</v>
      </c>
    </row>
    <row r="916" spans="1:12">
      <c r="A916" s="16" t="s">
        <v>852</v>
      </c>
      <c r="B916" s="16" t="s">
        <v>2331</v>
      </c>
      <c r="C916" s="16" t="s">
        <v>1954</v>
      </c>
      <c r="D916" s="4" t="s">
        <v>2332</v>
      </c>
      <c r="E916" s="4" t="s">
        <v>2328</v>
      </c>
      <c r="F916" s="4" t="s">
        <v>2328</v>
      </c>
      <c r="G916" s="17">
        <v>2.2271579538015498</v>
      </c>
      <c r="H916" s="127">
        <v>0.37569999999999998</v>
      </c>
      <c r="I916" s="123">
        <v>1</v>
      </c>
      <c r="J916" s="123">
        <v>1</v>
      </c>
      <c r="K916" s="123">
        <v>1</v>
      </c>
      <c r="L916" s="123">
        <v>1</v>
      </c>
    </row>
    <row r="917" spans="1:12">
      <c r="A917" s="16" t="s">
        <v>853</v>
      </c>
      <c r="B917" s="16" t="s">
        <v>2331</v>
      </c>
      <c r="C917" s="16" t="s">
        <v>1956</v>
      </c>
      <c r="D917" s="4" t="s">
        <v>2332</v>
      </c>
      <c r="E917" s="4" t="s">
        <v>2328</v>
      </c>
      <c r="F917" s="4" t="s">
        <v>2328</v>
      </c>
      <c r="G917" s="17">
        <v>2.4758682904826301</v>
      </c>
      <c r="H917" s="127">
        <v>0.438</v>
      </c>
      <c r="I917" s="123">
        <v>1</v>
      </c>
      <c r="J917" s="123">
        <v>1</v>
      </c>
      <c r="K917" s="123">
        <v>1</v>
      </c>
      <c r="L917" s="123">
        <v>1</v>
      </c>
    </row>
    <row r="918" spans="1:12">
      <c r="A918" s="16" t="s">
        <v>854</v>
      </c>
      <c r="B918" s="16" t="s">
        <v>2331</v>
      </c>
      <c r="C918" s="16" t="s">
        <v>1957</v>
      </c>
      <c r="D918" s="4" t="s">
        <v>2332</v>
      </c>
      <c r="E918" s="4" t="s">
        <v>2328</v>
      </c>
      <c r="F918" s="4" t="s">
        <v>2328</v>
      </c>
      <c r="G918" s="17">
        <v>3.3529231711049898</v>
      </c>
      <c r="H918" s="127">
        <v>0.63739999999999997</v>
      </c>
      <c r="I918" s="123">
        <v>1</v>
      </c>
      <c r="J918" s="123">
        <v>1</v>
      </c>
      <c r="K918" s="123">
        <v>1</v>
      </c>
      <c r="L918" s="123">
        <v>1</v>
      </c>
    </row>
    <row r="919" spans="1:12">
      <c r="A919" s="16" t="s">
        <v>855</v>
      </c>
      <c r="B919" s="16" t="s">
        <v>2331</v>
      </c>
      <c r="C919" s="16" t="s">
        <v>1958</v>
      </c>
      <c r="D919" s="4" t="s">
        <v>2332</v>
      </c>
      <c r="E919" s="4" t="s">
        <v>2328</v>
      </c>
      <c r="F919" s="4" t="s">
        <v>2328</v>
      </c>
      <c r="G919" s="17">
        <v>6.4292237442922398</v>
      </c>
      <c r="H919" s="127">
        <v>1.5585</v>
      </c>
      <c r="I919" s="123">
        <v>1</v>
      </c>
      <c r="J919" s="123">
        <v>1</v>
      </c>
      <c r="K919" s="123">
        <v>1</v>
      </c>
      <c r="L919" s="123">
        <v>1</v>
      </c>
    </row>
    <row r="920" spans="1:12">
      <c r="A920" s="16" t="s">
        <v>2333</v>
      </c>
      <c r="B920" s="16" t="s">
        <v>2334</v>
      </c>
      <c r="C920" s="16" t="s">
        <v>1954</v>
      </c>
      <c r="D920" s="4" t="s">
        <v>2335</v>
      </c>
      <c r="E920" s="4" t="s">
        <v>2328</v>
      </c>
      <c r="F920" s="4" t="s">
        <v>2328</v>
      </c>
      <c r="G920" s="17">
        <v>1.26650124069479</v>
      </c>
      <c r="H920" s="127">
        <v>0.45350000000000001</v>
      </c>
      <c r="I920" s="123">
        <v>1</v>
      </c>
      <c r="J920" s="123">
        <v>1</v>
      </c>
      <c r="K920" s="123">
        <v>1</v>
      </c>
      <c r="L920" s="123">
        <v>1</v>
      </c>
    </row>
    <row r="921" spans="1:12">
      <c r="A921" s="16" t="s">
        <v>2336</v>
      </c>
      <c r="B921" s="16" t="s">
        <v>2334</v>
      </c>
      <c r="C921" s="16" t="s">
        <v>1956</v>
      </c>
      <c r="D921" s="4" t="s">
        <v>2335</v>
      </c>
      <c r="E921" s="4" t="s">
        <v>2328</v>
      </c>
      <c r="F921" s="4" t="s">
        <v>2328</v>
      </c>
      <c r="G921" s="17">
        <v>1.6162587412587399</v>
      </c>
      <c r="H921" s="127">
        <v>0.58919999999999995</v>
      </c>
      <c r="I921" s="123">
        <v>1</v>
      </c>
      <c r="J921" s="123">
        <v>1</v>
      </c>
      <c r="K921" s="123">
        <v>1</v>
      </c>
      <c r="L921" s="123">
        <v>1</v>
      </c>
    </row>
    <row r="922" spans="1:12">
      <c r="A922" s="16" t="s">
        <v>2337</v>
      </c>
      <c r="B922" s="16" t="s">
        <v>2334</v>
      </c>
      <c r="C922" s="16" t="s">
        <v>1957</v>
      </c>
      <c r="D922" s="4" t="s">
        <v>2335</v>
      </c>
      <c r="E922" s="4" t="s">
        <v>2328</v>
      </c>
      <c r="F922" s="4" t="s">
        <v>2328</v>
      </c>
      <c r="G922" s="17">
        <v>2.8792452830188702</v>
      </c>
      <c r="H922" s="127">
        <v>0.80740000000000001</v>
      </c>
      <c r="I922" s="123">
        <v>1</v>
      </c>
      <c r="J922" s="123">
        <v>1</v>
      </c>
      <c r="K922" s="123">
        <v>1</v>
      </c>
      <c r="L922" s="123">
        <v>1</v>
      </c>
    </row>
    <row r="923" spans="1:12">
      <c r="A923" s="16" t="s">
        <v>2338</v>
      </c>
      <c r="B923" s="16" t="s">
        <v>2334</v>
      </c>
      <c r="C923" s="16" t="s">
        <v>1958</v>
      </c>
      <c r="D923" s="4" t="s">
        <v>2335</v>
      </c>
      <c r="E923" s="4" t="s">
        <v>2328</v>
      </c>
      <c r="F923" s="4" t="s">
        <v>2328</v>
      </c>
      <c r="G923" s="17">
        <v>5.7702702702702702</v>
      </c>
      <c r="H923" s="127">
        <v>1.7925</v>
      </c>
      <c r="I923" s="123">
        <v>1</v>
      </c>
      <c r="J923" s="123">
        <v>1</v>
      </c>
      <c r="K923" s="123">
        <v>1</v>
      </c>
      <c r="L923" s="123">
        <v>1</v>
      </c>
    </row>
    <row r="924" spans="1:12">
      <c r="A924" s="16" t="s">
        <v>2339</v>
      </c>
      <c r="B924" s="16" t="s">
        <v>2340</v>
      </c>
      <c r="C924" s="16" t="s">
        <v>1954</v>
      </c>
      <c r="D924" s="4" t="s">
        <v>2341</v>
      </c>
      <c r="E924" s="4" t="s">
        <v>2328</v>
      </c>
      <c r="F924" s="4" t="s">
        <v>2328</v>
      </c>
      <c r="G924" s="17">
        <v>2.0150334075723801</v>
      </c>
      <c r="H924" s="127">
        <v>0.52080000000000004</v>
      </c>
      <c r="I924" s="123">
        <v>1</v>
      </c>
      <c r="J924" s="123">
        <v>1</v>
      </c>
      <c r="K924" s="123">
        <v>1</v>
      </c>
      <c r="L924" s="123">
        <v>1</v>
      </c>
    </row>
    <row r="925" spans="1:12">
      <c r="A925" s="16" t="s">
        <v>2342</v>
      </c>
      <c r="B925" s="16" t="s">
        <v>2340</v>
      </c>
      <c r="C925" s="16" t="s">
        <v>1956</v>
      </c>
      <c r="D925" s="4" t="s">
        <v>2341</v>
      </c>
      <c r="E925" s="4" t="s">
        <v>2328</v>
      </c>
      <c r="F925" s="4" t="s">
        <v>2328</v>
      </c>
      <c r="G925" s="17">
        <v>2.42060772218414</v>
      </c>
      <c r="H925" s="127">
        <v>0.76739999999999997</v>
      </c>
      <c r="I925" s="123">
        <v>1</v>
      </c>
      <c r="J925" s="123">
        <v>1</v>
      </c>
      <c r="K925" s="123">
        <v>1</v>
      </c>
      <c r="L925" s="123">
        <v>1</v>
      </c>
    </row>
    <row r="926" spans="1:12">
      <c r="A926" s="16" t="s">
        <v>2343</v>
      </c>
      <c r="B926" s="16" t="s">
        <v>2340</v>
      </c>
      <c r="C926" s="16" t="s">
        <v>1957</v>
      </c>
      <c r="D926" s="4" t="s">
        <v>2341</v>
      </c>
      <c r="E926" s="4" t="s">
        <v>2328</v>
      </c>
      <c r="F926" s="4" t="s">
        <v>2328</v>
      </c>
      <c r="G926" s="17">
        <v>4.5056179775280896</v>
      </c>
      <c r="H926" s="127">
        <v>1.1775</v>
      </c>
      <c r="I926" s="123">
        <v>1</v>
      </c>
      <c r="J926" s="123">
        <v>1</v>
      </c>
      <c r="K926" s="123">
        <v>1</v>
      </c>
      <c r="L926" s="123">
        <v>1</v>
      </c>
    </row>
    <row r="927" spans="1:12">
      <c r="A927" s="16" t="s">
        <v>2344</v>
      </c>
      <c r="B927" s="16" t="s">
        <v>2340</v>
      </c>
      <c r="C927" s="16" t="s">
        <v>1958</v>
      </c>
      <c r="D927" s="4" t="s">
        <v>2341</v>
      </c>
      <c r="E927" s="4" t="s">
        <v>2328</v>
      </c>
      <c r="F927" s="4" t="s">
        <v>2328</v>
      </c>
      <c r="G927" s="17">
        <v>7.6298342541436499</v>
      </c>
      <c r="H927" s="127">
        <v>2.1583999999999999</v>
      </c>
      <c r="I927" s="123">
        <v>1</v>
      </c>
      <c r="J927" s="123">
        <v>1</v>
      </c>
      <c r="K927" s="123">
        <v>1</v>
      </c>
      <c r="L927" s="123">
        <v>1</v>
      </c>
    </row>
    <row r="928" spans="1:12">
      <c r="A928" s="16" t="s">
        <v>2345</v>
      </c>
      <c r="B928" s="16" t="s">
        <v>2346</v>
      </c>
      <c r="C928" s="16" t="s">
        <v>1954</v>
      </c>
      <c r="D928" s="4" t="s">
        <v>2347</v>
      </c>
      <c r="E928" s="4" t="s">
        <v>2328</v>
      </c>
      <c r="F928" s="4" t="s">
        <v>2328</v>
      </c>
      <c r="G928" s="17">
        <v>1.98555881121808</v>
      </c>
      <c r="H928" s="127">
        <v>0.34889999999999999</v>
      </c>
      <c r="I928" s="123">
        <v>1</v>
      </c>
      <c r="J928" s="123">
        <v>1</v>
      </c>
      <c r="K928" s="123">
        <v>1</v>
      </c>
      <c r="L928" s="123">
        <v>1</v>
      </c>
    </row>
    <row r="929" spans="1:12">
      <c r="A929" s="16" t="s">
        <v>2348</v>
      </c>
      <c r="B929" s="16" t="s">
        <v>2346</v>
      </c>
      <c r="C929" s="16" t="s">
        <v>1956</v>
      </c>
      <c r="D929" s="4" t="s">
        <v>2347</v>
      </c>
      <c r="E929" s="4" t="s">
        <v>2328</v>
      </c>
      <c r="F929" s="4" t="s">
        <v>2328</v>
      </c>
      <c r="G929" s="17">
        <v>2.6195899772209601</v>
      </c>
      <c r="H929" s="127">
        <v>0.70879999999999999</v>
      </c>
      <c r="I929" s="123">
        <v>1</v>
      </c>
      <c r="J929" s="123">
        <v>1</v>
      </c>
      <c r="K929" s="123">
        <v>1</v>
      </c>
      <c r="L929" s="123">
        <v>1</v>
      </c>
    </row>
    <row r="930" spans="1:12">
      <c r="A930" s="16" t="s">
        <v>2349</v>
      </c>
      <c r="B930" s="16" t="s">
        <v>2346</v>
      </c>
      <c r="C930" s="16" t="s">
        <v>1957</v>
      </c>
      <c r="D930" s="4" t="s">
        <v>2347</v>
      </c>
      <c r="E930" s="4" t="s">
        <v>2328</v>
      </c>
      <c r="F930" s="4" t="s">
        <v>2328</v>
      </c>
      <c r="G930" s="17">
        <v>4.8839137645107797</v>
      </c>
      <c r="H930" s="127">
        <v>1.4184000000000001</v>
      </c>
      <c r="I930" s="123">
        <v>1</v>
      </c>
      <c r="J930" s="123">
        <v>1</v>
      </c>
      <c r="K930" s="123">
        <v>1</v>
      </c>
      <c r="L930" s="123">
        <v>1</v>
      </c>
    </row>
    <row r="931" spans="1:12">
      <c r="A931" s="16" t="s">
        <v>2350</v>
      </c>
      <c r="B931" s="16" t="s">
        <v>2346</v>
      </c>
      <c r="C931" s="16" t="s">
        <v>1958</v>
      </c>
      <c r="D931" s="4" t="s">
        <v>2347</v>
      </c>
      <c r="E931" s="4" t="s">
        <v>2328</v>
      </c>
      <c r="F931" s="4" t="s">
        <v>2328</v>
      </c>
      <c r="G931" s="17">
        <v>12.351464435146401</v>
      </c>
      <c r="H931" s="127">
        <v>3.8243</v>
      </c>
      <c r="I931" s="123">
        <v>1</v>
      </c>
      <c r="J931" s="123">
        <v>1</v>
      </c>
      <c r="K931" s="123">
        <v>1</v>
      </c>
      <c r="L931" s="123">
        <v>1</v>
      </c>
    </row>
    <row r="932" spans="1:12">
      <c r="A932" s="16" t="s">
        <v>856</v>
      </c>
      <c r="B932" s="16" t="s">
        <v>2351</v>
      </c>
      <c r="C932" s="16" t="s">
        <v>1954</v>
      </c>
      <c r="D932" s="4" t="s">
        <v>1684</v>
      </c>
      <c r="E932" s="4" t="s">
        <v>2328</v>
      </c>
      <c r="F932" s="4" t="s">
        <v>2328</v>
      </c>
      <c r="G932" s="17">
        <v>2.0080905937518101</v>
      </c>
      <c r="H932" s="127">
        <v>0.33339999999999997</v>
      </c>
      <c r="I932" s="123">
        <v>1.21</v>
      </c>
      <c r="J932" s="123">
        <v>1</v>
      </c>
      <c r="K932" s="123">
        <v>1</v>
      </c>
      <c r="L932" s="123">
        <v>1</v>
      </c>
    </row>
    <row r="933" spans="1:12">
      <c r="A933" s="16" t="s">
        <v>857</v>
      </c>
      <c r="B933" s="16" t="s">
        <v>2351</v>
      </c>
      <c r="C933" s="16" t="s">
        <v>1956</v>
      </c>
      <c r="D933" s="4" t="s">
        <v>1684</v>
      </c>
      <c r="E933" s="4" t="s">
        <v>2328</v>
      </c>
      <c r="F933" s="4" t="s">
        <v>2328</v>
      </c>
      <c r="G933" s="17">
        <v>2.2590248933738502</v>
      </c>
      <c r="H933" s="127">
        <v>0.38279999999999997</v>
      </c>
      <c r="I933" s="123">
        <v>1.21</v>
      </c>
      <c r="J933" s="123">
        <v>1</v>
      </c>
      <c r="K933" s="123">
        <v>1</v>
      </c>
      <c r="L933" s="123">
        <v>1</v>
      </c>
    </row>
    <row r="934" spans="1:12">
      <c r="A934" s="16" t="s">
        <v>858</v>
      </c>
      <c r="B934" s="16" t="s">
        <v>2351</v>
      </c>
      <c r="C934" s="16" t="s">
        <v>1957</v>
      </c>
      <c r="D934" s="4" t="s">
        <v>1684</v>
      </c>
      <c r="E934" s="4" t="s">
        <v>2328</v>
      </c>
      <c r="F934" s="4" t="s">
        <v>2328</v>
      </c>
      <c r="G934" s="17">
        <v>3.0087454694259299</v>
      </c>
      <c r="H934" s="127">
        <v>0.49730000000000002</v>
      </c>
      <c r="I934" s="123">
        <v>1.21</v>
      </c>
      <c r="J934" s="123">
        <v>1</v>
      </c>
      <c r="K934" s="123">
        <v>1</v>
      </c>
      <c r="L934" s="123">
        <v>1</v>
      </c>
    </row>
    <row r="935" spans="1:12">
      <c r="A935" s="16" t="s">
        <v>859</v>
      </c>
      <c r="B935" s="16" t="s">
        <v>2351</v>
      </c>
      <c r="C935" s="16" t="s">
        <v>1958</v>
      </c>
      <c r="D935" s="4" t="s">
        <v>1684</v>
      </c>
      <c r="E935" s="4" t="s">
        <v>2328</v>
      </c>
      <c r="F935" s="4" t="s">
        <v>2328</v>
      </c>
      <c r="G935" s="17">
        <v>4.1127300613496898</v>
      </c>
      <c r="H935" s="127">
        <v>0.6573</v>
      </c>
      <c r="I935" s="123">
        <v>1.21</v>
      </c>
      <c r="J935" s="123">
        <v>1</v>
      </c>
      <c r="K935" s="123">
        <v>1</v>
      </c>
      <c r="L935" s="123">
        <v>1</v>
      </c>
    </row>
    <row r="936" spans="1:12">
      <c r="A936" s="16" t="s">
        <v>860</v>
      </c>
      <c r="B936" s="16" t="s">
        <v>2352</v>
      </c>
      <c r="C936" s="16" t="s">
        <v>1954</v>
      </c>
      <c r="D936" s="4" t="s">
        <v>2353</v>
      </c>
      <c r="E936" s="4" t="s">
        <v>2328</v>
      </c>
      <c r="F936" s="4" t="s">
        <v>2328</v>
      </c>
      <c r="G936" s="17">
        <v>1.89528158295282</v>
      </c>
      <c r="H936" s="127">
        <v>0.26140000000000002</v>
      </c>
      <c r="I936" s="123">
        <v>1</v>
      </c>
      <c r="J936" s="123">
        <v>1</v>
      </c>
      <c r="K936" s="123">
        <v>1</v>
      </c>
      <c r="L936" s="123">
        <v>1</v>
      </c>
    </row>
    <row r="937" spans="1:12">
      <c r="A937" s="16" t="s">
        <v>861</v>
      </c>
      <c r="B937" s="16" t="s">
        <v>2352</v>
      </c>
      <c r="C937" s="16" t="s">
        <v>1956</v>
      </c>
      <c r="D937" s="4" t="s">
        <v>2353</v>
      </c>
      <c r="E937" s="4" t="s">
        <v>2328</v>
      </c>
      <c r="F937" s="4" t="s">
        <v>2328</v>
      </c>
      <c r="G937" s="17">
        <v>2.3643274853801199</v>
      </c>
      <c r="H937" s="127">
        <v>0.37669999999999998</v>
      </c>
      <c r="I937" s="123">
        <v>1</v>
      </c>
      <c r="J937" s="123">
        <v>1</v>
      </c>
      <c r="K937" s="123">
        <v>1</v>
      </c>
      <c r="L937" s="123">
        <v>1</v>
      </c>
    </row>
    <row r="938" spans="1:12">
      <c r="A938" s="16" t="s">
        <v>862</v>
      </c>
      <c r="B938" s="16" t="s">
        <v>2352</v>
      </c>
      <c r="C938" s="16" t="s">
        <v>1957</v>
      </c>
      <c r="D938" s="4" t="s">
        <v>2353</v>
      </c>
      <c r="E938" s="4" t="s">
        <v>2328</v>
      </c>
      <c r="F938" s="4" t="s">
        <v>2328</v>
      </c>
      <c r="G938" s="17">
        <v>3.42371351188685</v>
      </c>
      <c r="H938" s="127">
        <v>0.58250000000000002</v>
      </c>
      <c r="I938" s="123">
        <v>1</v>
      </c>
      <c r="J938" s="123">
        <v>1</v>
      </c>
      <c r="K938" s="123">
        <v>1</v>
      </c>
      <c r="L938" s="123">
        <v>1</v>
      </c>
    </row>
    <row r="939" spans="1:12">
      <c r="A939" s="16" t="s">
        <v>863</v>
      </c>
      <c r="B939" s="16" t="s">
        <v>2352</v>
      </c>
      <c r="C939" s="16" t="s">
        <v>1958</v>
      </c>
      <c r="D939" s="4" t="s">
        <v>2353</v>
      </c>
      <c r="E939" s="4" t="s">
        <v>2328</v>
      </c>
      <c r="F939" s="4" t="s">
        <v>2328</v>
      </c>
      <c r="G939" s="17">
        <v>5.3382352941176503</v>
      </c>
      <c r="H939" s="127">
        <v>1.1868000000000001</v>
      </c>
      <c r="I939" s="123">
        <v>1</v>
      </c>
      <c r="J939" s="123">
        <v>1</v>
      </c>
      <c r="K939" s="123">
        <v>1</v>
      </c>
      <c r="L939" s="123">
        <v>1</v>
      </c>
    </row>
    <row r="940" spans="1:12">
      <c r="A940" s="16" t="s">
        <v>864</v>
      </c>
      <c r="B940" s="16" t="s">
        <v>2354</v>
      </c>
      <c r="C940" s="16" t="s">
        <v>1954</v>
      </c>
      <c r="D940" s="4" t="s">
        <v>2355</v>
      </c>
      <c r="E940" s="4" t="s">
        <v>2328</v>
      </c>
      <c r="F940" s="4" t="s">
        <v>2328</v>
      </c>
      <c r="G940" s="17">
        <v>1.2182910547396499</v>
      </c>
      <c r="H940" s="127">
        <v>0.27739999999999998</v>
      </c>
      <c r="I940" s="123">
        <v>1</v>
      </c>
      <c r="J940" s="123">
        <v>1</v>
      </c>
      <c r="K940" s="123">
        <v>1</v>
      </c>
      <c r="L940" s="123">
        <v>1</v>
      </c>
    </row>
    <row r="941" spans="1:12">
      <c r="A941" s="16" t="s">
        <v>865</v>
      </c>
      <c r="B941" s="16" t="s">
        <v>2354</v>
      </c>
      <c r="C941" s="16" t="s">
        <v>1956</v>
      </c>
      <c r="D941" s="4" t="s">
        <v>2355</v>
      </c>
      <c r="E941" s="4" t="s">
        <v>2328</v>
      </c>
      <c r="F941" s="4" t="s">
        <v>2328</v>
      </c>
      <c r="G941" s="17">
        <v>1.6233140655106</v>
      </c>
      <c r="H941" s="127">
        <v>0.36670000000000003</v>
      </c>
      <c r="I941" s="123">
        <v>1</v>
      </c>
      <c r="J941" s="123">
        <v>1</v>
      </c>
      <c r="K941" s="123">
        <v>1</v>
      </c>
      <c r="L941" s="123">
        <v>1</v>
      </c>
    </row>
    <row r="942" spans="1:12">
      <c r="A942" s="16" t="s">
        <v>866</v>
      </c>
      <c r="B942" s="16" t="s">
        <v>2354</v>
      </c>
      <c r="C942" s="16" t="s">
        <v>1957</v>
      </c>
      <c r="D942" s="4" t="s">
        <v>2355</v>
      </c>
      <c r="E942" s="4" t="s">
        <v>2328</v>
      </c>
      <c r="F942" s="4" t="s">
        <v>2328</v>
      </c>
      <c r="G942" s="17">
        <v>2.5182481751824799</v>
      </c>
      <c r="H942" s="127">
        <v>0.55640000000000001</v>
      </c>
      <c r="I942" s="123">
        <v>1</v>
      </c>
      <c r="J942" s="123">
        <v>1</v>
      </c>
      <c r="K942" s="123">
        <v>1</v>
      </c>
      <c r="L942" s="123">
        <v>1</v>
      </c>
    </row>
    <row r="943" spans="1:12">
      <c r="A943" s="16" t="s">
        <v>867</v>
      </c>
      <c r="B943" s="16" t="s">
        <v>2354</v>
      </c>
      <c r="C943" s="16" t="s">
        <v>1958</v>
      </c>
      <c r="D943" s="4" t="s">
        <v>2355</v>
      </c>
      <c r="E943" s="4" t="s">
        <v>2328</v>
      </c>
      <c r="F943" s="4" t="s">
        <v>2328</v>
      </c>
      <c r="G943" s="17">
        <v>5.4358974358974397</v>
      </c>
      <c r="H943" s="127">
        <v>1.2684</v>
      </c>
      <c r="I943" s="123">
        <v>1</v>
      </c>
      <c r="J943" s="123">
        <v>1</v>
      </c>
      <c r="K943" s="123">
        <v>1</v>
      </c>
      <c r="L943" s="123">
        <v>1</v>
      </c>
    </row>
    <row r="944" spans="1:12">
      <c r="A944" s="16" t="s">
        <v>868</v>
      </c>
      <c r="B944" s="16" t="s">
        <v>2356</v>
      </c>
      <c r="C944" s="16" t="s">
        <v>1954</v>
      </c>
      <c r="D944" s="4" t="s">
        <v>2357</v>
      </c>
      <c r="E944" s="4" t="s">
        <v>2328</v>
      </c>
      <c r="F944" s="4" t="s">
        <v>2328</v>
      </c>
      <c r="G944" s="17">
        <v>1.92712489648423</v>
      </c>
      <c r="H944" s="127">
        <v>0.2427</v>
      </c>
      <c r="I944" s="123">
        <v>1</v>
      </c>
      <c r="J944" s="123">
        <v>1</v>
      </c>
      <c r="K944" s="123">
        <v>1</v>
      </c>
      <c r="L944" s="123">
        <v>1</v>
      </c>
    </row>
    <row r="945" spans="1:12">
      <c r="A945" s="16" t="s">
        <v>869</v>
      </c>
      <c r="B945" s="16" t="s">
        <v>2356</v>
      </c>
      <c r="C945" s="16" t="s">
        <v>1956</v>
      </c>
      <c r="D945" s="4" t="s">
        <v>2357</v>
      </c>
      <c r="E945" s="4" t="s">
        <v>2328</v>
      </c>
      <c r="F945" s="4" t="s">
        <v>2328</v>
      </c>
      <c r="G945" s="17">
        <v>2.51567411198576</v>
      </c>
      <c r="H945" s="127">
        <v>0.31440000000000001</v>
      </c>
      <c r="I945" s="123">
        <v>1</v>
      </c>
      <c r="J945" s="123">
        <v>1</v>
      </c>
      <c r="K945" s="123">
        <v>1</v>
      </c>
      <c r="L945" s="123">
        <v>1</v>
      </c>
    </row>
    <row r="946" spans="1:12">
      <c r="A946" s="16" t="s">
        <v>870</v>
      </c>
      <c r="B946" s="16" t="s">
        <v>2356</v>
      </c>
      <c r="C946" s="16" t="s">
        <v>1957</v>
      </c>
      <c r="D946" s="4" t="s">
        <v>2357</v>
      </c>
      <c r="E946" s="4" t="s">
        <v>2328</v>
      </c>
      <c r="F946" s="4" t="s">
        <v>2328</v>
      </c>
      <c r="G946" s="17">
        <v>4.2460187102763696</v>
      </c>
      <c r="H946" s="127">
        <v>0.44529999999999997</v>
      </c>
      <c r="I946" s="123">
        <v>1</v>
      </c>
      <c r="J946" s="123">
        <v>1</v>
      </c>
      <c r="K946" s="123">
        <v>1</v>
      </c>
      <c r="L946" s="123">
        <v>1</v>
      </c>
    </row>
    <row r="947" spans="1:12">
      <c r="A947" s="16" t="s">
        <v>871</v>
      </c>
      <c r="B947" s="16" t="s">
        <v>2356</v>
      </c>
      <c r="C947" s="16" t="s">
        <v>1958</v>
      </c>
      <c r="D947" s="4" t="s">
        <v>2357</v>
      </c>
      <c r="E947" s="4" t="s">
        <v>2328</v>
      </c>
      <c r="F947" s="4" t="s">
        <v>2328</v>
      </c>
      <c r="G947" s="17">
        <v>5.5770862800565801</v>
      </c>
      <c r="H947" s="127">
        <v>1.0267999999999999</v>
      </c>
      <c r="I947" s="123">
        <v>1</v>
      </c>
      <c r="J947" s="123">
        <v>1</v>
      </c>
      <c r="K947" s="123">
        <v>1</v>
      </c>
      <c r="L947" s="123">
        <v>1</v>
      </c>
    </row>
    <row r="948" spans="1:12">
      <c r="A948" s="16" t="s">
        <v>872</v>
      </c>
      <c r="B948" s="16" t="s">
        <v>2358</v>
      </c>
      <c r="C948" s="16" t="s">
        <v>1954</v>
      </c>
      <c r="D948" s="4" t="s">
        <v>2359</v>
      </c>
      <c r="E948" s="4" t="s">
        <v>2360</v>
      </c>
      <c r="F948" s="4" t="s">
        <v>2360</v>
      </c>
      <c r="G948" s="17">
        <v>1.4117647058823499</v>
      </c>
      <c r="H948" s="127">
        <v>0.21640000000000001</v>
      </c>
      <c r="I948" s="123">
        <v>1</v>
      </c>
      <c r="J948" s="123">
        <v>1</v>
      </c>
      <c r="K948" s="123">
        <v>1</v>
      </c>
      <c r="L948" s="123">
        <v>1</v>
      </c>
    </row>
    <row r="949" spans="1:12">
      <c r="A949" s="16" t="s">
        <v>873</v>
      </c>
      <c r="B949" s="16" t="s">
        <v>2358</v>
      </c>
      <c r="C949" s="16" t="s">
        <v>1956</v>
      </c>
      <c r="D949" s="4" t="s">
        <v>2359</v>
      </c>
      <c r="E949" s="4" t="s">
        <v>2360</v>
      </c>
      <c r="F949" s="4" t="s">
        <v>2360</v>
      </c>
      <c r="G949" s="17">
        <v>1.41919191919192</v>
      </c>
      <c r="H949" s="127">
        <v>0.30259999999999998</v>
      </c>
      <c r="I949" s="123">
        <v>1</v>
      </c>
      <c r="J949" s="123">
        <v>1</v>
      </c>
      <c r="K949" s="123">
        <v>1</v>
      </c>
      <c r="L949" s="123">
        <v>1</v>
      </c>
    </row>
    <row r="950" spans="1:12">
      <c r="A950" s="16" t="s">
        <v>874</v>
      </c>
      <c r="B950" s="16" t="s">
        <v>2358</v>
      </c>
      <c r="C950" s="16" t="s">
        <v>1957</v>
      </c>
      <c r="D950" s="4" t="s">
        <v>2359</v>
      </c>
      <c r="E950" s="4" t="s">
        <v>2360</v>
      </c>
      <c r="F950" s="4" t="s">
        <v>2360</v>
      </c>
      <c r="G950" s="17">
        <v>1.7441860465116299</v>
      </c>
      <c r="H950" s="127">
        <v>0.49230000000000002</v>
      </c>
      <c r="I950" s="123">
        <v>1</v>
      </c>
      <c r="J950" s="123">
        <v>1</v>
      </c>
      <c r="K950" s="123">
        <v>1</v>
      </c>
      <c r="L950" s="123">
        <v>1</v>
      </c>
    </row>
    <row r="951" spans="1:12">
      <c r="A951" s="16" t="s">
        <v>875</v>
      </c>
      <c r="B951" s="16" t="s">
        <v>2358</v>
      </c>
      <c r="C951" s="16" t="s">
        <v>1958</v>
      </c>
      <c r="D951" s="4" t="s">
        <v>2359</v>
      </c>
      <c r="E951" s="4" t="s">
        <v>2360</v>
      </c>
      <c r="F951" s="4" t="s">
        <v>2360</v>
      </c>
      <c r="G951" s="17">
        <v>1.7441860465116299</v>
      </c>
      <c r="H951" s="127">
        <v>0.81259999999999999</v>
      </c>
      <c r="I951" s="123">
        <v>1</v>
      </c>
      <c r="J951" s="123">
        <v>1</v>
      </c>
      <c r="K951" s="123">
        <v>1</v>
      </c>
      <c r="L951" s="123">
        <v>1</v>
      </c>
    </row>
    <row r="952" spans="1:12">
      <c r="A952" s="16" t="s">
        <v>876</v>
      </c>
      <c r="B952" s="16" t="s">
        <v>2361</v>
      </c>
      <c r="C952" s="16" t="s">
        <v>1954</v>
      </c>
      <c r="D952" s="4" t="s">
        <v>1685</v>
      </c>
      <c r="E952" s="4" t="s">
        <v>2360</v>
      </c>
      <c r="F952" s="4" t="s">
        <v>2360</v>
      </c>
      <c r="G952" s="17">
        <v>1.2326750889243201</v>
      </c>
      <c r="H952" s="127">
        <v>9.8199999999999996E-2</v>
      </c>
      <c r="I952" s="123">
        <v>1</v>
      </c>
      <c r="J952" s="123">
        <v>1</v>
      </c>
      <c r="K952" s="123">
        <v>1</v>
      </c>
      <c r="L952" s="123">
        <v>1</v>
      </c>
    </row>
    <row r="953" spans="1:12">
      <c r="A953" s="16" t="s">
        <v>877</v>
      </c>
      <c r="B953" s="16" t="s">
        <v>2361</v>
      </c>
      <c r="C953" s="16" t="s">
        <v>1956</v>
      </c>
      <c r="D953" s="4" t="s">
        <v>1685</v>
      </c>
      <c r="E953" s="4" t="s">
        <v>2360</v>
      </c>
      <c r="F953" s="4" t="s">
        <v>2360</v>
      </c>
      <c r="G953" s="17">
        <v>1.35505645557192</v>
      </c>
      <c r="H953" s="127">
        <v>0.1479</v>
      </c>
      <c r="I953" s="123">
        <v>1</v>
      </c>
      <c r="J953" s="123">
        <v>1</v>
      </c>
      <c r="K953" s="123">
        <v>1</v>
      </c>
      <c r="L953" s="123">
        <v>1</v>
      </c>
    </row>
    <row r="954" spans="1:12">
      <c r="A954" s="16" t="s">
        <v>878</v>
      </c>
      <c r="B954" s="16" t="s">
        <v>2361</v>
      </c>
      <c r="C954" s="16" t="s">
        <v>1957</v>
      </c>
      <c r="D954" s="4" t="s">
        <v>1685</v>
      </c>
      <c r="E954" s="4" t="s">
        <v>2360</v>
      </c>
      <c r="F954" s="4" t="s">
        <v>2360</v>
      </c>
      <c r="G954" s="17">
        <v>1.32692307692308</v>
      </c>
      <c r="H954" s="127">
        <v>0.22789999999999999</v>
      </c>
      <c r="I954" s="123">
        <v>1</v>
      </c>
      <c r="J954" s="123">
        <v>1</v>
      </c>
      <c r="K954" s="123">
        <v>1</v>
      </c>
      <c r="L954" s="123">
        <v>1</v>
      </c>
    </row>
    <row r="955" spans="1:12">
      <c r="A955" s="16" t="s">
        <v>879</v>
      </c>
      <c r="B955" s="16" t="s">
        <v>2361</v>
      </c>
      <c r="C955" s="16" t="s">
        <v>1958</v>
      </c>
      <c r="D955" s="4" t="s">
        <v>1685</v>
      </c>
      <c r="E955" s="4" t="s">
        <v>2360</v>
      </c>
      <c r="F955" s="4" t="s">
        <v>2360</v>
      </c>
      <c r="G955" s="17">
        <v>1.32692307692308</v>
      </c>
      <c r="H955" s="127">
        <v>0.39229999999999998</v>
      </c>
      <c r="I955" s="123">
        <v>1</v>
      </c>
      <c r="J955" s="123">
        <v>1</v>
      </c>
      <c r="K955" s="123">
        <v>1</v>
      </c>
      <c r="L955" s="123">
        <v>1</v>
      </c>
    </row>
    <row r="956" spans="1:12">
      <c r="A956" s="16" t="s">
        <v>880</v>
      </c>
      <c r="B956" s="16" t="s">
        <v>2362</v>
      </c>
      <c r="C956" s="16" t="s">
        <v>1954</v>
      </c>
      <c r="D956" s="4" t="s">
        <v>2363</v>
      </c>
      <c r="E956" s="4" t="s">
        <v>2360</v>
      </c>
      <c r="F956" s="4" t="s">
        <v>2360</v>
      </c>
      <c r="G956" s="17">
        <v>28.615384615384599</v>
      </c>
      <c r="H956" s="127">
        <v>13.1944</v>
      </c>
      <c r="I956" s="123">
        <v>1</v>
      </c>
      <c r="J956" s="123">
        <v>1</v>
      </c>
      <c r="K956" s="123">
        <v>1</v>
      </c>
      <c r="L956" s="123">
        <v>1</v>
      </c>
    </row>
    <row r="957" spans="1:12">
      <c r="A957" s="16" t="s">
        <v>881</v>
      </c>
      <c r="B957" s="16" t="s">
        <v>2362</v>
      </c>
      <c r="C957" s="16" t="s">
        <v>1956</v>
      </c>
      <c r="D957" s="4" t="s">
        <v>2363</v>
      </c>
      <c r="E957" s="4" t="s">
        <v>2360</v>
      </c>
      <c r="F957" s="4" t="s">
        <v>2360</v>
      </c>
      <c r="G957" s="17">
        <v>39.919540229885101</v>
      </c>
      <c r="H957" s="127">
        <v>13.8422</v>
      </c>
      <c r="I957" s="123">
        <v>1</v>
      </c>
      <c r="J957" s="123">
        <v>1</v>
      </c>
      <c r="K957" s="123">
        <v>1</v>
      </c>
      <c r="L957" s="123">
        <v>1</v>
      </c>
    </row>
    <row r="958" spans="1:12">
      <c r="A958" s="16" t="s">
        <v>882</v>
      </c>
      <c r="B958" s="16" t="s">
        <v>2362</v>
      </c>
      <c r="C958" s="16" t="s">
        <v>1957</v>
      </c>
      <c r="D958" s="4" t="s">
        <v>2363</v>
      </c>
      <c r="E958" s="4" t="s">
        <v>2360</v>
      </c>
      <c r="F958" s="4" t="s">
        <v>2360</v>
      </c>
      <c r="G958" s="17">
        <v>57.147058823529399</v>
      </c>
      <c r="H958" s="127">
        <v>27.2501</v>
      </c>
      <c r="I958" s="123">
        <v>1</v>
      </c>
      <c r="J958" s="123">
        <v>1</v>
      </c>
      <c r="K958" s="123">
        <v>1</v>
      </c>
      <c r="L958" s="123">
        <v>1</v>
      </c>
    </row>
    <row r="959" spans="1:12">
      <c r="A959" s="16" t="s">
        <v>883</v>
      </c>
      <c r="B959" s="16" t="s">
        <v>2362</v>
      </c>
      <c r="C959" s="16" t="s">
        <v>1958</v>
      </c>
      <c r="D959" s="4" t="s">
        <v>2363</v>
      </c>
      <c r="E959" s="4" t="s">
        <v>2360</v>
      </c>
      <c r="F959" s="4" t="s">
        <v>2360</v>
      </c>
      <c r="G959" s="17">
        <v>62.935483870967701</v>
      </c>
      <c r="H959" s="127">
        <v>32.501800000000003</v>
      </c>
      <c r="I959" s="123">
        <v>1</v>
      </c>
      <c r="J959" s="123">
        <v>1</v>
      </c>
      <c r="K959" s="123">
        <v>1</v>
      </c>
      <c r="L959" s="123">
        <v>1</v>
      </c>
    </row>
    <row r="960" spans="1:12">
      <c r="A960" s="16" t="s">
        <v>884</v>
      </c>
      <c r="B960" s="16" t="s">
        <v>2364</v>
      </c>
      <c r="C960" s="16" t="s">
        <v>1954</v>
      </c>
      <c r="D960" s="4" t="s">
        <v>2365</v>
      </c>
      <c r="E960" s="4" t="s">
        <v>2360</v>
      </c>
      <c r="F960" s="4" t="s">
        <v>2360</v>
      </c>
      <c r="G960" s="17">
        <v>6</v>
      </c>
      <c r="H960" s="127">
        <v>5.2674000000000003</v>
      </c>
      <c r="I960" s="123">
        <v>1</v>
      </c>
      <c r="J960" s="123">
        <v>1</v>
      </c>
      <c r="K960" s="123">
        <v>1</v>
      </c>
      <c r="L960" s="123">
        <v>1</v>
      </c>
    </row>
    <row r="961" spans="1:12">
      <c r="A961" s="16" t="s">
        <v>885</v>
      </c>
      <c r="B961" s="16" t="s">
        <v>2364</v>
      </c>
      <c r="C961" s="16" t="s">
        <v>1956</v>
      </c>
      <c r="D961" s="4" t="s">
        <v>2365</v>
      </c>
      <c r="E961" s="4" t="s">
        <v>2360</v>
      </c>
      <c r="F961" s="4" t="s">
        <v>2360</v>
      </c>
      <c r="G961" s="17">
        <v>49.790697674418603</v>
      </c>
      <c r="H961" s="127">
        <v>7.6204000000000001</v>
      </c>
      <c r="I961" s="123">
        <v>1</v>
      </c>
      <c r="J961" s="123">
        <v>1</v>
      </c>
      <c r="K961" s="123">
        <v>1</v>
      </c>
      <c r="L961" s="123">
        <v>1</v>
      </c>
    </row>
    <row r="962" spans="1:12">
      <c r="A962" s="16" t="s">
        <v>886</v>
      </c>
      <c r="B962" s="16" t="s">
        <v>2364</v>
      </c>
      <c r="C962" s="16" t="s">
        <v>1957</v>
      </c>
      <c r="D962" s="4" t="s">
        <v>2365</v>
      </c>
      <c r="E962" s="4" t="s">
        <v>2360</v>
      </c>
      <c r="F962" s="4" t="s">
        <v>2360</v>
      </c>
      <c r="G962" s="17">
        <v>81.272727272727295</v>
      </c>
      <c r="H962" s="127">
        <v>14.741300000000001</v>
      </c>
      <c r="I962" s="123">
        <v>1</v>
      </c>
      <c r="J962" s="123">
        <v>1</v>
      </c>
      <c r="K962" s="123">
        <v>1</v>
      </c>
      <c r="L962" s="123">
        <v>1</v>
      </c>
    </row>
    <row r="963" spans="1:12">
      <c r="A963" s="16" t="s">
        <v>887</v>
      </c>
      <c r="B963" s="16" t="s">
        <v>2364</v>
      </c>
      <c r="C963" s="16" t="s">
        <v>1958</v>
      </c>
      <c r="D963" s="4" t="s">
        <v>2365</v>
      </c>
      <c r="E963" s="4" t="s">
        <v>2360</v>
      </c>
      <c r="F963" s="4" t="s">
        <v>2360</v>
      </c>
      <c r="G963" s="17">
        <v>115.676369863014</v>
      </c>
      <c r="H963" s="127">
        <v>24.017099999999999</v>
      </c>
      <c r="I963" s="123">
        <v>1</v>
      </c>
      <c r="J963" s="123">
        <v>1</v>
      </c>
      <c r="K963" s="123">
        <v>1</v>
      </c>
      <c r="L963" s="123">
        <v>1</v>
      </c>
    </row>
    <row r="964" spans="1:12">
      <c r="A964" s="16" t="s">
        <v>888</v>
      </c>
      <c r="B964" s="16" t="s">
        <v>2366</v>
      </c>
      <c r="C964" s="16" t="s">
        <v>1954</v>
      </c>
      <c r="D964" s="4" t="s">
        <v>2367</v>
      </c>
      <c r="E964" s="4" t="s">
        <v>2360</v>
      </c>
      <c r="F964" s="4" t="s">
        <v>2360</v>
      </c>
      <c r="G964" s="17">
        <v>57.944700460829502</v>
      </c>
      <c r="H964" s="127">
        <v>5.0084999999999997</v>
      </c>
      <c r="I964" s="123">
        <v>1</v>
      </c>
      <c r="J964" s="123">
        <v>1</v>
      </c>
      <c r="K964" s="123">
        <v>1</v>
      </c>
      <c r="L964" s="123">
        <v>1</v>
      </c>
    </row>
    <row r="965" spans="1:12">
      <c r="A965" s="16" t="s">
        <v>889</v>
      </c>
      <c r="B965" s="16" t="s">
        <v>2366</v>
      </c>
      <c r="C965" s="16" t="s">
        <v>1956</v>
      </c>
      <c r="D965" s="4" t="s">
        <v>2367</v>
      </c>
      <c r="E965" s="4" t="s">
        <v>2360</v>
      </c>
      <c r="F965" s="4" t="s">
        <v>2360</v>
      </c>
      <c r="G965" s="17">
        <v>44.607085346215797</v>
      </c>
      <c r="H965" s="127">
        <v>2.6785999999999999</v>
      </c>
      <c r="I965" s="123">
        <v>1</v>
      </c>
      <c r="J965" s="123">
        <v>1</v>
      </c>
      <c r="K965" s="123">
        <v>1</v>
      </c>
      <c r="L965" s="123">
        <v>1</v>
      </c>
    </row>
    <row r="966" spans="1:12">
      <c r="A966" s="16" t="s">
        <v>890</v>
      </c>
      <c r="B966" s="16" t="s">
        <v>2366</v>
      </c>
      <c r="C966" s="16" t="s">
        <v>1957</v>
      </c>
      <c r="D966" s="4" t="s">
        <v>2367</v>
      </c>
      <c r="E966" s="4" t="s">
        <v>2360</v>
      </c>
      <c r="F966" s="4" t="s">
        <v>2360</v>
      </c>
      <c r="G966" s="17">
        <v>44.607085346215797</v>
      </c>
      <c r="H966" s="127">
        <v>2.5510999999999999</v>
      </c>
      <c r="I966" s="123">
        <v>1</v>
      </c>
      <c r="J966" s="123">
        <v>1</v>
      </c>
      <c r="K966" s="123">
        <v>1</v>
      </c>
      <c r="L966" s="123">
        <v>1</v>
      </c>
    </row>
    <row r="967" spans="1:12">
      <c r="A967" s="16" t="s">
        <v>891</v>
      </c>
      <c r="B967" s="16" t="s">
        <v>2366</v>
      </c>
      <c r="C967" s="16" t="s">
        <v>1958</v>
      </c>
      <c r="D967" s="4" t="s">
        <v>2367</v>
      </c>
      <c r="E967" s="4" t="s">
        <v>2360</v>
      </c>
      <c r="F967" s="4" t="s">
        <v>2360</v>
      </c>
      <c r="G967" s="17">
        <v>1.91852678571429</v>
      </c>
      <c r="H967" s="127">
        <v>6.6000000000000003E-2</v>
      </c>
      <c r="I967" s="123">
        <v>1</v>
      </c>
      <c r="J967" s="123">
        <v>1</v>
      </c>
      <c r="K967" s="123">
        <v>1</v>
      </c>
      <c r="L967" s="123">
        <v>1</v>
      </c>
    </row>
    <row r="968" spans="1:12">
      <c r="A968" s="16" t="s">
        <v>892</v>
      </c>
      <c r="B968" s="16" t="s">
        <v>2368</v>
      </c>
      <c r="C968" s="16" t="s">
        <v>1954</v>
      </c>
      <c r="D968" s="4" t="s">
        <v>2369</v>
      </c>
      <c r="E968" s="4" t="s">
        <v>2360</v>
      </c>
      <c r="F968" s="4" t="s">
        <v>2360</v>
      </c>
      <c r="G968" s="17">
        <v>2.6666666666666701</v>
      </c>
      <c r="H968" s="127">
        <v>0.1729</v>
      </c>
      <c r="I968" s="123">
        <v>1</v>
      </c>
      <c r="J968" s="123">
        <v>1</v>
      </c>
      <c r="K968" s="123">
        <v>1</v>
      </c>
      <c r="L968" s="123">
        <v>1</v>
      </c>
    </row>
    <row r="969" spans="1:12">
      <c r="A969" s="16" t="s">
        <v>893</v>
      </c>
      <c r="B969" s="16" t="s">
        <v>2368</v>
      </c>
      <c r="C969" s="16" t="s">
        <v>1956</v>
      </c>
      <c r="D969" s="4" t="s">
        <v>2369</v>
      </c>
      <c r="E969" s="4" t="s">
        <v>2360</v>
      </c>
      <c r="F969" s="4" t="s">
        <v>2360</v>
      </c>
      <c r="G969" s="17">
        <v>73.232142857142904</v>
      </c>
      <c r="H969" s="127">
        <v>5.6379999999999999</v>
      </c>
      <c r="I969" s="123">
        <v>1</v>
      </c>
      <c r="J969" s="123">
        <v>1</v>
      </c>
      <c r="K969" s="123">
        <v>1</v>
      </c>
      <c r="L969" s="123">
        <v>1</v>
      </c>
    </row>
    <row r="970" spans="1:12">
      <c r="A970" s="16" t="s">
        <v>894</v>
      </c>
      <c r="B970" s="16" t="s">
        <v>2368</v>
      </c>
      <c r="C970" s="16" t="s">
        <v>1957</v>
      </c>
      <c r="D970" s="4" t="s">
        <v>2369</v>
      </c>
      <c r="E970" s="4" t="s">
        <v>2360</v>
      </c>
      <c r="F970" s="4" t="s">
        <v>2360</v>
      </c>
      <c r="G970" s="17">
        <v>84.764044943820195</v>
      </c>
      <c r="H970" s="127">
        <v>7.0730000000000004</v>
      </c>
      <c r="I970" s="123">
        <v>1</v>
      </c>
      <c r="J970" s="123">
        <v>1</v>
      </c>
      <c r="K970" s="123">
        <v>1</v>
      </c>
      <c r="L970" s="123">
        <v>1</v>
      </c>
    </row>
    <row r="971" spans="1:12">
      <c r="A971" s="16" t="s">
        <v>895</v>
      </c>
      <c r="B971" s="16" t="s">
        <v>2368</v>
      </c>
      <c r="C971" s="16" t="s">
        <v>1958</v>
      </c>
      <c r="D971" s="4" t="s">
        <v>2369</v>
      </c>
      <c r="E971" s="4" t="s">
        <v>2360</v>
      </c>
      <c r="F971" s="4" t="s">
        <v>2360</v>
      </c>
      <c r="G971" s="17">
        <v>100.367144432194</v>
      </c>
      <c r="H971" s="127">
        <v>16.617999999999999</v>
      </c>
      <c r="I971" s="123">
        <v>1</v>
      </c>
      <c r="J971" s="123">
        <v>1</v>
      </c>
      <c r="K971" s="123">
        <v>1</v>
      </c>
      <c r="L971" s="123">
        <v>1</v>
      </c>
    </row>
    <row r="972" spans="1:12">
      <c r="A972" s="16" t="s">
        <v>896</v>
      </c>
      <c r="B972" s="16" t="s">
        <v>2370</v>
      </c>
      <c r="C972" s="16" t="s">
        <v>1954</v>
      </c>
      <c r="D972" s="4" t="s">
        <v>2371</v>
      </c>
      <c r="E972" s="4" t="s">
        <v>2360</v>
      </c>
      <c r="F972" s="4" t="s">
        <v>2360</v>
      </c>
      <c r="G972" s="17">
        <v>3.7627118644067798</v>
      </c>
      <c r="H972" s="127">
        <v>0.18729999999999999</v>
      </c>
      <c r="I972" s="123">
        <v>1</v>
      </c>
      <c r="J972" s="123">
        <v>1</v>
      </c>
      <c r="K972" s="123">
        <v>1</v>
      </c>
      <c r="L972" s="123">
        <v>1</v>
      </c>
    </row>
    <row r="973" spans="1:12">
      <c r="A973" s="16" t="s">
        <v>897</v>
      </c>
      <c r="B973" s="16" t="s">
        <v>2370</v>
      </c>
      <c r="C973" s="16" t="s">
        <v>1956</v>
      </c>
      <c r="D973" s="4" t="s">
        <v>2371</v>
      </c>
      <c r="E973" s="4" t="s">
        <v>2360</v>
      </c>
      <c r="F973" s="4" t="s">
        <v>2360</v>
      </c>
      <c r="G973" s="17">
        <v>64.167590027700797</v>
      </c>
      <c r="H973" s="127">
        <v>7.7896999999999998</v>
      </c>
      <c r="I973" s="123">
        <v>1</v>
      </c>
      <c r="J973" s="123">
        <v>1</v>
      </c>
      <c r="K973" s="123">
        <v>1</v>
      </c>
      <c r="L973" s="123">
        <v>1</v>
      </c>
    </row>
    <row r="974" spans="1:12">
      <c r="A974" s="16" t="s">
        <v>898</v>
      </c>
      <c r="B974" s="16" t="s">
        <v>2370</v>
      </c>
      <c r="C974" s="16" t="s">
        <v>1957</v>
      </c>
      <c r="D974" s="4" t="s">
        <v>2371</v>
      </c>
      <c r="E974" s="4" t="s">
        <v>2360</v>
      </c>
      <c r="F974" s="4" t="s">
        <v>2360</v>
      </c>
      <c r="G974" s="17">
        <v>73.176470588235304</v>
      </c>
      <c r="H974" s="127">
        <v>9.7729999999999997</v>
      </c>
      <c r="I974" s="123">
        <v>1</v>
      </c>
      <c r="J974" s="123">
        <v>1</v>
      </c>
      <c r="K974" s="123">
        <v>1</v>
      </c>
      <c r="L974" s="123">
        <v>1</v>
      </c>
    </row>
    <row r="975" spans="1:12">
      <c r="A975" s="16" t="s">
        <v>899</v>
      </c>
      <c r="B975" s="16" t="s">
        <v>2370</v>
      </c>
      <c r="C975" s="16" t="s">
        <v>1958</v>
      </c>
      <c r="D975" s="4" t="s">
        <v>2371</v>
      </c>
      <c r="E975" s="4" t="s">
        <v>2360</v>
      </c>
      <c r="F975" s="4" t="s">
        <v>2360</v>
      </c>
      <c r="G975" s="17">
        <v>88.033707865168495</v>
      </c>
      <c r="H975" s="127">
        <v>14.4998</v>
      </c>
      <c r="I975" s="123">
        <v>1</v>
      </c>
      <c r="J975" s="123">
        <v>1</v>
      </c>
      <c r="K975" s="123">
        <v>1</v>
      </c>
      <c r="L975" s="123">
        <v>1</v>
      </c>
    </row>
    <row r="976" spans="1:12">
      <c r="A976" s="16" t="s">
        <v>900</v>
      </c>
      <c r="B976" s="16" t="s">
        <v>2372</v>
      </c>
      <c r="C976" s="16" t="s">
        <v>1954</v>
      </c>
      <c r="D976" s="4" t="s">
        <v>2373</v>
      </c>
      <c r="E976" s="4" t="s">
        <v>2360</v>
      </c>
      <c r="F976" s="4" t="s">
        <v>2360</v>
      </c>
      <c r="G976" s="17">
        <v>17.047619047619001</v>
      </c>
      <c r="H976" s="127">
        <v>1.0396000000000001</v>
      </c>
      <c r="I976" s="123">
        <v>1</v>
      </c>
      <c r="J976" s="123">
        <v>1</v>
      </c>
      <c r="K976" s="123">
        <v>1</v>
      </c>
      <c r="L976" s="123">
        <v>1</v>
      </c>
    </row>
    <row r="977" spans="1:12">
      <c r="A977" s="16" t="s">
        <v>901</v>
      </c>
      <c r="B977" s="16" t="s">
        <v>2372</v>
      </c>
      <c r="C977" s="16" t="s">
        <v>1956</v>
      </c>
      <c r="D977" s="4" t="s">
        <v>2373</v>
      </c>
      <c r="E977" s="4" t="s">
        <v>2360</v>
      </c>
      <c r="F977" s="4" t="s">
        <v>2360</v>
      </c>
      <c r="G977" s="17">
        <v>50.529741863075202</v>
      </c>
      <c r="H977" s="127">
        <v>6.9447000000000001</v>
      </c>
      <c r="I977" s="123">
        <v>1</v>
      </c>
      <c r="J977" s="123">
        <v>1</v>
      </c>
      <c r="K977" s="123">
        <v>1</v>
      </c>
      <c r="L977" s="123">
        <v>1</v>
      </c>
    </row>
    <row r="978" spans="1:12">
      <c r="A978" s="16" t="s">
        <v>902</v>
      </c>
      <c r="B978" s="16" t="s">
        <v>2372</v>
      </c>
      <c r="C978" s="16" t="s">
        <v>1957</v>
      </c>
      <c r="D978" s="4" t="s">
        <v>2373</v>
      </c>
      <c r="E978" s="4" t="s">
        <v>2360</v>
      </c>
      <c r="F978" s="4" t="s">
        <v>2360</v>
      </c>
      <c r="G978" s="17">
        <v>58.893298633702003</v>
      </c>
      <c r="H978" s="127">
        <v>8.2326999999999995</v>
      </c>
      <c r="I978" s="123">
        <v>1</v>
      </c>
      <c r="J978" s="123">
        <v>1</v>
      </c>
      <c r="K978" s="123">
        <v>1</v>
      </c>
      <c r="L978" s="123">
        <v>1</v>
      </c>
    </row>
    <row r="979" spans="1:12">
      <c r="A979" s="16" t="s">
        <v>903</v>
      </c>
      <c r="B979" s="16" t="s">
        <v>2372</v>
      </c>
      <c r="C979" s="16" t="s">
        <v>1958</v>
      </c>
      <c r="D979" s="4" t="s">
        <v>2373</v>
      </c>
      <c r="E979" s="4" t="s">
        <v>2360</v>
      </c>
      <c r="F979" s="4" t="s">
        <v>2360</v>
      </c>
      <c r="G979" s="17">
        <v>71.622100954979501</v>
      </c>
      <c r="H979" s="127">
        <v>11.3871</v>
      </c>
      <c r="I979" s="123">
        <v>1</v>
      </c>
      <c r="J979" s="123">
        <v>1</v>
      </c>
      <c r="K979" s="123">
        <v>1</v>
      </c>
      <c r="L979" s="123">
        <v>1</v>
      </c>
    </row>
    <row r="980" spans="1:12">
      <c r="A980" s="16" t="s">
        <v>904</v>
      </c>
      <c r="B980" s="16" t="s">
        <v>2374</v>
      </c>
      <c r="C980" s="16" t="s">
        <v>1954</v>
      </c>
      <c r="D980" s="4" t="s">
        <v>2375</v>
      </c>
      <c r="E980" s="4" t="s">
        <v>2360</v>
      </c>
      <c r="F980" s="4" t="s">
        <v>2360</v>
      </c>
      <c r="G980" s="17">
        <v>2.8982608695652199</v>
      </c>
      <c r="H980" s="127">
        <v>0.15090000000000001</v>
      </c>
      <c r="I980" s="123">
        <v>1</v>
      </c>
      <c r="J980" s="123">
        <v>1</v>
      </c>
      <c r="K980" s="123">
        <v>1</v>
      </c>
      <c r="L980" s="123">
        <v>1</v>
      </c>
    </row>
    <row r="981" spans="1:12">
      <c r="A981" s="16" t="s">
        <v>905</v>
      </c>
      <c r="B981" s="16" t="s">
        <v>2374</v>
      </c>
      <c r="C981" s="16" t="s">
        <v>1956</v>
      </c>
      <c r="D981" s="4" t="s">
        <v>2375</v>
      </c>
      <c r="E981" s="4" t="s">
        <v>2360</v>
      </c>
      <c r="F981" s="4" t="s">
        <v>2360</v>
      </c>
      <c r="G981" s="17">
        <v>39.289617486338798</v>
      </c>
      <c r="H981" s="127">
        <v>3.5868000000000002</v>
      </c>
      <c r="I981" s="123">
        <v>1</v>
      </c>
      <c r="J981" s="123">
        <v>1</v>
      </c>
      <c r="K981" s="123">
        <v>1</v>
      </c>
      <c r="L981" s="123">
        <v>1</v>
      </c>
    </row>
    <row r="982" spans="1:12">
      <c r="A982" s="16" t="s">
        <v>906</v>
      </c>
      <c r="B982" s="16" t="s">
        <v>2374</v>
      </c>
      <c r="C982" s="16" t="s">
        <v>1957</v>
      </c>
      <c r="D982" s="4" t="s">
        <v>2375</v>
      </c>
      <c r="E982" s="4" t="s">
        <v>2360</v>
      </c>
      <c r="F982" s="4" t="s">
        <v>2360</v>
      </c>
      <c r="G982" s="17">
        <v>51.6291390728477</v>
      </c>
      <c r="H982" s="127">
        <v>6.1045999999999996</v>
      </c>
      <c r="I982" s="123">
        <v>1</v>
      </c>
      <c r="J982" s="123">
        <v>1</v>
      </c>
      <c r="K982" s="123">
        <v>1</v>
      </c>
      <c r="L982" s="123">
        <v>1</v>
      </c>
    </row>
    <row r="983" spans="1:12">
      <c r="A983" s="16" t="s">
        <v>907</v>
      </c>
      <c r="B983" s="16" t="s">
        <v>2374</v>
      </c>
      <c r="C983" s="16" t="s">
        <v>1958</v>
      </c>
      <c r="D983" s="4" t="s">
        <v>2375</v>
      </c>
      <c r="E983" s="4" t="s">
        <v>2360</v>
      </c>
      <c r="F983" s="4" t="s">
        <v>2360</v>
      </c>
      <c r="G983" s="17">
        <v>71.384615384615401</v>
      </c>
      <c r="H983" s="127">
        <v>13.1069</v>
      </c>
      <c r="I983" s="123">
        <v>1</v>
      </c>
      <c r="J983" s="123">
        <v>1</v>
      </c>
      <c r="K983" s="123">
        <v>1</v>
      </c>
      <c r="L983" s="123">
        <v>1</v>
      </c>
    </row>
    <row r="984" spans="1:12">
      <c r="A984" s="16" t="s">
        <v>908</v>
      </c>
      <c r="B984" s="16" t="s">
        <v>2376</v>
      </c>
      <c r="C984" s="16" t="s">
        <v>1954</v>
      </c>
      <c r="D984" s="4" t="s">
        <v>2377</v>
      </c>
      <c r="E984" s="4" t="s">
        <v>2360</v>
      </c>
      <c r="F984" s="4" t="s">
        <v>2360</v>
      </c>
      <c r="G984" s="17">
        <v>25.172619047619001</v>
      </c>
      <c r="H984" s="127">
        <v>2.8622000000000001</v>
      </c>
      <c r="I984" s="123">
        <v>1</v>
      </c>
      <c r="J984" s="123">
        <v>1</v>
      </c>
      <c r="K984" s="123">
        <v>1</v>
      </c>
      <c r="L984" s="123">
        <v>1</v>
      </c>
    </row>
    <row r="985" spans="1:12">
      <c r="A985" s="16" t="s">
        <v>909</v>
      </c>
      <c r="B985" s="16" t="s">
        <v>2376</v>
      </c>
      <c r="C985" s="16" t="s">
        <v>1956</v>
      </c>
      <c r="D985" s="4" t="s">
        <v>2377</v>
      </c>
      <c r="E985" s="4" t="s">
        <v>2360</v>
      </c>
      <c r="F985" s="4" t="s">
        <v>2360</v>
      </c>
      <c r="G985" s="17">
        <v>38.691800878477302</v>
      </c>
      <c r="H985" s="127">
        <v>5.1542000000000003</v>
      </c>
      <c r="I985" s="123">
        <v>1</v>
      </c>
      <c r="J985" s="123">
        <v>1</v>
      </c>
      <c r="K985" s="123">
        <v>1</v>
      </c>
      <c r="L985" s="123">
        <v>1</v>
      </c>
    </row>
    <row r="986" spans="1:12">
      <c r="A986" s="16" t="s">
        <v>910</v>
      </c>
      <c r="B986" s="16" t="s">
        <v>2376</v>
      </c>
      <c r="C986" s="16" t="s">
        <v>1957</v>
      </c>
      <c r="D986" s="4" t="s">
        <v>2377</v>
      </c>
      <c r="E986" s="4" t="s">
        <v>2360</v>
      </c>
      <c r="F986" s="4" t="s">
        <v>2360</v>
      </c>
      <c r="G986" s="17">
        <v>47.344033918837098</v>
      </c>
      <c r="H986" s="127">
        <v>6.5255999999999998</v>
      </c>
      <c r="I986" s="123">
        <v>1</v>
      </c>
      <c r="J986" s="123">
        <v>1</v>
      </c>
      <c r="K986" s="123">
        <v>1</v>
      </c>
      <c r="L986" s="123">
        <v>1</v>
      </c>
    </row>
    <row r="987" spans="1:12">
      <c r="A987" s="16" t="s">
        <v>911</v>
      </c>
      <c r="B987" s="16" t="s">
        <v>2376</v>
      </c>
      <c r="C987" s="16" t="s">
        <v>1958</v>
      </c>
      <c r="D987" s="4" t="s">
        <v>2377</v>
      </c>
      <c r="E987" s="4" t="s">
        <v>2360</v>
      </c>
      <c r="F987" s="4" t="s">
        <v>2360</v>
      </c>
      <c r="G987" s="17">
        <v>61.180894308943103</v>
      </c>
      <c r="H987" s="127">
        <v>9.3630999999999993</v>
      </c>
      <c r="I987" s="123">
        <v>1</v>
      </c>
      <c r="J987" s="123">
        <v>1</v>
      </c>
      <c r="K987" s="123">
        <v>1</v>
      </c>
      <c r="L987" s="123">
        <v>1</v>
      </c>
    </row>
    <row r="988" spans="1:12">
      <c r="A988" s="16" t="s">
        <v>912</v>
      </c>
      <c r="B988" s="16" t="s">
        <v>2378</v>
      </c>
      <c r="C988" s="16" t="s">
        <v>1954</v>
      </c>
      <c r="D988" s="4" t="s">
        <v>2379</v>
      </c>
      <c r="E988" s="4" t="s">
        <v>2360</v>
      </c>
      <c r="F988" s="4" t="s">
        <v>2360</v>
      </c>
      <c r="G988" s="17">
        <v>11.936823104693101</v>
      </c>
      <c r="H988" s="127">
        <v>0.63019999999999998</v>
      </c>
      <c r="I988" s="123">
        <v>1</v>
      </c>
      <c r="J988" s="123">
        <v>1</v>
      </c>
      <c r="K988" s="123">
        <v>1</v>
      </c>
      <c r="L988" s="123">
        <v>1</v>
      </c>
    </row>
    <row r="989" spans="1:12">
      <c r="A989" s="16" t="s">
        <v>913</v>
      </c>
      <c r="B989" s="16" t="s">
        <v>2378</v>
      </c>
      <c r="C989" s="16" t="s">
        <v>1956</v>
      </c>
      <c r="D989" s="4" t="s">
        <v>2379</v>
      </c>
      <c r="E989" s="4" t="s">
        <v>2360</v>
      </c>
      <c r="F989" s="4" t="s">
        <v>2360</v>
      </c>
      <c r="G989" s="17">
        <v>30.2176724137931</v>
      </c>
      <c r="H989" s="127">
        <v>3.4708000000000001</v>
      </c>
      <c r="I989" s="123">
        <v>1</v>
      </c>
      <c r="J989" s="123">
        <v>1</v>
      </c>
      <c r="K989" s="123">
        <v>1</v>
      </c>
      <c r="L989" s="123">
        <v>1</v>
      </c>
    </row>
    <row r="990" spans="1:12">
      <c r="A990" s="16" t="s">
        <v>914</v>
      </c>
      <c r="B990" s="16" t="s">
        <v>2378</v>
      </c>
      <c r="C990" s="16" t="s">
        <v>1957</v>
      </c>
      <c r="D990" s="4" t="s">
        <v>2379</v>
      </c>
      <c r="E990" s="4" t="s">
        <v>2360</v>
      </c>
      <c r="F990" s="4" t="s">
        <v>2360</v>
      </c>
      <c r="G990" s="17">
        <v>41.188679245282998</v>
      </c>
      <c r="H990" s="127">
        <v>5.4829999999999997</v>
      </c>
      <c r="I990" s="123">
        <v>1</v>
      </c>
      <c r="J990" s="123">
        <v>1</v>
      </c>
      <c r="K990" s="123">
        <v>1</v>
      </c>
      <c r="L990" s="123">
        <v>1</v>
      </c>
    </row>
    <row r="991" spans="1:12">
      <c r="A991" s="16" t="s">
        <v>915</v>
      </c>
      <c r="B991" s="16" t="s">
        <v>2378</v>
      </c>
      <c r="C991" s="16" t="s">
        <v>1958</v>
      </c>
      <c r="D991" s="4" t="s">
        <v>2379</v>
      </c>
      <c r="E991" s="4" t="s">
        <v>2360</v>
      </c>
      <c r="F991" s="4" t="s">
        <v>2360</v>
      </c>
      <c r="G991" s="17">
        <v>59.296296296296298</v>
      </c>
      <c r="H991" s="127">
        <v>7.1441999999999997</v>
      </c>
      <c r="I991" s="123">
        <v>1</v>
      </c>
      <c r="J991" s="123">
        <v>1</v>
      </c>
      <c r="K991" s="123">
        <v>1</v>
      </c>
      <c r="L991" s="123">
        <v>1</v>
      </c>
    </row>
    <row r="992" spans="1:12">
      <c r="A992" s="16" t="s">
        <v>916</v>
      </c>
      <c r="B992" s="16" t="s">
        <v>2380</v>
      </c>
      <c r="C992" s="16" t="s">
        <v>1954</v>
      </c>
      <c r="D992" s="4" t="s">
        <v>2381</v>
      </c>
      <c r="E992" s="4" t="s">
        <v>2360</v>
      </c>
      <c r="F992" s="4" t="s">
        <v>2360</v>
      </c>
      <c r="G992" s="17">
        <v>15</v>
      </c>
      <c r="H992" s="127">
        <v>1.4097</v>
      </c>
      <c r="I992" s="123">
        <v>1</v>
      </c>
      <c r="J992" s="123">
        <v>1</v>
      </c>
      <c r="K992" s="123">
        <v>1</v>
      </c>
      <c r="L992" s="123">
        <v>1</v>
      </c>
    </row>
    <row r="993" spans="1:12">
      <c r="A993" s="16" t="s">
        <v>917</v>
      </c>
      <c r="B993" s="16" t="s">
        <v>2380</v>
      </c>
      <c r="C993" s="16" t="s">
        <v>1956</v>
      </c>
      <c r="D993" s="4" t="s">
        <v>2381</v>
      </c>
      <c r="E993" s="4" t="s">
        <v>2360</v>
      </c>
      <c r="F993" s="4" t="s">
        <v>2360</v>
      </c>
      <c r="G993" s="17">
        <v>25.315789473684202</v>
      </c>
      <c r="H993" s="127">
        <v>4.5141</v>
      </c>
      <c r="I993" s="123">
        <v>1</v>
      </c>
      <c r="J993" s="123">
        <v>1</v>
      </c>
      <c r="K993" s="123">
        <v>1</v>
      </c>
      <c r="L993" s="123">
        <v>1</v>
      </c>
    </row>
    <row r="994" spans="1:12">
      <c r="A994" s="16" t="s">
        <v>918</v>
      </c>
      <c r="B994" s="16" t="s">
        <v>2380</v>
      </c>
      <c r="C994" s="16" t="s">
        <v>1957</v>
      </c>
      <c r="D994" s="4" t="s">
        <v>2381</v>
      </c>
      <c r="E994" s="4" t="s">
        <v>2360</v>
      </c>
      <c r="F994" s="4" t="s">
        <v>2360</v>
      </c>
      <c r="G994" s="17">
        <v>39.349753694581302</v>
      </c>
      <c r="H994" s="127">
        <v>7.6044999999999998</v>
      </c>
      <c r="I994" s="123">
        <v>1</v>
      </c>
      <c r="J994" s="123">
        <v>1</v>
      </c>
      <c r="K994" s="123">
        <v>1</v>
      </c>
      <c r="L994" s="123">
        <v>1</v>
      </c>
    </row>
    <row r="995" spans="1:12">
      <c r="A995" s="16" t="s">
        <v>919</v>
      </c>
      <c r="B995" s="16" t="s">
        <v>2380</v>
      </c>
      <c r="C995" s="16" t="s">
        <v>1958</v>
      </c>
      <c r="D995" s="4" t="s">
        <v>2381</v>
      </c>
      <c r="E995" s="4" t="s">
        <v>2360</v>
      </c>
      <c r="F995" s="4" t="s">
        <v>2360</v>
      </c>
      <c r="G995" s="17">
        <v>75.401617250673894</v>
      </c>
      <c r="H995" s="127">
        <v>15.8782</v>
      </c>
      <c r="I995" s="123">
        <v>1</v>
      </c>
      <c r="J995" s="123">
        <v>1</v>
      </c>
      <c r="K995" s="123">
        <v>1</v>
      </c>
      <c r="L995" s="123">
        <v>1</v>
      </c>
    </row>
    <row r="996" spans="1:12">
      <c r="A996" s="16" t="s">
        <v>920</v>
      </c>
      <c r="B996" s="16" t="s">
        <v>2382</v>
      </c>
      <c r="C996" s="16" t="s">
        <v>1954</v>
      </c>
      <c r="D996" s="4" t="s">
        <v>2383</v>
      </c>
      <c r="E996" s="4" t="s">
        <v>2360</v>
      </c>
      <c r="F996" s="4" t="s">
        <v>2360</v>
      </c>
      <c r="G996" s="17">
        <v>13.705882352941201</v>
      </c>
      <c r="H996" s="127">
        <v>1.2078</v>
      </c>
      <c r="I996" s="123">
        <v>1</v>
      </c>
      <c r="J996" s="123">
        <v>1</v>
      </c>
      <c r="K996" s="123">
        <v>1</v>
      </c>
      <c r="L996" s="123">
        <v>1</v>
      </c>
    </row>
    <row r="997" spans="1:12">
      <c r="A997" s="16" t="s">
        <v>921</v>
      </c>
      <c r="B997" s="16" t="s">
        <v>2382</v>
      </c>
      <c r="C997" s="16" t="s">
        <v>1956</v>
      </c>
      <c r="D997" s="4" t="s">
        <v>2383</v>
      </c>
      <c r="E997" s="4" t="s">
        <v>2360</v>
      </c>
      <c r="F997" s="4" t="s">
        <v>2360</v>
      </c>
      <c r="G997" s="17">
        <v>21.720694645441402</v>
      </c>
      <c r="H997" s="127">
        <v>2.4647999999999999</v>
      </c>
      <c r="I997" s="123">
        <v>1</v>
      </c>
      <c r="J997" s="123">
        <v>1</v>
      </c>
      <c r="K997" s="123">
        <v>1</v>
      </c>
      <c r="L997" s="123">
        <v>1</v>
      </c>
    </row>
    <row r="998" spans="1:12">
      <c r="A998" s="16" t="s">
        <v>922</v>
      </c>
      <c r="B998" s="16" t="s">
        <v>2382</v>
      </c>
      <c r="C998" s="16" t="s">
        <v>1957</v>
      </c>
      <c r="D998" s="4" t="s">
        <v>2383</v>
      </c>
      <c r="E998" s="4" t="s">
        <v>2360</v>
      </c>
      <c r="F998" s="4" t="s">
        <v>2360</v>
      </c>
      <c r="G998" s="17">
        <v>34.808457711442799</v>
      </c>
      <c r="H998" s="127">
        <v>4.2423000000000002</v>
      </c>
      <c r="I998" s="123">
        <v>1</v>
      </c>
      <c r="J998" s="123">
        <v>1</v>
      </c>
      <c r="K998" s="123">
        <v>1</v>
      </c>
      <c r="L998" s="123">
        <v>1</v>
      </c>
    </row>
    <row r="999" spans="1:12">
      <c r="A999" s="16" t="s">
        <v>923</v>
      </c>
      <c r="B999" s="16" t="s">
        <v>2382</v>
      </c>
      <c r="C999" s="16" t="s">
        <v>1958</v>
      </c>
      <c r="D999" s="4" t="s">
        <v>2383</v>
      </c>
      <c r="E999" s="4" t="s">
        <v>2360</v>
      </c>
      <c r="F999" s="4" t="s">
        <v>2360</v>
      </c>
      <c r="G999" s="17">
        <v>45.991935483871003</v>
      </c>
      <c r="H999" s="127">
        <v>6.3575999999999997</v>
      </c>
      <c r="I999" s="123">
        <v>1</v>
      </c>
      <c r="J999" s="123">
        <v>1</v>
      </c>
      <c r="K999" s="123">
        <v>1</v>
      </c>
      <c r="L999" s="123">
        <v>1</v>
      </c>
    </row>
    <row r="1000" spans="1:12">
      <c r="A1000" s="16" t="s">
        <v>924</v>
      </c>
      <c r="B1000" s="16" t="s">
        <v>2384</v>
      </c>
      <c r="C1000" s="16" t="s">
        <v>1954</v>
      </c>
      <c r="D1000" s="4" t="s">
        <v>2385</v>
      </c>
      <c r="E1000" s="4" t="s">
        <v>2360</v>
      </c>
      <c r="F1000" s="4" t="s">
        <v>2360</v>
      </c>
      <c r="G1000" s="17">
        <v>18.186956521739098</v>
      </c>
      <c r="H1000" s="127">
        <v>2.1528999999999998</v>
      </c>
      <c r="I1000" s="123">
        <v>1</v>
      </c>
      <c r="J1000" s="123">
        <v>1</v>
      </c>
      <c r="K1000" s="123">
        <v>1</v>
      </c>
      <c r="L1000" s="123">
        <v>1</v>
      </c>
    </row>
    <row r="1001" spans="1:12">
      <c r="A1001" s="16" t="s">
        <v>925</v>
      </c>
      <c r="B1001" s="16" t="s">
        <v>2384</v>
      </c>
      <c r="C1001" s="16" t="s">
        <v>1956</v>
      </c>
      <c r="D1001" s="4" t="s">
        <v>2385</v>
      </c>
      <c r="E1001" s="4" t="s">
        <v>2360</v>
      </c>
      <c r="F1001" s="4" t="s">
        <v>2360</v>
      </c>
      <c r="G1001" s="17">
        <v>25.8859344894027</v>
      </c>
      <c r="H1001" s="127">
        <v>3.3039999999999998</v>
      </c>
      <c r="I1001" s="123">
        <v>1</v>
      </c>
      <c r="J1001" s="123">
        <v>1</v>
      </c>
      <c r="K1001" s="123">
        <v>1</v>
      </c>
      <c r="L1001" s="123">
        <v>1</v>
      </c>
    </row>
    <row r="1002" spans="1:12">
      <c r="A1002" s="16" t="s">
        <v>926</v>
      </c>
      <c r="B1002" s="16" t="s">
        <v>2384</v>
      </c>
      <c r="C1002" s="16" t="s">
        <v>1957</v>
      </c>
      <c r="D1002" s="4" t="s">
        <v>2385</v>
      </c>
      <c r="E1002" s="4" t="s">
        <v>2360</v>
      </c>
      <c r="F1002" s="4" t="s">
        <v>2360</v>
      </c>
      <c r="G1002" s="17">
        <v>33.5311004784689</v>
      </c>
      <c r="H1002" s="127">
        <v>4.3954000000000004</v>
      </c>
      <c r="I1002" s="123">
        <v>1</v>
      </c>
      <c r="J1002" s="123">
        <v>1</v>
      </c>
      <c r="K1002" s="123">
        <v>1</v>
      </c>
      <c r="L1002" s="123">
        <v>1</v>
      </c>
    </row>
    <row r="1003" spans="1:12">
      <c r="A1003" s="16" t="s">
        <v>927</v>
      </c>
      <c r="B1003" s="16" t="s">
        <v>2384</v>
      </c>
      <c r="C1003" s="16" t="s">
        <v>1958</v>
      </c>
      <c r="D1003" s="4" t="s">
        <v>2385</v>
      </c>
      <c r="E1003" s="4" t="s">
        <v>2360</v>
      </c>
      <c r="F1003" s="4" t="s">
        <v>2360</v>
      </c>
      <c r="G1003" s="17">
        <v>44.911184210526301</v>
      </c>
      <c r="H1003" s="127">
        <v>6.2464000000000004</v>
      </c>
      <c r="I1003" s="123">
        <v>1</v>
      </c>
      <c r="J1003" s="123">
        <v>1</v>
      </c>
      <c r="K1003" s="123">
        <v>1</v>
      </c>
      <c r="L1003" s="123">
        <v>1</v>
      </c>
    </row>
    <row r="1004" spans="1:12">
      <c r="A1004" s="16" t="s">
        <v>928</v>
      </c>
      <c r="B1004" s="16" t="s">
        <v>2386</v>
      </c>
      <c r="C1004" s="16" t="s">
        <v>1954</v>
      </c>
      <c r="D1004" s="4" t="s">
        <v>2387</v>
      </c>
      <c r="E1004" s="4" t="s">
        <v>2360</v>
      </c>
      <c r="F1004" s="4" t="s">
        <v>2360</v>
      </c>
      <c r="G1004" s="17">
        <v>14.563318777292601</v>
      </c>
      <c r="H1004" s="127">
        <v>1.5130999999999999</v>
      </c>
      <c r="I1004" s="123">
        <v>1</v>
      </c>
      <c r="J1004" s="123">
        <v>1</v>
      </c>
      <c r="K1004" s="123">
        <v>1</v>
      </c>
      <c r="L1004" s="123">
        <v>1</v>
      </c>
    </row>
    <row r="1005" spans="1:12">
      <c r="A1005" s="16" t="s">
        <v>929</v>
      </c>
      <c r="B1005" s="16" t="s">
        <v>2386</v>
      </c>
      <c r="C1005" s="16" t="s">
        <v>1956</v>
      </c>
      <c r="D1005" s="4" t="s">
        <v>2387</v>
      </c>
      <c r="E1005" s="4" t="s">
        <v>2360</v>
      </c>
      <c r="F1005" s="4" t="s">
        <v>2360</v>
      </c>
      <c r="G1005" s="17">
        <v>22.824324324324301</v>
      </c>
      <c r="H1005" s="127">
        <v>2.5301</v>
      </c>
      <c r="I1005" s="123">
        <v>1</v>
      </c>
      <c r="J1005" s="123">
        <v>1</v>
      </c>
      <c r="K1005" s="123">
        <v>1</v>
      </c>
      <c r="L1005" s="123">
        <v>1</v>
      </c>
    </row>
    <row r="1006" spans="1:12">
      <c r="A1006" s="16" t="s">
        <v>930</v>
      </c>
      <c r="B1006" s="16" t="s">
        <v>2386</v>
      </c>
      <c r="C1006" s="16" t="s">
        <v>1957</v>
      </c>
      <c r="D1006" s="4" t="s">
        <v>2387</v>
      </c>
      <c r="E1006" s="4" t="s">
        <v>2360</v>
      </c>
      <c r="F1006" s="4" t="s">
        <v>2360</v>
      </c>
      <c r="G1006" s="17">
        <v>34.740740740740698</v>
      </c>
      <c r="H1006" s="127">
        <v>4.3498000000000001</v>
      </c>
      <c r="I1006" s="123">
        <v>1</v>
      </c>
      <c r="J1006" s="123">
        <v>1</v>
      </c>
      <c r="K1006" s="123">
        <v>1</v>
      </c>
      <c r="L1006" s="123">
        <v>1</v>
      </c>
    </row>
    <row r="1007" spans="1:12">
      <c r="A1007" s="16" t="s">
        <v>931</v>
      </c>
      <c r="B1007" s="16" t="s">
        <v>2386</v>
      </c>
      <c r="C1007" s="16" t="s">
        <v>1958</v>
      </c>
      <c r="D1007" s="4" t="s">
        <v>2387</v>
      </c>
      <c r="E1007" s="4" t="s">
        <v>2360</v>
      </c>
      <c r="F1007" s="4" t="s">
        <v>2360</v>
      </c>
      <c r="G1007" s="17">
        <v>38.4166666666667</v>
      </c>
      <c r="H1007" s="127">
        <v>6.4794999999999998</v>
      </c>
      <c r="I1007" s="123">
        <v>1</v>
      </c>
      <c r="J1007" s="123">
        <v>1</v>
      </c>
      <c r="K1007" s="123">
        <v>1</v>
      </c>
      <c r="L1007" s="123">
        <v>1</v>
      </c>
    </row>
    <row r="1008" spans="1:12">
      <c r="A1008" s="16" t="s">
        <v>932</v>
      </c>
      <c r="B1008" s="16" t="s">
        <v>2388</v>
      </c>
      <c r="C1008" s="16" t="s">
        <v>1954</v>
      </c>
      <c r="D1008" s="4" t="s">
        <v>2389</v>
      </c>
      <c r="E1008" s="4" t="s">
        <v>2360</v>
      </c>
      <c r="F1008" s="4" t="s">
        <v>2360</v>
      </c>
      <c r="G1008" s="17">
        <v>10.608843537415</v>
      </c>
      <c r="H1008" s="127">
        <v>0.85609999999999997</v>
      </c>
      <c r="I1008" s="123">
        <v>1</v>
      </c>
      <c r="J1008" s="123">
        <v>1</v>
      </c>
      <c r="K1008" s="123">
        <v>1</v>
      </c>
      <c r="L1008" s="123">
        <v>1</v>
      </c>
    </row>
    <row r="1009" spans="1:12">
      <c r="A1009" s="16" t="s">
        <v>933</v>
      </c>
      <c r="B1009" s="16" t="s">
        <v>2388</v>
      </c>
      <c r="C1009" s="16" t="s">
        <v>1956</v>
      </c>
      <c r="D1009" s="4" t="s">
        <v>2389</v>
      </c>
      <c r="E1009" s="4" t="s">
        <v>2360</v>
      </c>
      <c r="F1009" s="4" t="s">
        <v>2360</v>
      </c>
      <c r="G1009" s="17">
        <v>19.170467124197501</v>
      </c>
      <c r="H1009" s="127">
        <v>2.0815999999999999</v>
      </c>
      <c r="I1009" s="123">
        <v>1</v>
      </c>
      <c r="J1009" s="123">
        <v>1</v>
      </c>
      <c r="K1009" s="123">
        <v>1</v>
      </c>
      <c r="L1009" s="123">
        <v>1</v>
      </c>
    </row>
    <row r="1010" spans="1:12">
      <c r="A1010" s="16" t="s">
        <v>934</v>
      </c>
      <c r="B1010" s="16" t="s">
        <v>2388</v>
      </c>
      <c r="C1010" s="16" t="s">
        <v>1957</v>
      </c>
      <c r="D1010" s="4" t="s">
        <v>2389</v>
      </c>
      <c r="E1010" s="4" t="s">
        <v>2360</v>
      </c>
      <c r="F1010" s="4" t="s">
        <v>2360</v>
      </c>
      <c r="G1010" s="17">
        <v>30.630071599045301</v>
      </c>
      <c r="H1010" s="127">
        <v>3.4792000000000001</v>
      </c>
      <c r="I1010" s="123">
        <v>1</v>
      </c>
      <c r="J1010" s="123">
        <v>1</v>
      </c>
      <c r="K1010" s="123">
        <v>1</v>
      </c>
      <c r="L1010" s="123">
        <v>1</v>
      </c>
    </row>
    <row r="1011" spans="1:12">
      <c r="A1011" s="16" t="s">
        <v>935</v>
      </c>
      <c r="B1011" s="16" t="s">
        <v>2388</v>
      </c>
      <c r="C1011" s="16" t="s">
        <v>1958</v>
      </c>
      <c r="D1011" s="4" t="s">
        <v>2389</v>
      </c>
      <c r="E1011" s="4" t="s">
        <v>2360</v>
      </c>
      <c r="F1011" s="4" t="s">
        <v>2360</v>
      </c>
      <c r="G1011" s="17">
        <v>38.846153846153797</v>
      </c>
      <c r="H1011" s="127">
        <v>3.8725999999999998</v>
      </c>
      <c r="I1011" s="123">
        <v>1</v>
      </c>
      <c r="J1011" s="123">
        <v>1</v>
      </c>
      <c r="K1011" s="123">
        <v>1</v>
      </c>
      <c r="L1011" s="123">
        <v>1</v>
      </c>
    </row>
    <row r="1012" spans="1:12">
      <c r="A1012" s="16" t="s">
        <v>936</v>
      </c>
      <c r="B1012" s="16" t="s">
        <v>2390</v>
      </c>
      <c r="C1012" s="16" t="s">
        <v>1954</v>
      </c>
      <c r="D1012" s="4" t="s">
        <v>2391</v>
      </c>
      <c r="E1012" s="4" t="s">
        <v>2360</v>
      </c>
      <c r="F1012" s="4" t="s">
        <v>2360</v>
      </c>
      <c r="G1012" s="17">
        <v>6.3073825503355696</v>
      </c>
      <c r="H1012" s="127">
        <v>0.41870000000000002</v>
      </c>
      <c r="I1012" s="123">
        <v>1</v>
      </c>
      <c r="J1012" s="123">
        <v>1</v>
      </c>
      <c r="K1012" s="123">
        <v>1</v>
      </c>
      <c r="L1012" s="123">
        <v>1</v>
      </c>
    </row>
    <row r="1013" spans="1:12">
      <c r="A1013" s="16" t="s">
        <v>937</v>
      </c>
      <c r="B1013" s="16" t="s">
        <v>2390</v>
      </c>
      <c r="C1013" s="16" t="s">
        <v>1956</v>
      </c>
      <c r="D1013" s="4" t="s">
        <v>2391</v>
      </c>
      <c r="E1013" s="4" t="s">
        <v>2360</v>
      </c>
      <c r="F1013" s="4" t="s">
        <v>2360</v>
      </c>
      <c r="G1013" s="17">
        <v>14.4157175398633</v>
      </c>
      <c r="H1013" s="127">
        <v>1.4809000000000001</v>
      </c>
      <c r="I1013" s="123">
        <v>1</v>
      </c>
      <c r="J1013" s="123">
        <v>1</v>
      </c>
      <c r="K1013" s="123">
        <v>1</v>
      </c>
      <c r="L1013" s="123">
        <v>1</v>
      </c>
    </row>
    <row r="1014" spans="1:12">
      <c r="A1014" s="16" t="s">
        <v>938</v>
      </c>
      <c r="B1014" s="16" t="s">
        <v>2390</v>
      </c>
      <c r="C1014" s="16" t="s">
        <v>1957</v>
      </c>
      <c r="D1014" s="4" t="s">
        <v>2391</v>
      </c>
      <c r="E1014" s="4" t="s">
        <v>2360</v>
      </c>
      <c r="F1014" s="4" t="s">
        <v>2360</v>
      </c>
      <c r="G1014" s="17">
        <v>23.6891891891892</v>
      </c>
      <c r="H1014" s="127">
        <v>3.1316000000000002</v>
      </c>
      <c r="I1014" s="123">
        <v>1</v>
      </c>
      <c r="J1014" s="123">
        <v>1</v>
      </c>
      <c r="K1014" s="123">
        <v>1</v>
      </c>
      <c r="L1014" s="123">
        <v>1</v>
      </c>
    </row>
    <row r="1015" spans="1:12">
      <c r="A1015" s="16" t="s">
        <v>939</v>
      </c>
      <c r="B1015" s="16" t="s">
        <v>2390</v>
      </c>
      <c r="C1015" s="16" t="s">
        <v>1958</v>
      </c>
      <c r="D1015" s="4" t="s">
        <v>2391</v>
      </c>
      <c r="E1015" s="4" t="s">
        <v>2360</v>
      </c>
      <c r="F1015" s="4" t="s">
        <v>2360</v>
      </c>
      <c r="G1015" s="17">
        <v>29.771428571428601</v>
      </c>
      <c r="H1015" s="127">
        <v>4.7865000000000002</v>
      </c>
      <c r="I1015" s="123">
        <v>1</v>
      </c>
      <c r="J1015" s="123">
        <v>1</v>
      </c>
      <c r="K1015" s="123">
        <v>1</v>
      </c>
      <c r="L1015" s="123">
        <v>1</v>
      </c>
    </row>
    <row r="1016" spans="1:12">
      <c r="A1016" s="16" t="s">
        <v>940</v>
      </c>
      <c r="B1016" s="16" t="s">
        <v>2392</v>
      </c>
      <c r="C1016" s="16" t="s">
        <v>1954</v>
      </c>
      <c r="D1016" s="4" t="s">
        <v>2393</v>
      </c>
      <c r="E1016" s="4" t="s">
        <v>2360</v>
      </c>
      <c r="F1016" s="4" t="s">
        <v>2360</v>
      </c>
      <c r="G1016" s="17">
        <v>11.3039953676896</v>
      </c>
      <c r="H1016" s="127">
        <v>1.3299000000000001</v>
      </c>
      <c r="I1016" s="123">
        <v>1</v>
      </c>
      <c r="J1016" s="123">
        <v>1</v>
      </c>
      <c r="K1016" s="123">
        <v>1</v>
      </c>
      <c r="L1016" s="123">
        <v>1</v>
      </c>
    </row>
    <row r="1017" spans="1:12">
      <c r="A1017" s="16" t="s">
        <v>941</v>
      </c>
      <c r="B1017" s="16" t="s">
        <v>2392</v>
      </c>
      <c r="C1017" s="16" t="s">
        <v>1956</v>
      </c>
      <c r="D1017" s="4" t="s">
        <v>2393</v>
      </c>
      <c r="E1017" s="4" t="s">
        <v>2360</v>
      </c>
      <c r="F1017" s="4" t="s">
        <v>2360</v>
      </c>
      <c r="G1017" s="17">
        <v>15.7121338912134</v>
      </c>
      <c r="H1017" s="127">
        <v>1.9832000000000001</v>
      </c>
      <c r="I1017" s="123">
        <v>1</v>
      </c>
      <c r="J1017" s="123">
        <v>1</v>
      </c>
      <c r="K1017" s="123">
        <v>1</v>
      </c>
      <c r="L1017" s="123">
        <v>1</v>
      </c>
    </row>
    <row r="1018" spans="1:12">
      <c r="A1018" s="16" t="s">
        <v>942</v>
      </c>
      <c r="B1018" s="16" t="s">
        <v>2392</v>
      </c>
      <c r="C1018" s="16" t="s">
        <v>1957</v>
      </c>
      <c r="D1018" s="4" t="s">
        <v>2393</v>
      </c>
      <c r="E1018" s="4" t="s">
        <v>2360</v>
      </c>
      <c r="F1018" s="4" t="s">
        <v>2360</v>
      </c>
      <c r="G1018" s="17">
        <v>19.831951354339399</v>
      </c>
      <c r="H1018" s="127">
        <v>2.6177999999999999</v>
      </c>
      <c r="I1018" s="123">
        <v>1</v>
      </c>
      <c r="J1018" s="123">
        <v>1</v>
      </c>
      <c r="K1018" s="123">
        <v>1</v>
      </c>
      <c r="L1018" s="123">
        <v>1</v>
      </c>
    </row>
    <row r="1019" spans="1:12">
      <c r="A1019" s="16" t="s">
        <v>943</v>
      </c>
      <c r="B1019" s="16" t="s">
        <v>2392</v>
      </c>
      <c r="C1019" s="16" t="s">
        <v>1958</v>
      </c>
      <c r="D1019" s="4" t="s">
        <v>2393</v>
      </c>
      <c r="E1019" s="4" t="s">
        <v>2360</v>
      </c>
      <c r="F1019" s="4" t="s">
        <v>2360</v>
      </c>
      <c r="G1019" s="17">
        <v>26.082191780821901</v>
      </c>
      <c r="H1019" s="127">
        <v>4.7031000000000001</v>
      </c>
      <c r="I1019" s="123">
        <v>1</v>
      </c>
      <c r="J1019" s="123">
        <v>1</v>
      </c>
      <c r="K1019" s="123">
        <v>1</v>
      </c>
      <c r="L1019" s="123">
        <v>1</v>
      </c>
    </row>
    <row r="1020" spans="1:12">
      <c r="A1020" s="16" t="s">
        <v>944</v>
      </c>
      <c r="B1020" s="16" t="s">
        <v>2394</v>
      </c>
      <c r="C1020" s="16" t="s">
        <v>1954</v>
      </c>
      <c r="D1020" s="4" t="s">
        <v>2395</v>
      </c>
      <c r="E1020" s="4" t="s">
        <v>2360</v>
      </c>
      <c r="F1020" s="4" t="s">
        <v>2360</v>
      </c>
      <c r="G1020" s="17">
        <v>8.6666666666666696</v>
      </c>
      <c r="H1020" s="127">
        <v>0.85409999999999997</v>
      </c>
      <c r="I1020" s="123">
        <v>1</v>
      </c>
      <c r="J1020" s="123">
        <v>1</v>
      </c>
      <c r="K1020" s="123">
        <v>1</v>
      </c>
      <c r="L1020" s="123">
        <v>1</v>
      </c>
    </row>
    <row r="1021" spans="1:12">
      <c r="A1021" s="16" t="s">
        <v>945</v>
      </c>
      <c r="B1021" s="16" t="s">
        <v>2394</v>
      </c>
      <c r="C1021" s="16" t="s">
        <v>1956</v>
      </c>
      <c r="D1021" s="4" t="s">
        <v>2395</v>
      </c>
      <c r="E1021" s="4" t="s">
        <v>2360</v>
      </c>
      <c r="F1021" s="4" t="s">
        <v>2360</v>
      </c>
      <c r="G1021" s="17">
        <v>13.7972440944882</v>
      </c>
      <c r="H1021" s="127">
        <v>1.5054000000000001</v>
      </c>
      <c r="I1021" s="123">
        <v>1</v>
      </c>
      <c r="J1021" s="123">
        <v>1</v>
      </c>
      <c r="K1021" s="123">
        <v>1</v>
      </c>
      <c r="L1021" s="123">
        <v>1</v>
      </c>
    </row>
    <row r="1022" spans="1:12">
      <c r="A1022" s="16" t="s">
        <v>946</v>
      </c>
      <c r="B1022" s="16" t="s">
        <v>2394</v>
      </c>
      <c r="C1022" s="16" t="s">
        <v>1957</v>
      </c>
      <c r="D1022" s="4" t="s">
        <v>2395</v>
      </c>
      <c r="E1022" s="4" t="s">
        <v>2360</v>
      </c>
      <c r="F1022" s="4" t="s">
        <v>2360</v>
      </c>
      <c r="G1022" s="17">
        <v>21.76</v>
      </c>
      <c r="H1022" s="127">
        <v>2.9188000000000001</v>
      </c>
      <c r="I1022" s="123">
        <v>1</v>
      </c>
      <c r="J1022" s="123">
        <v>1</v>
      </c>
      <c r="K1022" s="123">
        <v>1</v>
      </c>
      <c r="L1022" s="123">
        <v>1</v>
      </c>
    </row>
    <row r="1023" spans="1:12">
      <c r="A1023" s="16" t="s">
        <v>947</v>
      </c>
      <c r="B1023" s="16" t="s">
        <v>2394</v>
      </c>
      <c r="C1023" s="16" t="s">
        <v>1958</v>
      </c>
      <c r="D1023" s="4" t="s">
        <v>2395</v>
      </c>
      <c r="E1023" s="4" t="s">
        <v>2360</v>
      </c>
      <c r="F1023" s="4" t="s">
        <v>2360</v>
      </c>
      <c r="G1023" s="17">
        <v>30.6</v>
      </c>
      <c r="H1023" s="127">
        <v>3.5066999999999999</v>
      </c>
      <c r="I1023" s="123">
        <v>1</v>
      </c>
      <c r="J1023" s="123">
        <v>1</v>
      </c>
      <c r="K1023" s="123">
        <v>1</v>
      </c>
      <c r="L1023" s="123">
        <v>1</v>
      </c>
    </row>
    <row r="1024" spans="1:12">
      <c r="A1024" s="16" t="s">
        <v>948</v>
      </c>
      <c r="B1024" s="16" t="s">
        <v>2396</v>
      </c>
      <c r="C1024" s="16" t="s">
        <v>1954</v>
      </c>
      <c r="D1024" s="4" t="s">
        <v>2397</v>
      </c>
      <c r="E1024" s="4" t="s">
        <v>2360</v>
      </c>
      <c r="F1024" s="4" t="s">
        <v>2360</v>
      </c>
      <c r="G1024" s="17">
        <v>10.892807424594</v>
      </c>
      <c r="H1024" s="127">
        <v>1.0186999999999999</v>
      </c>
      <c r="I1024" s="123">
        <v>1</v>
      </c>
      <c r="J1024" s="123">
        <v>1</v>
      </c>
      <c r="K1024" s="123">
        <v>1</v>
      </c>
      <c r="L1024" s="123">
        <v>1</v>
      </c>
    </row>
    <row r="1025" spans="1:12">
      <c r="A1025" s="16" t="s">
        <v>949</v>
      </c>
      <c r="B1025" s="16" t="s">
        <v>2396</v>
      </c>
      <c r="C1025" s="16" t="s">
        <v>1956</v>
      </c>
      <c r="D1025" s="4" t="s">
        <v>2397</v>
      </c>
      <c r="E1025" s="4" t="s">
        <v>2360</v>
      </c>
      <c r="F1025" s="4" t="s">
        <v>2360</v>
      </c>
      <c r="G1025" s="17">
        <v>15.751677852348999</v>
      </c>
      <c r="H1025" s="127">
        <v>1.6772</v>
      </c>
      <c r="I1025" s="123">
        <v>1</v>
      </c>
      <c r="J1025" s="123">
        <v>1</v>
      </c>
      <c r="K1025" s="123">
        <v>1</v>
      </c>
      <c r="L1025" s="123">
        <v>1</v>
      </c>
    </row>
    <row r="1026" spans="1:12">
      <c r="A1026" s="16" t="s">
        <v>950</v>
      </c>
      <c r="B1026" s="16" t="s">
        <v>2396</v>
      </c>
      <c r="C1026" s="16" t="s">
        <v>1957</v>
      </c>
      <c r="D1026" s="4" t="s">
        <v>2397</v>
      </c>
      <c r="E1026" s="4" t="s">
        <v>2360</v>
      </c>
      <c r="F1026" s="4" t="s">
        <v>2360</v>
      </c>
      <c r="G1026" s="17">
        <v>23.352112676056301</v>
      </c>
      <c r="H1026" s="127">
        <v>2.9956999999999998</v>
      </c>
      <c r="I1026" s="123">
        <v>1</v>
      </c>
      <c r="J1026" s="123">
        <v>1</v>
      </c>
      <c r="K1026" s="123">
        <v>1</v>
      </c>
      <c r="L1026" s="123">
        <v>1</v>
      </c>
    </row>
    <row r="1027" spans="1:12">
      <c r="A1027" s="16" t="s">
        <v>951</v>
      </c>
      <c r="B1027" s="16" t="s">
        <v>2396</v>
      </c>
      <c r="C1027" s="16" t="s">
        <v>1958</v>
      </c>
      <c r="D1027" s="4" t="s">
        <v>2397</v>
      </c>
      <c r="E1027" s="4" t="s">
        <v>2360</v>
      </c>
      <c r="F1027" s="4" t="s">
        <v>2360</v>
      </c>
      <c r="G1027" s="17">
        <v>38.636363636363598</v>
      </c>
      <c r="H1027" s="127">
        <v>6.6249000000000002</v>
      </c>
      <c r="I1027" s="123">
        <v>1</v>
      </c>
      <c r="J1027" s="123">
        <v>1</v>
      </c>
      <c r="K1027" s="123">
        <v>1</v>
      </c>
      <c r="L1027" s="123">
        <v>1</v>
      </c>
    </row>
    <row r="1028" spans="1:12">
      <c r="A1028" s="16" t="s">
        <v>952</v>
      </c>
      <c r="B1028" s="16" t="s">
        <v>2398</v>
      </c>
      <c r="C1028" s="16" t="s">
        <v>1954</v>
      </c>
      <c r="D1028" s="4" t="s">
        <v>2399</v>
      </c>
      <c r="E1028" s="4" t="s">
        <v>2400</v>
      </c>
      <c r="F1028" s="4" t="s">
        <v>2400</v>
      </c>
      <c r="G1028" s="17">
        <v>2.6379095163806601</v>
      </c>
      <c r="H1028" s="127">
        <v>0.14949999999999999</v>
      </c>
      <c r="I1028" s="123">
        <v>1</v>
      </c>
      <c r="J1028" s="123">
        <v>1.28</v>
      </c>
      <c r="K1028" s="123">
        <v>1.28</v>
      </c>
      <c r="L1028" s="123">
        <v>1</v>
      </c>
    </row>
    <row r="1029" spans="1:12">
      <c r="A1029" s="16" t="s">
        <v>953</v>
      </c>
      <c r="B1029" s="16" t="s">
        <v>2398</v>
      </c>
      <c r="C1029" s="16" t="s">
        <v>1956</v>
      </c>
      <c r="D1029" s="4" t="s">
        <v>2399</v>
      </c>
      <c r="E1029" s="4" t="s">
        <v>2400</v>
      </c>
      <c r="F1029" s="4" t="s">
        <v>2400</v>
      </c>
      <c r="G1029" s="17">
        <v>3.1419905099405399</v>
      </c>
      <c r="H1029" s="127">
        <v>0.17960000000000001</v>
      </c>
      <c r="I1029" s="123">
        <v>1</v>
      </c>
      <c r="J1029" s="123">
        <v>1.28</v>
      </c>
      <c r="K1029" s="123">
        <v>1.28</v>
      </c>
      <c r="L1029" s="123">
        <v>1</v>
      </c>
    </row>
    <row r="1030" spans="1:12">
      <c r="A1030" s="16" t="s">
        <v>954</v>
      </c>
      <c r="B1030" s="16" t="s">
        <v>2398</v>
      </c>
      <c r="C1030" s="16" t="s">
        <v>1957</v>
      </c>
      <c r="D1030" s="4" t="s">
        <v>2399</v>
      </c>
      <c r="E1030" s="4" t="s">
        <v>2400</v>
      </c>
      <c r="F1030" s="4" t="s">
        <v>2400</v>
      </c>
      <c r="G1030" s="17">
        <v>6.1549198558171598</v>
      </c>
      <c r="H1030" s="127">
        <v>0.43930000000000002</v>
      </c>
      <c r="I1030" s="123">
        <v>1</v>
      </c>
      <c r="J1030" s="123">
        <v>1.28</v>
      </c>
      <c r="K1030" s="123">
        <v>1.28</v>
      </c>
      <c r="L1030" s="123">
        <v>1</v>
      </c>
    </row>
    <row r="1031" spans="1:12">
      <c r="A1031" s="16" t="s">
        <v>955</v>
      </c>
      <c r="B1031" s="16" t="s">
        <v>2398</v>
      </c>
      <c r="C1031" s="16" t="s">
        <v>1958</v>
      </c>
      <c r="D1031" s="4" t="s">
        <v>2399</v>
      </c>
      <c r="E1031" s="4" t="s">
        <v>2400</v>
      </c>
      <c r="F1031" s="4" t="s">
        <v>2400</v>
      </c>
      <c r="G1031" s="17">
        <v>15</v>
      </c>
      <c r="H1031" s="127">
        <v>2.1259000000000001</v>
      </c>
      <c r="I1031" s="123">
        <v>1</v>
      </c>
      <c r="J1031" s="123">
        <v>1.28</v>
      </c>
      <c r="K1031" s="123">
        <v>1.28</v>
      </c>
      <c r="L1031" s="123">
        <v>1</v>
      </c>
    </row>
    <row r="1032" spans="1:12">
      <c r="A1032" s="16" t="s">
        <v>956</v>
      </c>
      <c r="B1032" s="16" t="s">
        <v>2401</v>
      </c>
      <c r="C1032" s="16" t="s">
        <v>1954</v>
      </c>
      <c r="D1032" s="4" t="s">
        <v>2402</v>
      </c>
      <c r="E1032" s="4" t="s">
        <v>2360</v>
      </c>
      <c r="F1032" s="4" t="s">
        <v>2360</v>
      </c>
      <c r="G1032" s="17">
        <v>8.3142857142857096</v>
      </c>
      <c r="H1032" s="127">
        <v>2.379</v>
      </c>
      <c r="I1032" s="123">
        <v>1</v>
      </c>
      <c r="J1032" s="123">
        <v>1</v>
      </c>
      <c r="K1032" s="123">
        <v>1</v>
      </c>
      <c r="L1032" s="123">
        <v>1</v>
      </c>
    </row>
    <row r="1033" spans="1:12">
      <c r="A1033" s="16" t="s">
        <v>957</v>
      </c>
      <c r="B1033" s="16" t="s">
        <v>2401</v>
      </c>
      <c r="C1033" s="16" t="s">
        <v>1956</v>
      </c>
      <c r="D1033" s="4" t="s">
        <v>2402</v>
      </c>
      <c r="E1033" s="4" t="s">
        <v>2360</v>
      </c>
      <c r="F1033" s="4" t="s">
        <v>2360</v>
      </c>
      <c r="G1033" s="17">
        <v>12.020689655172401</v>
      </c>
      <c r="H1033" s="127">
        <v>4.0039999999999996</v>
      </c>
      <c r="I1033" s="123">
        <v>1</v>
      </c>
      <c r="J1033" s="123">
        <v>1</v>
      </c>
      <c r="K1033" s="123">
        <v>1</v>
      </c>
      <c r="L1033" s="123">
        <v>1</v>
      </c>
    </row>
    <row r="1034" spans="1:12">
      <c r="A1034" s="16" t="s">
        <v>958</v>
      </c>
      <c r="B1034" s="16" t="s">
        <v>2401</v>
      </c>
      <c r="C1034" s="16" t="s">
        <v>1957</v>
      </c>
      <c r="D1034" s="4" t="s">
        <v>2402</v>
      </c>
      <c r="E1034" s="4" t="s">
        <v>2360</v>
      </c>
      <c r="F1034" s="4" t="s">
        <v>2360</v>
      </c>
      <c r="G1034" s="17">
        <v>19.347826086956498</v>
      </c>
      <c r="H1034" s="127">
        <v>7.3891999999999998</v>
      </c>
      <c r="I1034" s="123">
        <v>1</v>
      </c>
      <c r="J1034" s="123">
        <v>1</v>
      </c>
      <c r="K1034" s="123">
        <v>1</v>
      </c>
      <c r="L1034" s="123">
        <v>1</v>
      </c>
    </row>
    <row r="1035" spans="1:12">
      <c r="A1035" s="16" t="s">
        <v>959</v>
      </c>
      <c r="B1035" s="16" t="s">
        <v>2401</v>
      </c>
      <c r="C1035" s="16" t="s">
        <v>1958</v>
      </c>
      <c r="D1035" s="4" t="s">
        <v>2402</v>
      </c>
      <c r="E1035" s="4" t="s">
        <v>2360</v>
      </c>
      <c r="F1035" s="4" t="s">
        <v>2360</v>
      </c>
      <c r="G1035" s="17">
        <v>42.6091549295775</v>
      </c>
      <c r="H1035" s="127">
        <v>14.1006</v>
      </c>
      <c r="I1035" s="123">
        <v>1</v>
      </c>
      <c r="J1035" s="123">
        <v>1</v>
      </c>
      <c r="K1035" s="123">
        <v>1</v>
      </c>
      <c r="L1035" s="123">
        <v>1</v>
      </c>
    </row>
    <row r="1036" spans="1:12">
      <c r="A1036" s="16" t="s">
        <v>960</v>
      </c>
      <c r="B1036" s="16" t="s">
        <v>2403</v>
      </c>
      <c r="C1036" s="16" t="s">
        <v>1954</v>
      </c>
      <c r="D1036" s="4" t="s">
        <v>2404</v>
      </c>
      <c r="E1036" s="4" t="s">
        <v>2360</v>
      </c>
      <c r="F1036" s="4" t="s">
        <v>2360</v>
      </c>
      <c r="G1036" s="17">
        <v>3.6363636363636398</v>
      </c>
      <c r="H1036" s="127">
        <v>1.0096000000000001</v>
      </c>
      <c r="I1036" s="123">
        <v>1</v>
      </c>
      <c r="J1036" s="123">
        <v>1</v>
      </c>
      <c r="K1036" s="123">
        <v>1</v>
      </c>
      <c r="L1036" s="123">
        <v>1</v>
      </c>
    </row>
    <row r="1037" spans="1:12">
      <c r="A1037" s="16" t="s">
        <v>961</v>
      </c>
      <c r="B1037" s="16" t="s">
        <v>2403</v>
      </c>
      <c r="C1037" s="16" t="s">
        <v>1956</v>
      </c>
      <c r="D1037" s="4" t="s">
        <v>2404</v>
      </c>
      <c r="E1037" s="4" t="s">
        <v>2360</v>
      </c>
      <c r="F1037" s="4" t="s">
        <v>2360</v>
      </c>
      <c r="G1037" s="17">
        <v>13.205752212389401</v>
      </c>
      <c r="H1037" s="127">
        <v>2.5718999999999999</v>
      </c>
      <c r="I1037" s="123">
        <v>1</v>
      </c>
      <c r="J1037" s="123">
        <v>1</v>
      </c>
      <c r="K1037" s="123">
        <v>1</v>
      </c>
      <c r="L1037" s="123">
        <v>1</v>
      </c>
    </row>
    <row r="1038" spans="1:12">
      <c r="A1038" s="16" t="s">
        <v>962</v>
      </c>
      <c r="B1038" s="16" t="s">
        <v>2403</v>
      </c>
      <c r="C1038" s="16" t="s">
        <v>1957</v>
      </c>
      <c r="D1038" s="4" t="s">
        <v>2404</v>
      </c>
      <c r="E1038" s="4" t="s">
        <v>2360</v>
      </c>
      <c r="F1038" s="4" t="s">
        <v>2360</v>
      </c>
      <c r="G1038" s="17">
        <v>27.123456790123502</v>
      </c>
      <c r="H1038" s="127">
        <v>5.0115999999999996</v>
      </c>
      <c r="I1038" s="123">
        <v>1</v>
      </c>
      <c r="J1038" s="123">
        <v>1</v>
      </c>
      <c r="K1038" s="123">
        <v>1</v>
      </c>
      <c r="L1038" s="123">
        <v>1</v>
      </c>
    </row>
    <row r="1039" spans="1:12">
      <c r="A1039" s="16" t="s">
        <v>963</v>
      </c>
      <c r="B1039" s="16" t="s">
        <v>2403</v>
      </c>
      <c r="C1039" s="16" t="s">
        <v>1958</v>
      </c>
      <c r="D1039" s="4" t="s">
        <v>2404</v>
      </c>
      <c r="E1039" s="4" t="s">
        <v>2360</v>
      </c>
      <c r="F1039" s="4" t="s">
        <v>2360</v>
      </c>
      <c r="G1039" s="17">
        <v>66.275438596491199</v>
      </c>
      <c r="H1039" s="127">
        <v>13.557600000000001</v>
      </c>
      <c r="I1039" s="123">
        <v>1</v>
      </c>
      <c r="J1039" s="123">
        <v>1</v>
      </c>
      <c r="K1039" s="123">
        <v>1</v>
      </c>
      <c r="L1039" s="123">
        <v>1</v>
      </c>
    </row>
    <row r="1040" spans="1:12">
      <c r="A1040" s="16" t="s">
        <v>964</v>
      </c>
      <c r="B1040" s="16" t="s">
        <v>2405</v>
      </c>
      <c r="C1040" s="16" t="s">
        <v>1954</v>
      </c>
      <c r="D1040" s="4" t="s">
        <v>2406</v>
      </c>
      <c r="E1040" s="4" t="s">
        <v>2360</v>
      </c>
      <c r="F1040" s="4" t="s">
        <v>2360</v>
      </c>
      <c r="G1040" s="17">
        <v>2.6551210428305398</v>
      </c>
      <c r="H1040" s="127">
        <v>0.19070000000000001</v>
      </c>
      <c r="I1040" s="123">
        <v>1</v>
      </c>
      <c r="J1040" s="123">
        <v>1</v>
      </c>
      <c r="K1040" s="123">
        <v>1</v>
      </c>
      <c r="L1040" s="123">
        <v>1</v>
      </c>
    </row>
    <row r="1041" spans="1:12">
      <c r="A1041" s="16" t="s">
        <v>965</v>
      </c>
      <c r="B1041" s="16" t="s">
        <v>2405</v>
      </c>
      <c r="C1041" s="16" t="s">
        <v>1956</v>
      </c>
      <c r="D1041" s="4" t="s">
        <v>2406</v>
      </c>
      <c r="E1041" s="4" t="s">
        <v>2360</v>
      </c>
      <c r="F1041" s="4" t="s">
        <v>2360</v>
      </c>
      <c r="G1041" s="17">
        <v>6.6550958627648802</v>
      </c>
      <c r="H1041" s="127">
        <v>0.61560000000000004</v>
      </c>
      <c r="I1041" s="123">
        <v>1</v>
      </c>
      <c r="J1041" s="123">
        <v>1</v>
      </c>
      <c r="K1041" s="123">
        <v>1</v>
      </c>
      <c r="L1041" s="123">
        <v>1</v>
      </c>
    </row>
    <row r="1042" spans="1:12">
      <c r="A1042" s="16" t="s">
        <v>966</v>
      </c>
      <c r="B1042" s="16" t="s">
        <v>2405</v>
      </c>
      <c r="C1042" s="16" t="s">
        <v>1957</v>
      </c>
      <c r="D1042" s="4" t="s">
        <v>2406</v>
      </c>
      <c r="E1042" s="4" t="s">
        <v>2360</v>
      </c>
      <c r="F1042" s="4" t="s">
        <v>2360</v>
      </c>
      <c r="G1042" s="17">
        <v>15.484398782344</v>
      </c>
      <c r="H1042" s="127">
        <v>1.9664999999999999</v>
      </c>
      <c r="I1042" s="123">
        <v>1</v>
      </c>
      <c r="J1042" s="123">
        <v>1</v>
      </c>
      <c r="K1042" s="123">
        <v>1</v>
      </c>
      <c r="L1042" s="123">
        <v>1</v>
      </c>
    </row>
    <row r="1043" spans="1:12">
      <c r="A1043" s="16" t="s">
        <v>967</v>
      </c>
      <c r="B1043" s="16" t="s">
        <v>2405</v>
      </c>
      <c r="C1043" s="16" t="s">
        <v>1958</v>
      </c>
      <c r="D1043" s="4" t="s">
        <v>2406</v>
      </c>
      <c r="E1043" s="4" t="s">
        <v>2360</v>
      </c>
      <c r="F1043" s="4" t="s">
        <v>2360</v>
      </c>
      <c r="G1043" s="17">
        <v>24.716299559471398</v>
      </c>
      <c r="H1043" s="127">
        <v>4.6856999999999998</v>
      </c>
      <c r="I1043" s="123">
        <v>1</v>
      </c>
      <c r="J1043" s="123">
        <v>1</v>
      </c>
      <c r="K1043" s="123">
        <v>1</v>
      </c>
      <c r="L1043" s="123">
        <v>1</v>
      </c>
    </row>
    <row r="1044" spans="1:12">
      <c r="A1044" s="16" t="s">
        <v>968</v>
      </c>
      <c r="B1044" s="16" t="s">
        <v>2407</v>
      </c>
      <c r="C1044" s="16" t="s">
        <v>1954</v>
      </c>
      <c r="D1044" s="4" t="s">
        <v>2408</v>
      </c>
      <c r="E1044" s="4" t="s">
        <v>2360</v>
      </c>
      <c r="F1044" s="4" t="s">
        <v>2360</v>
      </c>
      <c r="G1044" s="17">
        <v>4.7393021724819002</v>
      </c>
      <c r="H1044" s="127">
        <v>0.53080000000000005</v>
      </c>
      <c r="I1044" s="123">
        <v>1</v>
      </c>
      <c r="J1044" s="123">
        <v>1</v>
      </c>
      <c r="K1044" s="123">
        <v>1</v>
      </c>
      <c r="L1044" s="123">
        <v>1</v>
      </c>
    </row>
    <row r="1045" spans="1:12">
      <c r="A1045" s="16" t="s">
        <v>969</v>
      </c>
      <c r="B1045" s="16" t="s">
        <v>2407</v>
      </c>
      <c r="C1045" s="16" t="s">
        <v>1956</v>
      </c>
      <c r="D1045" s="4" t="s">
        <v>2408</v>
      </c>
      <c r="E1045" s="4" t="s">
        <v>2360</v>
      </c>
      <c r="F1045" s="4" t="s">
        <v>2360</v>
      </c>
      <c r="G1045" s="17">
        <v>8.1769242401330704</v>
      </c>
      <c r="H1045" s="127">
        <v>1.0744</v>
      </c>
      <c r="I1045" s="123">
        <v>1</v>
      </c>
      <c r="J1045" s="123">
        <v>1</v>
      </c>
      <c r="K1045" s="123">
        <v>1</v>
      </c>
      <c r="L1045" s="123">
        <v>1</v>
      </c>
    </row>
    <row r="1046" spans="1:12">
      <c r="A1046" s="16" t="s">
        <v>970</v>
      </c>
      <c r="B1046" s="16" t="s">
        <v>2407</v>
      </c>
      <c r="C1046" s="16" t="s">
        <v>1957</v>
      </c>
      <c r="D1046" s="4" t="s">
        <v>2408</v>
      </c>
      <c r="E1046" s="4" t="s">
        <v>2360</v>
      </c>
      <c r="F1046" s="4" t="s">
        <v>2360</v>
      </c>
      <c r="G1046" s="17">
        <v>10.538099243061399</v>
      </c>
      <c r="H1046" s="127">
        <v>1.3956</v>
      </c>
      <c r="I1046" s="123">
        <v>1</v>
      </c>
      <c r="J1046" s="123">
        <v>1</v>
      </c>
      <c r="K1046" s="123">
        <v>1</v>
      </c>
      <c r="L1046" s="123">
        <v>1</v>
      </c>
    </row>
    <row r="1047" spans="1:12">
      <c r="A1047" s="16" t="s">
        <v>971</v>
      </c>
      <c r="B1047" s="16" t="s">
        <v>2407</v>
      </c>
      <c r="C1047" s="16" t="s">
        <v>1958</v>
      </c>
      <c r="D1047" s="4" t="s">
        <v>2408</v>
      </c>
      <c r="E1047" s="4" t="s">
        <v>2360</v>
      </c>
      <c r="F1047" s="4" t="s">
        <v>2360</v>
      </c>
      <c r="G1047" s="17">
        <v>18.102697998259401</v>
      </c>
      <c r="H1047" s="127">
        <v>3.6316000000000002</v>
      </c>
      <c r="I1047" s="123">
        <v>1</v>
      </c>
      <c r="J1047" s="123">
        <v>1</v>
      </c>
      <c r="K1047" s="123">
        <v>1</v>
      </c>
      <c r="L1047" s="123">
        <v>1</v>
      </c>
    </row>
    <row r="1048" spans="1:12">
      <c r="A1048" s="16" t="s">
        <v>972</v>
      </c>
      <c r="B1048" s="16" t="s">
        <v>2409</v>
      </c>
      <c r="C1048" s="16" t="s">
        <v>1954</v>
      </c>
      <c r="D1048" s="4" t="s">
        <v>2410</v>
      </c>
      <c r="E1048" s="4" t="s">
        <v>2360</v>
      </c>
      <c r="F1048" s="4" t="s">
        <v>2360</v>
      </c>
      <c r="G1048" s="17">
        <v>5.11359948068809</v>
      </c>
      <c r="H1048" s="127">
        <v>0.495</v>
      </c>
      <c r="I1048" s="123">
        <v>1</v>
      </c>
      <c r="J1048" s="123">
        <v>1</v>
      </c>
      <c r="K1048" s="123">
        <v>1</v>
      </c>
      <c r="L1048" s="123">
        <v>1</v>
      </c>
    </row>
    <row r="1049" spans="1:12">
      <c r="A1049" s="16" t="s">
        <v>973</v>
      </c>
      <c r="B1049" s="16" t="s">
        <v>2409</v>
      </c>
      <c r="C1049" s="16" t="s">
        <v>1956</v>
      </c>
      <c r="D1049" s="4" t="s">
        <v>2410</v>
      </c>
      <c r="E1049" s="4" t="s">
        <v>2360</v>
      </c>
      <c r="F1049" s="4" t="s">
        <v>2360</v>
      </c>
      <c r="G1049" s="17">
        <v>7.9126436781609204</v>
      </c>
      <c r="H1049" s="127">
        <v>0.91659999999999997</v>
      </c>
      <c r="I1049" s="123">
        <v>1</v>
      </c>
      <c r="J1049" s="123">
        <v>1</v>
      </c>
      <c r="K1049" s="123">
        <v>1</v>
      </c>
      <c r="L1049" s="123">
        <v>1</v>
      </c>
    </row>
    <row r="1050" spans="1:12">
      <c r="A1050" s="16" t="s">
        <v>974</v>
      </c>
      <c r="B1050" s="16" t="s">
        <v>2409</v>
      </c>
      <c r="C1050" s="16" t="s">
        <v>1957</v>
      </c>
      <c r="D1050" s="4" t="s">
        <v>2410</v>
      </c>
      <c r="E1050" s="4" t="s">
        <v>2360</v>
      </c>
      <c r="F1050" s="4" t="s">
        <v>2360</v>
      </c>
      <c r="G1050" s="17">
        <v>14.2041763341067</v>
      </c>
      <c r="H1050" s="127">
        <v>1.8587</v>
      </c>
      <c r="I1050" s="123">
        <v>1</v>
      </c>
      <c r="J1050" s="123">
        <v>1</v>
      </c>
      <c r="K1050" s="123">
        <v>1</v>
      </c>
      <c r="L1050" s="123">
        <v>1</v>
      </c>
    </row>
    <row r="1051" spans="1:12">
      <c r="A1051" s="16" t="s">
        <v>975</v>
      </c>
      <c r="B1051" s="16" t="s">
        <v>2409</v>
      </c>
      <c r="C1051" s="16" t="s">
        <v>1958</v>
      </c>
      <c r="D1051" s="4" t="s">
        <v>2410</v>
      </c>
      <c r="E1051" s="4" t="s">
        <v>2360</v>
      </c>
      <c r="F1051" s="4" t="s">
        <v>2360</v>
      </c>
      <c r="G1051" s="17">
        <v>19.9821428571429</v>
      </c>
      <c r="H1051" s="127">
        <v>3.2265999999999999</v>
      </c>
      <c r="I1051" s="123">
        <v>1</v>
      </c>
      <c r="J1051" s="123">
        <v>1</v>
      </c>
      <c r="K1051" s="123">
        <v>1</v>
      </c>
      <c r="L1051" s="123">
        <v>1</v>
      </c>
    </row>
    <row r="1052" spans="1:12">
      <c r="A1052" s="16" t="s">
        <v>976</v>
      </c>
      <c r="B1052" s="16" t="s">
        <v>2411</v>
      </c>
      <c r="C1052" s="16" t="s">
        <v>1954</v>
      </c>
      <c r="D1052" s="4" t="s">
        <v>2412</v>
      </c>
      <c r="E1052" s="4" t="s">
        <v>2360</v>
      </c>
      <c r="F1052" s="4" t="s">
        <v>2360</v>
      </c>
      <c r="G1052" s="17">
        <v>5.4466965120283399</v>
      </c>
      <c r="H1052" s="127">
        <v>0.3891</v>
      </c>
      <c r="I1052" s="123">
        <v>1</v>
      </c>
      <c r="J1052" s="123">
        <v>1</v>
      </c>
      <c r="K1052" s="123">
        <v>1</v>
      </c>
      <c r="L1052" s="123">
        <v>1</v>
      </c>
    </row>
    <row r="1053" spans="1:12">
      <c r="A1053" s="16" t="s">
        <v>977</v>
      </c>
      <c r="B1053" s="16" t="s">
        <v>2411</v>
      </c>
      <c r="C1053" s="16" t="s">
        <v>1956</v>
      </c>
      <c r="D1053" s="4" t="s">
        <v>2412</v>
      </c>
      <c r="E1053" s="4" t="s">
        <v>2360</v>
      </c>
      <c r="F1053" s="4" t="s">
        <v>2360</v>
      </c>
      <c r="G1053" s="17">
        <v>9.2402169701665997</v>
      </c>
      <c r="H1053" s="127">
        <v>0.85170000000000001</v>
      </c>
      <c r="I1053" s="123">
        <v>1</v>
      </c>
      <c r="J1053" s="123">
        <v>1</v>
      </c>
      <c r="K1053" s="123">
        <v>1</v>
      </c>
      <c r="L1053" s="123">
        <v>1</v>
      </c>
    </row>
    <row r="1054" spans="1:12">
      <c r="A1054" s="16" t="s">
        <v>978</v>
      </c>
      <c r="B1054" s="16" t="s">
        <v>2411</v>
      </c>
      <c r="C1054" s="16" t="s">
        <v>1957</v>
      </c>
      <c r="D1054" s="4" t="s">
        <v>2412</v>
      </c>
      <c r="E1054" s="4" t="s">
        <v>2360</v>
      </c>
      <c r="F1054" s="4" t="s">
        <v>2360</v>
      </c>
      <c r="G1054" s="17">
        <v>12.307757885762999</v>
      </c>
      <c r="H1054" s="127">
        <v>1.4232</v>
      </c>
      <c r="I1054" s="123">
        <v>1</v>
      </c>
      <c r="J1054" s="123">
        <v>1</v>
      </c>
      <c r="K1054" s="123">
        <v>1</v>
      </c>
      <c r="L1054" s="123">
        <v>1</v>
      </c>
    </row>
    <row r="1055" spans="1:12">
      <c r="A1055" s="16" t="s">
        <v>979</v>
      </c>
      <c r="B1055" s="16" t="s">
        <v>2411</v>
      </c>
      <c r="C1055" s="16" t="s">
        <v>1958</v>
      </c>
      <c r="D1055" s="4" t="s">
        <v>2412</v>
      </c>
      <c r="E1055" s="4" t="s">
        <v>2360</v>
      </c>
      <c r="F1055" s="4" t="s">
        <v>2360</v>
      </c>
      <c r="G1055" s="17">
        <v>12.307757885762999</v>
      </c>
      <c r="H1055" s="127">
        <v>1.9733000000000001</v>
      </c>
      <c r="I1055" s="123">
        <v>1</v>
      </c>
      <c r="J1055" s="123">
        <v>1</v>
      </c>
      <c r="K1055" s="123">
        <v>1</v>
      </c>
      <c r="L1055" s="123">
        <v>1</v>
      </c>
    </row>
    <row r="1056" spans="1:12">
      <c r="A1056" s="16" t="s">
        <v>980</v>
      </c>
      <c r="B1056" s="16" t="s">
        <v>2413</v>
      </c>
      <c r="C1056" s="16" t="s">
        <v>1954</v>
      </c>
      <c r="D1056" s="4" t="s">
        <v>2414</v>
      </c>
      <c r="E1056" s="4" t="s">
        <v>2400</v>
      </c>
      <c r="F1056" s="4" t="s">
        <v>2400</v>
      </c>
      <c r="G1056" s="17">
        <v>2.0016292224100098</v>
      </c>
      <c r="H1056" s="127">
        <v>0.1037</v>
      </c>
      <c r="I1056" s="123">
        <v>1</v>
      </c>
      <c r="J1056" s="123">
        <v>1.28</v>
      </c>
      <c r="K1056" s="123">
        <v>1.28</v>
      </c>
      <c r="L1056" s="123">
        <v>1</v>
      </c>
    </row>
    <row r="1057" spans="1:12">
      <c r="A1057" s="16" t="s">
        <v>981</v>
      </c>
      <c r="B1057" s="16" t="s">
        <v>2413</v>
      </c>
      <c r="C1057" s="16" t="s">
        <v>1956</v>
      </c>
      <c r="D1057" s="4" t="s">
        <v>2414</v>
      </c>
      <c r="E1057" s="4" t="s">
        <v>2400</v>
      </c>
      <c r="F1057" s="4" t="s">
        <v>2400</v>
      </c>
      <c r="G1057" s="17">
        <v>2.2882313277050099</v>
      </c>
      <c r="H1057" s="127">
        <v>0.1356</v>
      </c>
      <c r="I1057" s="123">
        <v>1</v>
      </c>
      <c r="J1057" s="123">
        <v>1.28</v>
      </c>
      <c r="K1057" s="123">
        <v>1.28</v>
      </c>
      <c r="L1057" s="123">
        <v>1</v>
      </c>
    </row>
    <row r="1058" spans="1:12">
      <c r="A1058" s="16" t="s">
        <v>982</v>
      </c>
      <c r="B1058" s="16" t="s">
        <v>2413</v>
      </c>
      <c r="C1058" s="16" t="s">
        <v>1957</v>
      </c>
      <c r="D1058" s="4" t="s">
        <v>2414</v>
      </c>
      <c r="E1058" s="4" t="s">
        <v>2400</v>
      </c>
      <c r="F1058" s="4" t="s">
        <v>2400</v>
      </c>
      <c r="G1058" s="17">
        <v>3.26986322422007</v>
      </c>
      <c r="H1058" s="127">
        <v>0.25390000000000001</v>
      </c>
      <c r="I1058" s="123">
        <v>1</v>
      </c>
      <c r="J1058" s="123">
        <v>1.28</v>
      </c>
      <c r="K1058" s="123">
        <v>1.28</v>
      </c>
      <c r="L1058" s="123">
        <v>1</v>
      </c>
    </row>
    <row r="1059" spans="1:12">
      <c r="A1059" s="16" t="s">
        <v>983</v>
      </c>
      <c r="B1059" s="16" t="s">
        <v>2413</v>
      </c>
      <c r="C1059" s="16" t="s">
        <v>1958</v>
      </c>
      <c r="D1059" s="4" t="s">
        <v>2414</v>
      </c>
      <c r="E1059" s="4" t="s">
        <v>2400</v>
      </c>
      <c r="F1059" s="4" t="s">
        <v>2400</v>
      </c>
      <c r="G1059" s="17">
        <v>14.5588235294118</v>
      </c>
      <c r="H1059" s="127">
        <v>2.0714000000000001</v>
      </c>
      <c r="I1059" s="123">
        <v>1</v>
      </c>
      <c r="J1059" s="123">
        <v>1.28</v>
      </c>
      <c r="K1059" s="123">
        <v>1.28</v>
      </c>
      <c r="L1059" s="123">
        <v>1</v>
      </c>
    </row>
    <row r="1060" spans="1:12">
      <c r="A1060" s="16" t="s">
        <v>984</v>
      </c>
      <c r="B1060" s="16" t="s">
        <v>2415</v>
      </c>
      <c r="C1060" s="16" t="s">
        <v>1954</v>
      </c>
      <c r="D1060" s="4" t="s">
        <v>1686</v>
      </c>
      <c r="E1060" s="4" t="s">
        <v>1961</v>
      </c>
      <c r="F1060" s="4" t="s">
        <v>1962</v>
      </c>
      <c r="G1060" s="17">
        <v>3.19713831478537</v>
      </c>
      <c r="H1060" s="127">
        <v>1.3555999999999999</v>
      </c>
      <c r="I1060" s="123">
        <v>1</v>
      </c>
      <c r="J1060" s="123">
        <v>1</v>
      </c>
      <c r="K1060" s="123">
        <v>1</v>
      </c>
      <c r="L1060" s="123">
        <v>1</v>
      </c>
    </row>
    <row r="1061" spans="1:12">
      <c r="A1061" s="16" t="s">
        <v>985</v>
      </c>
      <c r="B1061" s="16" t="s">
        <v>2415</v>
      </c>
      <c r="C1061" s="16" t="s">
        <v>1956</v>
      </c>
      <c r="D1061" s="4" t="s">
        <v>1686</v>
      </c>
      <c r="E1061" s="4" t="s">
        <v>1961</v>
      </c>
      <c r="F1061" s="4" t="s">
        <v>1962</v>
      </c>
      <c r="G1061" s="17">
        <v>4.8882265275707901</v>
      </c>
      <c r="H1061" s="127">
        <v>1.73</v>
      </c>
      <c r="I1061" s="123">
        <v>1</v>
      </c>
      <c r="J1061" s="123">
        <v>1</v>
      </c>
      <c r="K1061" s="123">
        <v>1</v>
      </c>
      <c r="L1061" s="123">
        <v>1</v>
      </c>
    </row>
    <row r="1062" spans="1:12">
      <c r="A1062" s="16" t="s">
        <v>986</v>
      </c>
      <c r="B1062" s="16" t="s">
        <v>2415</v>
      </c>
      <c r="C1062" s="16" t="s">
        <v>1957</v>
      </c>
      <c r="D1062" s="4" t="s">
        <v>1686</v>
      </c>
      <c r="E1062" s="4" t="s">
        <v>1961</v>
      </c>
      <c r="F1062" s="4" t="s">
        <v>1962</v>
      </c>
      <c r="G1062" s="17">
        <v>8.0084985835694091</v>
      </c>
      <c r="H1062" s="127">
        <v>2.6680999999999999</v>
      </c>
      <c r="I1062" s="123">
        <v>1</v>
      </c>
      <c r="J1062" s="123">
        <v>1</v>
      </c>
      <c r="K1062" s="123">
        <v>1</v>
      </c>
      <c r="L1062" s="123">
        <v>1</v>
      </c>
    </row>
    <row r="1063" spans="1:12">
      <c r="A1063" s="16" t="s">
        <v>987</v>
      </c>
      <c r="B1063" s="16" t="s">
        <v>2415</v>
      </c>
      <c r="C1063" s="16" t="s">
        <v>1958</v>
      </c>
      <c r="D1063" s="4" t="s">
        <v>1686</v>
      </c>
      <c r="E1063" s="4" t="s">
        <v>1961</v>
      </c>
      <c r="F1063" s="4" t="s">
        <v>1962</v>
      </c>
      <c r="G1063" s="17">
        <v>10.612244897959201</v>
      </c>
      <c r="H1063" s="127">
        <v>3.7023999999999999</v>
      </c>
      <c r="I1063" s="123">
        <v>1</v>
      </c>
      <c r="J1063" s="123">
        <v>1</v>
      </c>
      <c r="K1063" s="123">
        <v>1</v>
      </c>
      <c r="L1063" s="123">
        <v>1</v>
      </c>
    </row>
    <row r="1064" spans="1:12">
      <c r="A1064" s="16" t="s">
        <v>988</v>
      </c>
      <c r="B1064" s="16" t="s">
        <v>2416</v>
      </c>
      <c r="C1064" s="16" t="s">
        <v>1954</v>
      </c>
      <c r="D1064" s="4" t="s">
        <v>2417</v>
      </c>
      <c r="E1064" s="4" t="s">
        <v>1961</v>
      </c>
      <c r="F1064" s="4" t="s">
        <v>1962</v>
      </c>
      <c r="G1064" s="17">
        <v>3.14636363636364</v>
      </c>
      <c r="H1064" s="127">
        <v>0.99350000000000005</v>
      </c>
      <c r="I1064" s="123">
        <v>1</v>
      </c>
      <c r="J1064" s="123">
        <v>1</v>
      </c>
      <c r="K1064" s="123">
        <v>1</v>
      </c>
      <c r="L1064" s="123">
        <v>1</v>
      </c>
    </row>
    <row r="1065" spans="1:12">
      <c r="A1065" s="16" t="s">
        <v>989</v>
      </c>
      <c r="B1065" s="16" t="s">
        <v>2416</v>
      </c>
      <c r="C1065" s="16" t="s">
        <v>1956</v>
      </c>
      <c r="D1065" s="4" t="s">
        <v>2417</v>
      </c>
      <c r="E1065" s="4" t="s">
        <v>1961</v>
      </c>
      <c r="F1065" s="4" t="s">
        <v>1962</v>
      </c>
      <c r="G1065" s="17">
        <v>4.1119751166407497</v>
      </c>
      <c r="H1065" s="127">
        <v>1.3932</v>
      </c>
      <c r="I1065" s="123">
        <v>1</v>
      </c>
      <c r="J1065" s="123">
        <v>1</v>
      </c>
      <c r="K1065" s="123">
        <v>1</v>
      </c>
      <c r="L1065" s="123">
        <v>1</v>
      </c>
    </row>
    <row r="1066" spans="1:12">
      <c r="A1066" s="16" t="s">
        <v>990</v>
      </c>
      <c r="B1066" s="16" t="s">
        <v>2416</v>
      </c>
      <c r="C1066" s="16" t="s">
        <v>1957</v>
      </c>
      <c r="D1066" s="4" t="s">
        <v>2417</v>
      </c>
      <c r="E1066" s="4" t="s">
        <v>1961</v>
      </c>
      <c r="F1066" s="4" t="s">
        <v>1962</v>
      </c>
      <c r="G1066" s="17">
        <v>9.0359712230215798</v>
      </c>
      <c r="H1066" s="127">
        <v>2.1688999999999998</v>
      </c>
      <c r="I1066" s="123">
        <v>1</v>
      </c>
      <c r="J1066" s="123">
        <v>1</v>
      </c>
      <c r="K1066" s="123">
        <v>1</v>
      </c>
      <c r="L1066" s="123">
        <v>1</v>
      </c>
    </row>
    <row r="1067" spans="1:12">
      <c r="A1067" s="16" t="s">
        <v>991</v>
      </c>
      <c r="B1067" s="16" t="s">
        <v>2416</v>
      </c>
      <c r="C1067" s="16" t="s">
        <v>1958</v>
      </c>
      <c r="D1067" s="4" t="s">
        <v>2417</v>
      </c>
      <c r="E1067" s="4" t="s">
        <v>1961</v>
      </c>
      <c r="F1067" s="4" t="s">
        <v>1962</v>
      </c>
      <c r="G1067" s="17">
        <v>17.6947368421053</v>
      </c>
      <c r="H1067" s="127">
        <v>4.8981000000000003</v>
      </c>
      <c r="I1067" s="123">
        <v>1</v>
      </c>
      <c r="J1067" s="123">
        <v>1</v>
      </c>
      <c r="K1067" s="123">
        <v>1</v>
      </c>
      <c r="L1067" s="123">
        <v>1</v>
      </c>
    </row>
    <row r="1068" spans="1:12">
      <c r="A1068" s="16" t="s">
        <v>992</v>
      </c>
      <c r="B1068" s="16" t="s">
        <v>2418</v>
      </c>
      <c r="C1068" s="16" t="s">
        <v>1954</v>
      </c>
      <c r="D1068" s="4" t="s">
        <v>2419</v>
      </c>
      <c r="E1068" s="4" t="s">
        <v>1961</v>
      </c>
      <c r="F1068" s="4" t="s">
        <v>1962</v>
      </c>
      <c r="G1068" s="17">
        <v>2.9904591532498501</v>
      </c>
      <c r="H1068" s="127">
        <v>0.58850000000000002</v>
      </c>
      <c r="I1068" s="123">
        <v>1</v>
      </c>
      <c r="J1068" s="123">
        <v>1</v>
      </c>
      <c r="K1068" s="123">
        <v>1</v>
      </c>
      <c r="L1068" s="123">
        <v>1</v>
      </c>
    </row>
    <row r="1069" spans="1:12">
      <c r="A1069" s="16" t="s">
        <v>993</v>
      </c>
      <c r="B1069" s="16" t="s">
        <v>2418</v>
      </c>
      <c r="C1069" s="16" t="s">
        <v>1956</v>
      </c>
      <c r="D1069" s="4" t="s">
        <v>2419</v>
      </c>
      <c r="E1069" s="4" t="s">
        <v>1961</v>
      </c>
      <c r="F1069" s="4" t="s">
        <v>1962</v>
      </c>
      <c r="G1069" s="17">
        <v>3.8648465007103598</v>
      </c>
      <c r="H1069" s="127">
        <v>0.71360000000000001</v>
      </c>
      <c r="I1069" s="123">
        <v>1</v>
      </c>
      <c r="J1069" s="123">
        <v>1</v>
      </c>
      <c r="K1069" s="123">
        <v>1</v>
      </c>
      <c r="L1069" s="123">
        <v>1</v>
      </c>
    </row>
    <row r="1070" spans="1:12">
      <c r="A1070" s="16" t="s">
        <v>994</v>
      </c>
      <c r="B1070" s="16" t="s">
        <v>2418</v>
      </c>
      <c r="C1070" s="16" t="s">
        <v>1957</v>
      </c>
      <c r="D1070" s="4" t="s">
        <v>2419</v>
      </c>
      <c r="E1070" s="4" t="s">
        <v>1961</v>
      </c>
      <c r="F1070" s="4" t="s">
        <v>1962</v>
      </c>
      <c r="G1070" s="17">
        <v>6.1468132332734404</v>
      </c>
      <c r="H1070" s="127">
        <v>1.163</v>
      </c>
      <c r="I1070" s="123">
        <v>1</v>
      </c>
      <c r="J1070" s="123">
        <v>1</v>
      </c>
      <c r="K1070" s="123">
        <v>1</v>
      </c>
      <c r="L1070" s="123">
        <v>1</v>
      </c>
    </row>
    <row r="1071" spans="1:12">
      <c r="A1071" s="16" t="s">
        <v>995</v>
      </c>
      <c r="B1071" s="16" t="s">
        <v>2418</v>
      </c>
      <c r="C1071" s="16" t="s">
        <v>1958</v>
      </c>
      <c r="D1071" s="4" t="s">
        <v>2419</v>
      </c>
      <c r="E1071" s="4" t="s">
        <v>1961</v>
      </c>
      <c r="F1071" s="4" t="s">
        <v>1962</v>
      </c>
      <c r="G1071" s="17">
        <v>12.527902790279001</v>
      </c>
      <c r="H1071" s="127">
        <v>2.6023999999999998</v>
      </c>
      <c r="I1071" s="123">
        <v>1</v>
      </c>
      <c r="J1071" s="123">
        <v>1</v>
      </c>
      <c r="K1071" s="123">
        <v>1</v>
      </c>
      <c r="L1071" s="123">
        <v>1</v>
      </c>
    </row>
    <row r="1072" spans="1:12">
      <c r="A1072" s="16" t="s">
        <v>996</v>
      </c>
      <c r="B1072" s="16" t="s">
        <v>2420</v>
      </c>
      <c r="C1072" s="16" t="s">
        <v>1954</v>
      </c>
      <c r="D1072" s="4" t="s">
        <v>2421</v>
      </c>
      <c r="E1072" s="4" t="s">
        <v>1961</v>
      </c>
      <c r="F1072" s="4" t="s">
        <v>1962</v>
      </c>
      <c r="G1072" s="17">
        <v>2.7812203003231302</v>
      </c>
      <c r="H1072" s="127">
        <v>0.67190000000000005</v>
      </c>
      <c r="I1072" s="123">
        <v>1</v>
      </c>
      <c r="J1072" s="123">
        <v>1</v>
      </c>
      <c r="K1072" s="123">
        <v>1</v>
      </c>
      <c r="L1072" s="123">
        <v>1</v>
      </c>
    </row>
    <row r="1073" spans="1:12">
      <c r="A1073" s="16" t="s">
        <v>997</v>
      </c>
      <c r="B1073" s="16" t="s">
        <v>2420</v>
      </c>
      <c r="C1073" s="16" t="s">
        <v>1956</v>
      </c>
      <c r="D1073" s="4" t="s">
        <v>2421</v>
      </c>
      <c r="E1073" s="4" t="s">
        <v>1961</v>
      </c>
      <c r="F1073" s="4" t="s">
        <v>1962</v>
      </c>
      <c r="G1073" s="17">
        <v>3.6576748627357398</v>
      </c>
      <c r="H1073" s="127">
        <v>0.89629999999999999</v>
      </c>
      <c r="I1073" s="123">
        <v>1</v>
      </c>
      <c r="J1073" s="123">
        <v>1</v>
      </c>
      <c r="K1073" s="123">
        <v>1</v>
      </c>
      <c r="L1073" s="123">
        <v>1</v>
      </c>
    </row>
    <row r="1074" spans="1:12">
      <c r="A1074" s="16" t="s">
        <v>998</v>
      </c>
      <c r="B1074" s="16" t="s">
        <v>2420</v>
      </c>
      <c r="C1074" s="16" t="s">
        <v>1957</v>
      </c>
      <c r="D1074" s="4" t="s">
        <v>2421</v>
      </c>
      <c r="E1074" s="4" t="s">
        <v>1961</v>
      </c>
      <c r="F1074" s="4" t="s">
        <v>1962</v>
      </c>
      <c r="G1074" s="17">
        <v>5.4337631887456004</v>
      </c>
      <c r="H1074" s="127">
        <v>1.2467999999999999</v>
      </c>
      <c r="I1074" s="123">
        <v>1</v>
      </c>
      <c r="J1074" s="123">
        <v>1</v>
      </c>
      <c r="K1074" s="123">
        <v>1</v>
      </c>
      <c r="L1074" s="123">
        <v>1</v>
      </c>
    </row>
    <row r="1075" spans="1:12">
      <c r="A1075" s="16" t="s">
        <v>999</v>
      </c>
      <c r="B1075" s="16" t="s">
        <v>2420</v>
      </c>
      <c r="C1075" s="16" t="s">
        <v>1958</v>
      </c>
      <c r="D1075" s="4" t="s">
        <v>2421</v>
      </c>
      <c r="E1075" s="4" t="s">
        <v>1961</v>
      </c>
      <c r="F1075" s="4" t="s">
        <v>1962</v>
      </c>
      <c r="G1075" s="17">
        <v>10.4250559284116</v>
      </c>
      <c r="H1075" s="127">
        <v>2.4081000000000001</v>
      </c>
      <c r="I1075" s="123">
        <v>1</v>
      </c>
      <c r="J1075" s="123">
        <v>1</v>
      </c>
      <c r="K1075" s="123">
        <v>1</v>
      </c>
      <c r="L1075" s="123">
        <v>1</v>
      </c>
    </row>
    <row r="1076" spans="1:12">
      <c r="A1076" s="16" t="s">
        <v>1000</v>
      </c>
      <c r="B1076" s="16" t="s">
        <v>2422</v>
      </c>
      <c r="C1076" s="16" t="s">
        <v>1954</v>
      </c>
      <c r="D1076" s="4" t="s">
        <v>1687</v>
      </c>
      <c r="E1076" s="4" t="s">
        <v>1961</v>
      </c>
      <c r="F1076" s="4" t="s">
        <v>1962</v>
      </c>
      <c r="G1076" s="17">
        <v>3.87582064534153</v>
      </c>
      <c r="H1076" s="127">
        <v>0.49540000000000001</v>
      </c>
      <c r="I1076" s="123">
        <v>1</v>
      </c>
      <c r="J1076" s="123">
        <v>1</v>
      </c>
      <c r="K1076" s="123">
        <v>1</v>
      </c>
      <c r="L1076" s="123">
        <v>1</v>
      </c>
    </row>
    <row r="1077" spans="1:12">
      <c r="A1077" s="16" t="s">
        <v>1001</v>
      </c>
      <c r="B1077" s="16" t="s">
        <v>2422</v>
      </c>
      <c r="C1077" s="16" t="s">
        <v>1956</v>
      </c>
      <c r="D1077" s="4" t="s">
        <v>1687</v>
      </c>
      <c r="E1077" s="4" t="s">
        <v>1961</v>
      </c>
      <c r="F1077" s="4" t="s">
        <v>1962</v>
      </c>
      <c r="G1077" s="17">
        <v>4.9671095800524903</v>
      </c>
      <c r="H1077" s="127">
        <v>0.67269999999999996</v>
      </c>
      <c r="I1077" s="123">
        <v>1</v>
      </c>
      <c r="J1077" s="123">
        <v>1</v>
      </c>
      <c r="K1077" s="123">
        <v>1</v>
      </c>
      <c r="L1077" s="123">
        <v>1</v>
      </c>
    </row>
    <row r="1078" spans="1:12">
      <c r="A1078" s="16" t="s">
        <v>1002</v>
      </c>
      <c r="B1078" s="16" t="s">
        <v>2422</v>
      </c>
      <c r="C1078" s="16" t="s">
        <v>1957</v>
      </c>
      <c r="D1078" s="4" t="s">
        <v>1687</v>
      </c>
      <c r="E1078" s="4" t="s">
        <v>1961</v>
      </c>
      <c r="F1078" s="4" t="s">
        <v>1962</v>
      </c>
      <c r="G1078" s="17">
        <v>6.6880153930731199</v>
      </c>
      <c r="H1078" s="127">
        <v>0.93759999999999999</v>
      </c>
      <c r="I1078" s="123">
        <v>1</v>
      </c>
      <c r="J1078" s="123">
        <v>1</v>
      </c>
      <c r="K1078" s="123">
        <v>1</v>
      </c>
      <c r="L1078" s="123">
        <v>1</v>
      </c>
    </row>
    <row r="1079" spans="1:12">
      <c r="A1079" s="16" t="s">
        <v>1003</v>
      </c>
      <c r="B1079" s="16" t="s">
        <v>2422</v>
      </c>
      <c r="C1079" s="16" t="s">
        <v>1958</v>
      </c>
      <c r="D1079" s="4" t="s">
        <v>1687</v>
      </c>
      <c r="E1079" s="4" t="s">
        <v>1961</v>
      </c>
      <c r="F1079" s="4" t="s">
        <v>1962</v>
      </c>
      <c r="G1079" s="17">
        <v>10.9085239085239</v>
      </c>
      <c r="H1079" s="127">
        <v>2.0030000000000001</v>
      </c>
      <c r="I1079" s="123">
        <v>1</v>
      </c>
      <c r="J1079" s="123">
        <v>1</v>
      </c>
      <c r="K1079" s="123">
        <v>1</v>
      </c>
      <c r="L1079" s="123">
        <v>1</v>
      </c>
    </row>
    <row r="1080" spans="1:12">
      <c r="A1080" s="16" t="s">
        <v>1004</v>
      </c>
      <c r="B1080" s="16" t="s">
        <v>2423</v>
      </c>
      <c r="C1080" s="16" t="s">
        <v>1954</v>
      </c>
      <c r="D1080" s="4" t="s">
        <v>2424</v>
      </c>
      <c r="E1080" s="4" t="s">
        <v>1961</v>
      </c>
      <c r="F1080" s="4" t="s">
        <v>1962</v>
      </c>
      <c r="G1080" s="17">
        <v>2.2425267492738201</v>
      </c>
      <c r="H1080" s="127">
        <v>0.4829</v>
      </c>
      <c r="I1080" s="123">
        <v>1</v>
      </c>
      <c r="J1080" s="123">
        <v>1</v>
      </c>
      <c r="K1080" s="123">
        <v>1</v>
      </c>
      <c r="L1080" s="123">
        <v>1</v>
      </c>
    </row>
    <row r="1081" spans="1:12">
      <c r="A1081" s="16" t="s">
        <v>1005</v>
      </c>
      <c r="B1081" s="16" t="s">
        <v>2423</v>
      </c>
      <c r="C1081" s="16" t="s">
        <v>1956</v>
      </c>
      <c r="D1081" s="4" t="s">
        <v>2424</v>
      </c>
      <c r="E1081" s="4" t="s">
        <v>1961</v>
      </c>
      <c r="F1081" s="4" t="s">
        <v>1962</v>
      </c>
      <c r="G1081" s="17">
        <v>3.0572659873635</v>
      </c>
      <c r="H1081" s="127">
        <v>0.65169999999999995</v>
      </c>
      <c r="I1081" s="123">
        <v>1</v>
      </c>
      <c r="J1081" s="123">
        <v>1</v>
      </c>
      <c r="K1081" s="123">
        <v>1</v>
      </c>
      <c r="L1081" s="123">
        <v>1</v>
      </c>
    </row>
    <row r="1082" spans="1:12">
      <c r="A1082" s="16" t="s">
        <v>1006</v>
      </c>
      <c r="B1082" s="16" t="s">
        <v>2423</v>
      </c>
      <c r="C1082" s="16" t="s">
        <v>1957</v>
      </c>
      <c r="D1082" s="4" t="s">
        <v>2424</v>
      </c>
      <c r="E1082" s="4" t="s">
        <v>1961</v>
      </c>
      <c r="F1082" s="4" t="s">
        <v>1962</v>
      </c>
      <c r="G1082" s="17">
        <v>4.4252693778241197</v>
      </c>
      <c r="H1082" s="127">
        <v>0.91259999999999997</v>
      </c>
      <c r="I1082" s="123">
        <v>1</v>
      </c>
      <c r="J1082" s="123">
        <v>1</v>
      </c>
      <c r="K1082" s="123">
        <v>1</v>
      </c>
      <c r="L1082" s="123">
        <v>1</v>
      </c>
    </row>
    <row r="1083" spans="1:12">
      <c r="A1083" s="16" t="s">
        <v>1007</v>
      </c>
      <c r="B1083" s="16" t="s">
        <v>2423</v>
      </c>
      <c r="C1083" s="16" t="s">
        <v>1958</v>
      </c>
      <c r="D1083" s="4" t="s">
        <v>2424</v>
      </c>
      <c r="E1083" s="4" t="s">
        <v>1961</v>
      </c>
      <c r="F1083" s="4" t="s">
        <v>1962</v>
      </c>
      <c r="G1083" s="17">
        <v>7.4029692470837798</v>
      </c>
      <c r="H1083" s="127">
        <v>1.486</v>
      </c>
      <c r="I1083" s="123">
        <v>1</v>
      </c>
      <c r="J1083" s="123">
        <v>1</v>
      </c>
      <c r="K1083" s="123">
        <v>1</v>
      </c>
      <c r="L1083" s="123">
        <v>1</v>
      </c>
    </row>
    <row r="1084" spans="1:12">
      <c r="A1084" s="16" t="s">
        <v>1008</v>
      </c>
      <c r="B1084" s="16" t="s">
        <v>2425</v>
      </c>
      <c r="C1084" s="16" t="s">
        <v>1954</v>
      </c>
      <c r="D1084" s="4" t="s">
        <v>2426</v>
      </c>
      <c r="E1084" s="4" t="s">
        <v>1961</v>
      </c>
      <c r="F1084" s="4" t="s">
        <v>1962</v>
      </c>
      <c r="G1084" s="17">
        <v>3.68923076923077</v>
      </c>
      <c r="H1084" s="127">
        <v>1.4923999999999999</v>
      </c>
      <c r="I1084" s="123">
        <v>1</v>
      </c>
      <c r="J1084" s="123">
        <v>1</v>
      </c>
      <c r="K1084" s="123">
        <v>1</v>
      </c>
      <c r="L1084" s="123">
        <v>1</v>
      </c>
    </row>
    <row r="1085" spans="1:12">
      <c r="A1085" s="16" t="s">
        <v>1009</v>
      </c>
      <c r="B1085" s="16" t="s">
        <v>2425</v>
      </c>
      <c r="C1085" s="16" t="s">
        <v>1956</v>
      </c>
      <c r="D1085" s="4" t="s">
        <v>2426</v>
      </c>
      <c r="E1085" s="4" t="s">
        <v>1961</v>
      </c>
      <c r="F1085" s="4" t="s">
        <v>1962</v>
      </c>
      <c r="G1085" s="17">
        <v>6.1487722676937899</v>
      </c>
      <c r="H1085" s="127">
        <v>2.0583999999999998</v>
      </c>
      <c r="I1085" s="123">
        <v>1</v>
      </c>
      <c r="J1085" s="123">
        <v>1</v>
      </c>
      <c r="K1085" s="123">
        <v>1</v>
      </c>
      <c r="L1085" s="123">
        <v>1</v>
      </c>
    </row>
    <row r="1086" spans="1:12">
      <c r="A1086" s="16" t="s">
        <v>1010</v>
      </c>
      <c r="B1086" s="16" t="s">
        <v>2425</v>
      </c>
      <c r="C1086" s="16" t="s">
        <v>1957</v>
      </c>
      <c r="D1086" s="4" t="s">
        <v>2426</v>
      </c>
      <c r="E1086" s="4" t="s">
        <v>1961</v>
      </c>
      <c r="F1086" s="4" t="s">
        <v>1962</v>
      </c>
      <c r="G1086" s="17">
        <v>11.128038897892999</v>
      </c>
      <c r="H1086" s="127">
        <v>3.2273000000000001</v>
      </c>
      <c r="I1086" s="123">
        <v>1</v>
      </c>
      <c r="J1086" s="123">
        <v>1</v>
      </c>
      <c r="K1086" s="123">
        <v>1</v>
      </c>
      <c r="L1086" s="123">
        <v>1</v>
      </c>
    </row>
    <row r="1087" spans="1:12">
      <c r="A1087" s="16" t="s">
        <v>1011</v>
      </c>
      <c r="B1087" s="16" t="s">
        <v>2425</v>
      </c>
      <c r="C1087" s="16" t="s">
        <v>1958</v>
      </c>
      <c r="D1087" s="4" t="s">
        <v>2426</v>
      </c>
      <c r="E1087" s="4" t="s">
        <v>1961</v>
      </c>
      <c r="F1087" s="4" t="s">
        <v>1962</v>
      </c>
      <c r="G1087" s="17">
        <v>22.932249322493199</v>
      </c>
      <c r="H1087" s="127">
        <v>6.0738000000000003</v>
      </c>
      <c r="I1087" s="123">
        <v>1</v>
      </c>
      <c r="J1087" s="123">
        <v>1</v>
      </c>
      <c r="K1087" s="123">
        <v>1</v>
      </c>
      <c r="L1087" s="123">
        <v>1</v>
      </c>
    </row>
    <row r="1088" spans="1:12">
      <c r="A1088" s="16" t="s">
        <v>1012</v>
      </c>
      <c r="B1088" s="16" t="s">
        <v>2427</v>
      </c>
      <c r="C1088" s="16" t="s">
        <v>1954</v>
      </c>
      <c r="D1088" s="4" t="s">
        <v>2428</v>
      </c>
      <c r="E1088" s="4" t="s">
        <v>1961</v>
      </c>
      <c r="F1088" s="4" t="s">
        <v>1962</v>
      </c>
      <c r="G1088" s="17">
        <v>2.5897826915745301</v>
      </c>
      <c r="H1088" s="127">
        <v>1.0919000000000001</v>
      </c>
      <c r="I1088" s="123">
        <v>1</v>
      </c>
      <c r="J1088" s="123">
        <v>1</v>
      </c>
      <c r="K1088" s="123">
        <v>1</v>
      </c>
      <c r="L1088" s="123">
        <v>1</v>
      </c>
    </row>
    <row r="1089" spans="1:12">
      <c r="A1089" s="16" t="s">
        <v>1013</v>
      </c>
      <c r="B1089" s="16" t="s">
        <v>2427</v>
      </c>
      <c r="C1089" s="16" t="s">
        <v>1956</v>
      </c>
      <c r="D1089" s="4" t="s">
        <v>2428</v>
      </c>
      <c r="E1089" s="4" t="s">
        <v>1961</v>
      </c>
      <c r="F1089" s="4" t="s">
        <v>1962</v>
      </c>
      <c r="G1089" s="17">
        <v>5.0733197556008101</v>
      </c>
      <c r="H1089" s="127">
        <v>1.4746999999999999</v>
      </c>
      <c r="I1089" s="123">
        <v>1</v>
      </c>
      <c r="J1089" s="123">
        <v>1</v>
      </c>
      <c r="K1089" s="123">
        <v>1</v>
      </c>
      <c r="L1089" s="123">
        <v>1</v>
      </c>
    </row>
    <row r="1090" spans="1:12">
      <c r="A1090" s="16" t="s">
        <v>1014</v>
      </c>
      <c r="B1090" s="16" t="s">
        <v>2427</v>
      </c>
      <c r="C1090" s="16" t="s">
        <v>1957</v>
      </c>
      <c r="D1090" s="4" t="s">
        <v>2428</v>
      </c>
      <c r="E1090" s="4" t="s">
        <v>1961</v>
      </c>
      <c r="F1090" s="4" t="s">
        <v>1962</v>
      </c>
      <c r="G1090" s="17">
        <v>11.049751243781101</v>
      </c>
      <c r="H1090" s="127">
        <v>2.5200999999999998</v>
      </c>
      <c r="I1090" s="123">
        <v>1</v>
      </c>
      <c r="J1090" s="123">
        <v>1</v>
      </c>
      <c r="K1090" s="123">
        <v>1</v>
      </c>
      <c r="L1090" s="123">
        <v>1</v>
      </c>
    </row>
    <row r="1091" spans="1:12">
      <c r="A1091" s="16" t="s">
        <v>1015</v>
      </c>
      <c r="B1091" s="16" t="s">
        <v>2427</v>
      </c>
      <c r="C1091" s="16" t="s">
        <v>1958</v>
      </c>
      <c r="D1091" s="4" t="s">
        <v>2428</v>
      </c>
      <c r="E1091" s="4" t="s">
        <v>1961</v>
      </c>
      <c r="F1091" s="4" t="s">
        <v>1962</v>
      </c>
      <c r="G1091" s="17">
        <v>22.441239316239301</v>
      </c>
      <c r="H1091" s="127">
        <v>5.1638000000000002</v>
      </c>
      <c r="I1091" s="123">
        <v>1</v>
      </c>
      <c r="J1091" s="123">
        <v>1</v>
      </c>
      <c r="K1091" s="123">
        <v>1</v>
      </c>
      <c r="L1091" s="123">
        <v>1</v>
      </c>
    </row>
    <row r="1092" spans="1:12">
      <c r="A1092" s="16" t="s">
        <v>1016</v>
      </c>
      <c r="B1092" s="16" t="s">
        <v>2429</v>
      </c>
      <c r="C1092" s="16" t="s">
        <v>1954</v>
      </c>
      <c r="D1092" s="4" t="s">
        <v>1688</v>
      </c>
      <c r="E1092" s="4" t="s">
        <v>1961</v>
      </c>
      <c r="F1092" s="4" t="s">
        <v>1962</v>
      </c>
      <c r="G1092" s="17">
        <v>4.37244897959184</v>
      </c>
      <c r="H1092" s="127">
        <v>0.7399</v>
      </c>
      <c r="I1092" s="123">
        <v>1</v>
      </c>
      <c r="J1092" s="123">
        <v>1</v>
      </c>
      <c r="K1092" s="123">
        <v>1</v>
      </c>
      <c r="L1092" s="123">
        <v>1</v>
      </c>
    </row>
    <row r="1093" spans="1:12">
      <c r="A1093" s="16" t="s">
        <v>1017</v>
      </c>
      <c r="B1093" s="16" t="s">
        <v>2429</v>
      </c>
      <c r="C1093" s="16" t="s">
        <v>1956</v>
      </c>
      <c r="D1093" s="4" t="s">
        <v>1688</v>
      </c>
      <c r="E1093" s="4" t="s">
        <v>1961</v>
      </c>
      <c r="F1093" s="4" t="s">
        <v>1962</v>
      </c>
      <c r="G1093" s="17">
        <v>8.4312217194570103</v>
      </c>
      <c r="H1093" s="127">
        <v>1.4502999999999999</v>
      </c>
      <c r="I1093" s="123">
        <v>1</v>
      </c>
      <c r="J1093" s="123">
        <v>1</v>
      </c>
      <c r="K1093" s="123">
        <v>1</v>
      </c>
      <c r="L1093" s="123">
        <v>1</v>
      </c>
    </row>
    <row r="1094" spans="1:12">
      <c r="A1094" s="16" t="s">
        <v>1018</v>
      </c>
      <c r="B1094" s="16" t="s">
        <v>2429</v>
      </c>
      <c r="C1094" s="16" t="s">
        <v>1957</v>
      </c>
      <c r="D1094" s="4" t="s">
        <v>1688</v>
      </c>
      <c r="E1094" s="4" t="s">
        <v>1961</v>
      </c>
      <c r="F1094" s="4" t="s">
        <v>1962</v>
      </c>
      <c r="G1094" s="17">
        <v>17.070068027210901</v>
      </c>
      <c r="H1094" s="127">
        <v>3.0108999999999999</v>
      </c>
      <c r="I1094" s="123">
        <v>1</v>
      </c>
      <c r="J1094" s="123">
        <v>1</v>
      </c>
      <c r="K1094" s="123">
        <v>1</v>
      </c>
      <c r="L1094" s="123">
        <v>1</v>
      </c>
    </row>
    <row r="1095" spans="1:12">
      <c r="A1095" s="16" t="s">
        <v>1019</v>
      </c>
      <c r="B1095" s="16" t="s">
        <v>2429</v>
      </c>
      <c r="C1095" s="16" t="s">
        <v>1958</v>
      </c>
      <c r="D1095" s="4" t="s">
        <v>1688</v>
      </c>
      <c r="E1095" s="4" t="s">
        <v>1961</v>
      </c>
      <c r="F1095" s="4" t="s">
        <v>1962</v>
      </c>
      <c r="G1095" s="17">
        <v>23.177435387673999</v>
      </c>
      <c r="H1095" s="127">
        <v>5.0807000000000002</v>
      </c>
      <c r="I1095" s="123">
        <v>1</v>
      </c>
      <c r="J1095" s="123">
        <v>1</v>
      </c>
      <c r="K1095" s="123">
        <v>1</v>
      </c>
      <c r="L1095" s="123">
        <v>1</v>
      </c>
    </row>
    <row r="1096" spans="1:12">
      <c r="A1096" s="16" t="s">
        <v>1020</v>
      </c>
      <c r="B1096" s="16" t="s">
        <v>2430</v>
      </c>
      <c r="C1096" s="16" t="s">
        <v>1954</v>
      </c>
      <c r="D1096" s="4" t="s">
        <v>2431</v>
      </c>
      <c r="E1096" s="4" t="s">
        <v>1961</v>
      </c>
      <c r="F1096" s="4" t="s">
        <v>1962</v>
      </c>
      <c r="G1096" s="17">
        <v>3.63147508633448</v>
      </c>
      <c r="H1096" s="127">
        <v>0.7732</v>
      </c>
      <c r="I1096" s="123">
        <v>1</v>
      </c>
      <c r="J1096" s="123">
        <v>1</v>
      </c>
      <c r="K1096" s="123">
        <v>1</v>
      </c>
      <c r="L1096" s="123">
        <v>1</v>
      </c>
    </row>
    <row r="1097" spans="1:12">
      <c r="A1097" s="16" t="s">
        <v>1021</v>
      </c>
      <c r="B1097" s="16" t="s">
        <v>2430</v>
      </c>
      <c r="C1097" s="16" t="s">
        <v>1956</v>
      </c>
      <c r="D1097" s="4" t="s">
        <v>2431</v>
      </c>
      <c r="E1097" s="4" t="s">
        <v>1961</v>
      </c>
      <c r="F1097" s="4" t="s">
        <v>1962</v>
      </c>
      <c r="G1097" s="17">
        <v>5.2403830546989099</v>
      </c>
      <c r="H1097" s="127">
        <v>1.0317000000000001</v>
      </c>
      <c r="I1097" s="123">
        <v>1</v>
      </c>
      <c r="J1097" s="123">
        <v>1</v>
      </c>
      <c r="K1097" s="123">
        <v>1</v>
      </c>
      <c r="L1097" s="123">
        <v>1</v>
      </c>
    </row>
    <row r="1098" spans="1:12">
      <c r="A1098" s="16" t="s">
        <v>1022</v>
      </c>
      <c r="B1098" s="16" t="s">
        <v>2430</v>
      </c>
      <c r="C1098" s="16" t="s">
        <v>1957</v>
      </c>
      <c r="D1098" s="4" t="s">
        <v>2431</v>
      </c>
      <c r="E1098" s="4" t="s">
        <v>1961</v>
      </c>
      <c r="F1098" s="4" t="s">
        <v>1962</v>
      </c>
      <c r="G1098" s="17">
        <v>8.4641148325358895</v>
      </c>
      <c r="H1098" s="127">
        <v>1.5999000000000001</v>
      </c>
      <c r="I1098" s="123">
        <v>1</v>
      </c>
      <c r="J1098" s="123">
        <v>1</v>
      </c>
      <c r="K1098" s="123">
        <v>1</v>
      </c>
      <c r="L1098" s="123">
        <v>1</v>
      </c>
    </row>
    <row r="1099" spans="1:12">
      <c r="A1099" s="16" t="s">
        <v>1023</v>
      </c>
      <c r="B1099" s="16" t="s">
        <v>2430</v>
      </c>
      <c r="C1099" s="16" t="s">
        <v>1958</v>
      </c>
      <c r="D1099" s="4" t="s">
        <v>2431</v>
      </c>
      <c r="E1099" s="4" t="s">
        <v>1961</v>
      </c>
      <c r="F1099" s="4" t="s">
        <v>1962</v>
      </c>
      <c r="G1099" s="17">
        <v>14.985056542811</v>
      </c>
      <c r="H1099" s="127">
        <v>3.024</v>
      </c>
      <c r="I1099" s="123">
        <v>1</v>
      </c>
      <c r="J1099" s="123">
        <v>1</v>
      </c>
      <c r="K1099" s="123">
        <v>1</v>
      </c>
      <c r="L1099" s="123">
        <v>1</v>
      </c>
    </row>
    <row r="1100" spans="1:12">
      <c r="A1100" s="16" t="s">
        <v>1024</v>
      </c>
      <c r="B1100" s="16" t="s">
        <v>2432</v>
      </c>
      <c r="C1100" s="16" t="s">
        <v>1954</v>
      </c>
      <c r="D1100" s="4" t="s">
        <v>1689</v>
      </c>
      <c r="E1100" s="4" t="s">
        <v>1961</v>
      </c>
      <c r="F1100" s="4" t="s">
        <v>1962</v>
      </c>
      <c r="G1100" s="17">
        <v>2.7939189189189202</v>
      </c>
      <c r="H1100" s="127">
        <v>0.5524</v>
      </c>
      <c r="I1100" s="123">
        <v>1</v>
      </c>
      <c r="J1100" s="123">
        <v>1</v>
      </c>
      <c r="K1100" s="123">
        <v>1</v>
      </c>
      <c r="L1100" s="123">
        <v>1</v>
      </c>
    </row>
    <row r="1101" spans="1:12">
      <c r="A1101" s="16" t="s">
        <v>1025</v>
      </c>
      <c r="B1101" s="16" t="s">
        <v>2432</v>
      </c>
      <c r="C1101" s="16" t="s">
        <v>1956</v>
      </c>
      <c r="D1101" s="4" t="s">
        <v>1689</v>
      </c>
      <c r="E1101" s="4" t="s">
        <v>1961</v>
      </c>
      <c r="F1101" s="4" t="s">
        <v>1962</v>
      </c>
      <c r="G1101" s="17">
        <v>5.29967426710098</v>
      </c>
      <c r="H1101" s="127">
        <v>1.0230999999999999</v>
      </c>
      <c r="I1101" s="123">
        <v>1</v>
      </c>
      <c r="J1101" s="123">
        <v>1</v>
      </c>
      <c r="K1101" s="123">
        <v>1</v>
      </c>
      <c r="L1101" s="123">
        <v>1</v>
      </c>
    </row>
    <row r="1102" spans="1:12">
      <c r="A1102" s="16" t="s">
        <v>1026</v>
      </c>
      <c r="B1102" s="16" t="s">
        <v>2432</v>
      </c>
      <c r="C1102" s="16" t="s">
        <v>1957</v>
      </c>
      <c r="D1102" s="4" t="s">
        <v>1689</v>
      </c>
      <c r="E1102" s="4" t="s">
        <v>1961</v>
      </c>
      <c r="F1102" s="4" t="s">
        <v>1962</v>
      </c>
      <c r="G1102" s="17">
        <v>9.0735294117647101</v>
      </c>
      <c r="H1102" s="127">
        <v>1.8305</v>
      </c>
      <c r="I1102" s="123">
        <v>1</v>
      </c>
      <c r="J1102" s="123">
        <v>1</v>
      </c>
      <c r="K1102" s="123">
        <v>1</v>
      </c>
      <c r="L1102" s="123">
        <v>1</v>
      </c>
    </row>
    <row r="1103" spans="1:12">
      <c r="A1103" s="16" t="s">
        <v>1027</v>
      </c>
      <c r="B1103" s="16" t="s">
        <v>2432</v>
      </c>
      <c r="C1103" s="16" t="s">
        <v>1958</v>
      </c>
      <c r="D1103" s="4" t="s">
        <v>1689</v>
      </c>
      <c r="E1103" s="4" t="s">
        <v>1961</v>
      </c>
      <c r="F1103" s="4" t="s">
        <v>1962</v>
      </c>
      <c r="G1103" s="17">
        <v>13.836065573770499</v>
      </c>
      <c r="H1103" s="127">
        <v>3.0023</v>
      </c>
      <c r="I1103" s="123">
        <v>1</v>
      </c>
      <c r="J1103" s="123">
        <v>1</v>
      </c>
      <c r="K1103" s="123">
        <v>1</v>
      </c>
      <c r="L1103" s="123">
        <v>1</v>
      </c>
    </row>
    <row r="1104" spans="1:12">
      <c r="A1104" s="16" t="s">
        <v>1028</v>
      </c>
      <c r="B1104" s="16" t="s">
        <v>2433</v>
      </c>
      <c r="C1104" s="16" t="s">
        <v>1954</v>
      </c>
      <c r="D1104" s="4" t="s">
        <v>2434</v>
      </c>
      <c r="E1104" s="4" t="s">
        <v>1961</v>
      </c>
      <c r="F1104" s="4" t="s">
        <v>1962</v>
      </c>
      <c r="G1104" s="17">
        <v>2.6965250965251002</v>
      </c>
      <c r="H1104" s="127">
        <v>0.54630000000000001</v>
      </c>
      <c r="I1104" s="123">
        <v>1</v>
      </c>
      <c r="J1104" s="123">
        <v>1</v>
      </c>
      <c r="K1104" s="123">
        <v>1</v>
      </c>
      <c r="L1104" s="123">
        <v>1</v>
      </c>
    </row>
    <row r="1105" spans="1:12">
      <c r="A1105" s="16" t="s">
        <v>1029</v>
      </c>
      <c r="B1105" s="16" t="s">
        <v>2433</v>
      </c>
      <c r="C1105" s="16" t="s">
        <v>1956</v>
      </c>
      <c r="D1105" s="4" t="s">
        <v>2434</v>
      </c>
      <c r="E1105" s="4" t="s">
        <v>1961</v>
      </c>
      <c r="F1105" s="4" t="s">
        <v>1962</v>
      </c>
      <c r="G1105" s="17">
        <v>3.93409198672357</v>
      </c>
      <c r="H1105" s="127">
        <v>0.73209999999999997</v>
      </c>
      <c r="I1105" s="123">
        <v>1</v>
      </c>
      <c r="J1105" s="123">
        <v>1</v>
      </c>
      <c r="K1105" s="123">
        <v>1</v>
      </c>
      <c r="L1105" s="123">
        <v>1</v>
      </c>
    </row>
    <row r="1106" spans="1:12">
      <c r="A1106" s="16" t="s">
        <v>1030</v>
      </c>
      <c r="B1106" s="16" t="s">
        <v>2433</v>
      </c>
      <c r="C1106" s="16" t="s">
        <v>1957</v>
      </c>
      <c r="D1106" s="4" t="s">
        <v>2434</v>
      </c>
      <c r="E1106" s="4" t="s">
        <v>1961</v>
      </c>
      <c r="F1106" s="4" t="s">
        <v>1962</v>
      </c>
      <c r="G1106" s="17">
        <v>6.1953104183320002</v>
      </c>
      <c r="H1106" s="127">
        <v>1.0938000000000001</v>
      </c>
      <c r="I1106" s="123">
        <v>1</v>
      </c>
      <c r="J1106" s="123">
        <v>1</v>
      </c>
      <c r="K1106" s="123">
        <v>1</v>
      </c>
      <c r="L1106" s="123">
        <v>1</v>
      </c>
    </row>
    <row r="1107" spans="1:12">
      <c r="A1107" s="16" t="s">
        <v>1031</v>
      </c>
      <c r="B1107" s="16" t="s">
        <v>2433</v>
      </c>
      <c r="C1107" s="16" t="s">
        <v>1958</v>
      </c>
      <c r="D1107" s="4" t="s">
        <v>2434</v>
      </c>
      <c r="E1107" s="4" t="s">
        <v>1961</v>
      </c>
      <c r="F1107" s="4" t="s">
        <v>1962</v>
      </c>
      <c r="G1107" s="17">
        <v>10.3691275167785</v>
      </c>
      <c r="H1107" s="127">
        <v>1.9261999999999999</v>
      </c>
      <c r="I1107" s="123">
        <v>1</v>
      </c>
      <c r="J1107" s="123">
        <v>1</v>
      </c>
      <c r="K1107" s="123">
        <v>1</v>
      </c>
      <c r="L1107" s="123">
        <v>1</v>
      </c>
    </row>
    <row r="1108" spans="1:12">
      <c r="A1108" s="16" t="s">
        <v>1690</v>
      </c>
      <c r="B1108" s="16" t="s">
        <v>2435</v>
      </c>
      <c r="C1108" s="16" t="s">
        <v>1954</v>
      </c>
      <c r="D1108" s="4" t="s">
        <v>1691</v>
      </c>
      <c r="E1108" s="4" t="s">
        <v>1961</v>
      </c>
      <c r="F1108" s="4" t="s">
        <v>1962</v>
      </c>
      <c r="G1108" s="17">
        <v>4.1706656346749202</v>
      </c>
      <c r="H1108" s="127">
        <v>0.66190000000000004</v>
      </c>
      <c r="I1108" s="123">
        <v>1</v>
      </c>
      <c r="J1108" s="123">
        <v>1</v>
      </c>
      <c r="K1108" s="123">
        <v>1</v>
      </c>
      <c r="L1108" s="123">
        <v>1</v>
      </c>
    </row>
    <row r="1109" spans="1:12">
      <c r="A1109" s="16" t="s">
        <v>1692</v>
      </c>
      <c r="B1109" s="16" t="s">
        <v>2435</v>
      </c>
      <c r="C1109" s="16" t="s">
        <v>1956</v>
      </c>
      <c r="D1109" s="4" t="s">
        <v>1691</v>
      </c>
      <c r="E1109" s="4" t="s">
        <v>1961</v>
      </c>
      <c r="F1109" s="4" t="s">
        <v>1962</v>
      </c>
      <c r="G1109" s="17">
        <v>4.1706656346749202</v>
      </c>
      <c r="H1109" s="127">
        <v>0.76200000000000001</v>
      </c>
      <c r="I1109" s="123">
        <v>1</v>
      </c>
      <c r="J1109" s="123">
        <v>1</v>
      </c>
      <c r="K1109" s="123">
        <v>1</v>
      </c>
      <c r="L1109" s="123">
        <v>1</v>
      </c>
    </row>
    <row r="1110" spans="1:12">
      <c r="A1110" s="16" t="s">
        <v>1693</v>
      </c>
      <c r="B1110" s="16" t="s">
        <v>2435</v>
      </c>
      <c r="C1110" s="16" t="s">
        <v>1957</v>
      </c>
      <c r="D1110" s="4" t="s">
        <v>1691</v>
      </c>
      <c r="E1110" s="4" t="s">
        <v>1961</v>
      </c>
      <c r="F1110" s="4" t="s">
        <v>1962</v>
      </c>
      <c r="G1110" s="17">
        <v>10.4989490278508</v>
      </c>
      <c r="H1110" s="127">
        <v>1.6332</v>
      </c>
      <c r="I1110" s="123">
        <v>1</v>
      </c>
      <c r="J1110" s="123">
        <v>1</v>
      </c>
      <c r="K1110" s="123">
        <v>1</v>
      </c>
      <c r="L1110" s="123">
        <v>1</v>
      </c>
    </row>
    <row r="1111" spans="1:12">
      <c r="A1111" s="16" t="s">
        <v>1694</v>
      </c>
      <c r="B1111" s="16" t="s">
        <v>2435</v>
      </c>
      <c r="C1111" s="16" t="s">
        <v>1958</v>
      </c>
      <c r="D1111" s="4" t="s">
        <v>1691</v>
      </c>
      <c r="E1111" s="4" t="s">
        <v>1961</v>
      </c>
      <c r="F1111" s="4" t="s">
        <v>1962</v>
      </c>
      <c r="G1111" s="17">
        <v>24.753075571177501</v>
      </c>
      <c r="H1111" s="127">
        <v>4.8657000000000004</v>
      </c>
      <c r="I1111" s="123">
        <v>1</v>
      </c>
      <c r="J1111" s="123">
        <v>1</v>
      </c>
      <c r="K1111" s="123">
        <v>1</v>
      </c>
      <c r="L1111" s="123">
        <v>1</v>
      </c>
    </row>
    <row r="1112" spans="1:12">
      <c r="A1112" s="16" t="s">
        <v>1695</v>
      </c>
      <c r="B1112" s="16" t="s">
        <v>2436</v>
      </c>
      <c r="C1112" s="16" t="s">
        <v>1954</v>
      </c>
      <c r="D1112" s="4" t="s">
        <v>1696</v>
      </c>
      <c r="E1112" s="4" t="s">
        <v>1961</v>
      </c>
      <c r="F1112" s="4" t="s">
        <v>1962</v>
      </c>
      <c r="G1112" s="17">
        <v>2.9614545454545498</v>
      </c>
      <c r="H1112" s="127">
        <v>0.61439999999999995</v>
      </c>
      <c r="I1112" s="123">
        <v>1</v>
      </c>
      <c r="J1112" s="123">
        <v>1</v>
      </c>
      <c r="K1112" s="123">
        <v>1</v>
      </c>
      <c r="L1112" s="123">
        <v>1</v>
      </c>
    </row>
    <row r="1113" spans="1:12">
      <c r="A1113" s="16" t="s">
        <v>1697</v>
      </c>
      <c r="B1113" s="16" t="s">
        <v>2436</v>
      </c>
      <c r="C1113" s="16" t="s">
        <v>1956</v>
      </c>
      <c r="D1113" s="4" t="s">
        <v>1696</v>
      </c>
      <c r="E1113" s="4" t="s">
        <v>1961</v>
      </c>
      <c r="F1113" s="4" t="s">
        <v>1962</v>
      </c>
      <c r="G1113" s="17">
        <v>3.7251768304339499</v>
      </c>
      <c r="H1113" s="127">
        <v>0.82920000000000005</v>
      </c>
      <c r="I1113" s="123">
        <v>1</v>
      </c>
      <c r="J1113" s="123">
        <v>1</v>
      </c>
      <c r="K1113" s="123">
        <v>1</v>
      </c>
      <c r="L1113" s="123">
        <v>1</v>
      </c>
    </row>
    <row r="1114" spans="1:12">
      <c r="A1114" s="16" t="s">
        <v>1698</v>
      </c>
      <c r="B1114" s="16" t="s">
        <v>2436</v>
      </c>
      <c r="C1114" s="16" t="s">
        <v>1957</v>
      </c>
      <c r="D1114" s="4" t="s">
        <v>1696</v>
      </c>
      <c r="E1114" s="4" t="s">
        <v>1961</v>
      </c>
      <c r="F1114" s="4" t="s">
        <v>1962</v>
      </c>
      <c r="G1114" s="17">
        <v>5.6505638524839998</v>
      </c>
      <c r="H1114" s="127">
        <v>1.2824</v>
      </c>
      <c r="I1114" s="123">
        <v>1</v>
      </c>
      <c r="J1114" s="123">
        <v>1</v>
      </c>
      <c r="K1114" s="123">
        <v>1</v>
      </c>
      <c r="L1114" s="123">
        <v>1</v>
      </c>
    </row>
    <row r="1115" spans="1:12">
      <c r="A1115" s="16" t="s">
        <v>1699</v>
      </c>
      <c r="B1115" s="16" t="s">
        <v>2436</v>
      </c>
      <c r="C1115" s="16" t="s">
        <v>1958</v>
      </c>
      <c r="D1115" s="4" t="s">
        <v>1696</v>
      </c>
      <c r="E1115" s="4" t="s">
        <v>1961</v>
      </c>
      <c r="F1115" s="4" t="s">
        <v>1962</v>
      </c>
      <c r="G1115" s="17">
        <v>13.9933333333333</v>
      </c>
      <c r="H1115" s="127">
        <v>2.8100999999999998</v>
      </c>
      <c r="I1115" s="123">
        <v>1</v>
      </c>
      <c r="J1115" s="123">
        <v>1</v>
      </c>
      <c r="K1115" s="123">
        <v>1</v>
      </c>
      <c r="L1115" s="123">
        <v>1</v>
      </c>
    </row>
    <row r="1116" spans="1:12">
      <c r="A1116" s="16" t="s">
        <v>1032</v>
      </c>
      <c r="B1116" s="16" t="s">
        <v>2437</v>
      </c>
      <c r="C1116" s="16" t="s">
        <v>1954</v>
      </c>
      <c r="D1116" s="4" t="s">
        <v>2438</v>
      </c>
      <c r="E1116" s="4" t="s">
        <v>1961</v>
      </c>
      <c r="F1116" s="4" t="s">
        <v>1962</v>
      </c>
      <c r="G1116" s="17">
        <v>4.1207897793263601</v>
      </c>
      <c r="H1116" s="127">
        <v>1.0368999999999999</v>
      </c>
      <c r="I1116" s="123">
        <v>1</v>
      </c>
      <c r="J1116" s="123">
        <v>1</v>
      </c>
      <c r="K1116" s="123">
        <v>1</v>
      </c>
      <c r="L1116" s="123">
        <v>1</v>
      </c>
    </row>
    <row r="1117" spans="1:12">
      <c r="A1117" s="16" t="s">
        <v>1033</v>
      </c>
      <c r="B1117" s="16" t="s">
        <v>2437</v>
      </c>
      <c r="C1117" s="16" t="s">
        <v>1956</v>
      </c>
      <c r="D1117" s="4" t="s">
        <v>2438</v>
      </c>
      <c r="E1117" s="4" t="s">
        <v>1961</v>
      </c>
      <c r="F1117" s="4" t="s">
        <v>1962</v>
      </c>
      <c r="G1117" s="17">
        <v>6.1396286342535999</v>
      </c>
      <c r="H1117" s="127">
        <v>1.5155000000000001</v>
      </c>
      <c r="I1117" s="123">
        <v>1</v>
      </c>
      <c r="J1117" s="123">
        <v>1</v>
      </c>
      <c r="K1117" s="123">
        <v>1</v>
      </c>
      <c r="L1117" s="123">
        <v>1</v>
      </c>
    </row>
    <row r="1118" spans="1:12">
      <c r="A1118" s="16" t="s">
        <v>1034</v>
      </c>
      <c r="B1118" s="16" t="s">
        <v>2437</v>
      </c>
      <c r="C1118" s="16" t="s">
        <v>1957</v>
      </c>
      <c r="D1118" s="4" t="s">
        <v>2438</v>
      </c>
      <c r="E1118" s="4" t="s">
        <v>1961</v>
      </c>
      <c r="F1118" s="4" t="s">
        <v>1962</v>
      </c>
      <c r="G1118" s="17">
        <v>10.303999687524399</v>
      </c>
      <c r="H1118" s="127">
        <v>2.4365999999999999</v>
      </c>
      <c r="I1118" s="123">
        <v>1</v>
      </c>
      <c r="J1118" s="123">
        <v>1</v>
      </c>
      <c r="K1118" s="123">
        <v>1</v>
      </c>
      <c r="L1118" s="123">
        <v>1</v>
      </c>
    </row>
    <row r="1119" spans="1:12">
      <c r="A1119" s="16" t="s">
        <v>1035</v>
      </c>
      <c r="B1119" s="16" t="s">
        <v>2437</v>
      </c>
      <c r="C1119" s="16" t="s">
        <v>1958</v>
      </c>
      <c r="D1119" s="4" t="s">
        <v>2438</v>
      </c>
      <c r="E1119" s="4" t="s">
        <v>1961</v>
      </c>
      <c r="F1119" s="4" t="s">
        <v>1962</v>
      </c>
      <c r="G1119" s="17">
        <v>16.031803105917401</v>
      </c>
      <c r="H1119" s="127">
        <v>4.4119000000000002</v>
      </c>
      <c r="I1119" s="123">
        <v>1</v>
      </c>
      <c r="J1119" s="123">
        <v>1</v>
      </c>
      <c r="K1119" s="123">
        <v>1</v>
      </c>
      <c r="L1119" s="123">
        <v>1</v>
      </c>
    </row>
    <row r="1120" spans="1:12">
      <c r="A1120" s="16" t="s">
        <v>1036</v>
      </c>
      <c r="B1120" s="16" t="s">
        <v>2439</v>
      </c>
      <c r="C1120" s="16" t="s">
        <v>1954</v>
      </c>
      <c r="D1120" s="4" t="s">
        <v>2440</v>
      </c>
      <c r="E1120" s="4" t="s">
        <v>1961</v>
      </c>
      <c r="F1120" s="4" t="s">
        <v>1962</v>
      </c>
      <c r="G1120" s="17">
        <v>4.3045023696682501</v>
      </c>
      <c r="H1120" s="127">
        <v>1.0127999999999999</v>
      </c>
      <c r="I1120" s="123">
        <v>1</v>
      </c>
      <c r="J1120" s="123">
        <v>1</v>
      </c>
      <c r="K1120" s="123">
        <v>1</v>
      </c>
      <c r="L1120" s="123">
        <v>1</v>
      </c>
    </row>
    <row r="1121" spans="1:12">
      <c r="A1121" s="16" t="s">
        <v>1037</v>
      </c>
      <c r="B1121" s="16" t="s">
        <v>2439</v>
      </c>
      <c r="C1121" s="16" t="s">
        <v>1956</v>
      </c>
      <c r="D1121" s="4" t="s">
        <v>2440</v>
      </c>
      <c r="E1121" s="4" t="s">
        <v>1961</v>
      </c>
      <c r="F1121" s="4" t="s">
        <v>1962</v>
      </c>
      <c r="G1121" s="17">
        <v>6.0054609701252799</v>
      </c>
      <c r="H1121" s="127">
        <v>1.3138000000000001</v>
      </c>
      <c r="I1121" s="123">
        <v>1</v>
      </c>
      <c r="J1121" s="123">
        <v>1</v>
      </c>
      <c r="K1121" s="123">
        <v>1</v>
      </c>
      <c r="L1121" s="123">
        <v>1</v>
      </c>
    </row>
    <row r="1122" spans="1:12">
      <c r="A1122" s="16" t="s">
        <v>1038</v>
      </c>
      <c r="B1122" s="16" t="s">
        <v>2439</v>
      </c>
      <c r="C1122" s="16" t="s">
        <v>1957</v>
      </c>
      <c r="D1122" s="4" t="s">
        <v>2440</v>
      </c>
      <c r="E1122" s="4" t="s">
        <v>1961</v>
      </c>
      <c r="F1122" s="4" t="s">
        <v>1962</v>
      </c>
      <c r="G1122" s="17">
        <v>10.0639622641509</v>
      </c>
      <c r="H1122" s="127">
        <v>2.1972</v>
      </c>
      <c r="I1122" s="123">
        <v>1</v>
      </c>
      <c r="J1122" s="123">
        <v>1</v>
      </c>
      <c r="K1122" s="123">
        <v>1</v>
      </c>
      <c r="L1122" s="123">
        <v>1</v>
      </c>
    </row>
    <row r="1123" spans="1:12">
      <c r="A1123" s="16" t="s">
        <v>1039</v>
      </c>
      <c r="B1123" s="16" t="s">
        <v>2439</v>
      </c>
      <c r="C1123" s="16" t="s">
        <v>1958</v>
      </c>
      <c r="D1123" s="4" t="s">
        <v>2440</v>
      </c>
      <c r="E1123" s="4" t="s">
        <v>1961</v>
      </c>
      <c r="F1123" s="4" t="s">
        <v>1962</v>
      </c>
      <c r="G1123" s="17">
        <v>17.080482333146399</v>
      </c>
      <c r="H1123" s="127">
        <v>4.1310000000000002</v>
      </c>
      <c r="I1123" s="123">
        <v>1</v>
      </c>
      <c r="J1123" s="123">
        <v>1</v>
      </c>
      <c r="K1123" s="123">
        <v>1</v>
      </c>
      <c r="L1123" s="123">
        <v>1</v>
      </c>
    </row>
    <row r="1124" spans="1:12">
      <c r="A1124" s="16" t="s">
        <v>1040</v>
      </c>
      <c r="B1124" s="16" t="s">
        <v>2441</v>
      </c>
      <c r="C1124" s="16" t="s">
        <v>1954</v>
      </c>
      <c r="D1124" s="4" t="s">
        <v>2442</v>
      </c>
      <c r="E1124" s="4" t="s">
        <v>1961</v>
      </c>
      <c r="F1124" s="4" t="s">
        <v>1962</v>
      </c>
      <c r="G1124" s="17">
        <v>3.0295761168225699</v>
      </c>
      <c r="H1124" s="127">
        <v>0.56210000000000004</v>
      </c>
      <c r="I1124" s="123">
        <v>1</v>
      </c>
      <c r="J1124" s="123">
        <v>1</v>
      </c>
      <c r="K1124" s="123">
        <v>1</v>
      </c>
      <c r="L1124" s="123">
        <v>1</v>
      </c>
    </row>
    <row r="1125" spans="1:12">
      <c r="A1125" s="16" t="s">
        <v>1041</v>
      </c>
      <c r="B1125" s="16" t="s">
        <v>2441</v>
      </c>
      <c r="C1125" s="16" t="s">
        <v>1956</v>
      </c>
      <c r="D1125" s="4" t="s">
        <v>2442</v>
      </c>
      <c r="E1125" s="4" t="s">
        <v>1961</v>
      </c>
      <c r="F1125" s="4" t="s">
        <v>1962</v>
      </c>
      <c r="G1125" s="17">
        <v>3.9505814976939599</v>
      </c>
      <c r="H1125" s="127">
        <v>0.72929999999999995</v>
      </c>
      <c r="I1125" s="123">
        <v>1</v>
      </c>
      <c r="J1125" s="123">
        <v>1</v>
      </c>
      <c r="K1125" s="123">
        <v>1</v>
      </c>
      <c r="L1125" s="123">
        <v>1</v>
      </c>
    </row>
    <row r="1126" spans="1:12">
      <c r="A1126" s="16" t="s">
        <v>1042</v>
      </c>
      <c r="B1126" s="16" t="s">
        <v>2441</v>
      </c>
      <c r="C1126" s="16" t="s">
        <v>1957</v>
      </c>
      <c r="D1126" s="4" t="s">
        <v>2442</v>
      </c>
      <c r="E1126" s="4" t="s">
        <v>1961</v>
      </c>
      <c r="F1126" s="4" t="s">
        <v>1962</v>
      </c>
      <c r="G1126" s="17">
        <v>5.6432957640522297</v>
      </c>
      <c r="H1126" s="127">
        <v>1.0733999999999999</v>
      </c>
      <c r="I1126" s="123">
        <v>1</v>
      </c>
      <c r="J1126" s="123">
        <v>1</v>
      </c>
      <c r="K1126" s="123">
        <v>1</v>
      </c>
      <c r="L1126" s="123">
        <v>1</v>
      </c>
    </row>
    <row r="1127" spans="1:12">
      <c r="A1127" s="16" t="s">
        <v>1043</v>
      </c>
      <c r="B1127" s="16" t="s">
        <v>2441</v>
      </c>
      <c r="C1127" s="16" t="s">
        <v>1958</v>
      </c>
      <c r="D1127" s="4" t="s">
        <v>2442</v>
      </c>
      <c r="E1127" s="4" t="s">
        <v>1961</v>
      </c>
      <c r="F1127" s="4" t="s">
        <v>1962</v>
      </c>
      <c r="G1127" s="17">
        <v>8.3267970574204693</v>
      </c>
      <c r="H1127" s="127">
        <v>1.8664000000000001</v>
      </c>
      <c r="I1127" s="123">
        <v>1</v>
      </c>
      <c r="J1127" s="123">
        <v>1</v>
      </c>
      <c r="K1127" s="123">
        <v>1</v>
      </c>
      <c r="L1127" s="123">
        <v>1</v>
      </c>
    </row>
    <row r="1128" spans="1:12">
      <c r="A1128" s="16" t="s">
        <v>1044</v>
      </c>
      <c r="B1128" s="16" t="s">
        <v>2443</v>
      </c>
      <c r="C1128" s="16" t="s">
        <v>1954</v>
      </c>
      <c r="D1128" s="4" t="s">
        <v>1700</v>
      </c>
      <c r="E1128" s="4" t="s">
        <v>1961</v>
      </c>
      <c r="F1128" s="4" t="s">
        <v>1962</v>
      </c>
      <c r="G1128" s="17">
        <v>3.36431283219438</v>
      </c>
      <c r="H1128" s="127">
        <v>0.54039999999999999</v>
      </c>
      <c r="I1128" s="123">
        <v>1</v>
      </c>
      <c r="J1128" s="123">
        <v>1</v>
      </c>
      <c r="K1128" s="123">
        <v>1</v>
      </c>
      <c r="L1128" s="123">
        <v>1</v>
      </c>
    </row>
    <row r="1129" spans="1:12">
      <c r="A1129" s="16" t="s">
        <v>1045</v>
      </c>
      <c r="B1129" s="16" t="s">
        <v>2443</v>
      </c>
      <c r="C1129" s="16" t="s">
        <v>1956</v>
      </c>
      <c r="D1129" s="4" t="s">
        <v>1700</v>
      </c>
      <c r="E1129" s="4" t="s">
        <v>1961</v>
      </c>
      <c r="F1129" s="4" t="s">
        <v>1962</v>
      </c>
      <c r="G1129" s="17">
        <v>4.2686781609195403</v>
      </c>
      <c r="H1129" s="127">
        <v>0.71840000000000004</v>
      </c>
      <c r="I1129" s="123">
        <v>1</v>
      </c>
      <c r="J1129" s="123">
        <v>1</v>
      </c>
      <c r="K1129" s="123">
        <v>1</v>
      </c>
      <c r="L1129" s="123">
        <v>1</v>
      </c>
    </row>
    <row r="1130" spans="1:12">
      <c r="A1130" s="16" t="s">
        <v>1046</v>
      </c>
      <c r="B1130" s="16" t="s">
        <v>2443</v>
      </c>
      <c r="C1130" s="16" t="s">
        <v>1957</v>
      </c>
      <c r="D1130" s="4" t="s">
        <v>1700</v>
      </c>
      <c r="E1130" s="4" t="s">
        <v>1961</v>
      </c>
      <c r="F1130" s="4" t="s">
        <v>1962</v>
      </c>
      <c r="G1130" s="17">
        <v>6.46773806668266</v>
      </c>
      <c r="H1130" s="127">
        <v>1.1451</v>
      </c>
      <c r="I1130" s="123">
        <v>1</v>
      </c>
      <c r="J1130" s="123">
        <v>1</v>
      </c>
      <c r="K1130" s="123">
        <v>1</v>
      </c>
      <c r="L1130" s="123">
        <v>1</v>
      </c>
    </row>
    <row r="1131" spans="1:12">
      <c r="A1131" s="16" t="s">
        <v>1047</v>
      </c>
      <c r="B1131" s="16" t="s">
        <v>2443</v>
      </c>
      <c r="C1131" s="16" t="s">
        <v>1958</v>
      </c>
      <c r="D1131" s="4" t="s">
        <v>1700</v>
      </c>
      <c r="E1131" s="4" t="s">
        <v>1961</v>
      </c>
      <c r="F1131" s="4" t="s">
        <v>1962</v>
      </c>
      <c r="G1131" s="17">
        <v>10.060609626927199</v>
      </c>
      <c r="H1131" s="127">
        <v>2.0215000000000001</v>
      </c>
      <c r="I1131" s="123">
        <v>1</v>
      </c>
      <c r="J1131" s="123">
        <v>1</v>
      </c>
      <c r="K1131" s="123">
        <v>1</v>
      </c>
      <c r="L1131" s="123">
        <v>1</v>
      </c>
    </row>
    <row r="1132" spans="1:12">
      <c r="A1132" s="16" t="s">
        <v>1048</v>
      </c>
      <c r="B1132" s="16" t="s">
        <v>2444</v>
      </c>
      <c r="C1132" s="16" t="s">
        <v>1954</v>
      </c>
      <c r="D1132" s="4" t="s">
        <v>2445</v>
      </c>
      <c r="E1132" s="4" t="s">
        <v>1961</v>
      </c>
      <c r="F1132" s="4" t="s">
        <v>1962</v>
      </c>
      <c r="G1132" s="17">
        <v>2.2155716993051202</v>
      </c>
      <c r="H1132" s="127">
        <v>0.37040000000000001</v>
      </c>
      <c r="I1132" s="123">
        <v>1</v>
      </c>
      <c r="J1132" s="123">
        <v>1</v>
      </c>
      <c r="K1132" s="123">
        <v>1</v>
      </c>
      <c r="L1132" s="123">
        <v>1</v>
      </c>
    </row>
    <row r="1133" spans="1:12">
      <c r="A1133" s="16" t="s">
        <v>1049</v>
      </c>
      <c r="B1133" s="16" t="s">
        <v>2444</v>
      </c>
      <c r="C1133" s="16" t="s">
        <v>1956</v>
      </c>
      <c r="D1133" s="4" t="s">
        <v>2445</v>
      </c>
      <c r="E1133" s="4" t="s">
        <v>1961</v>
      </c>
      <c r="F1133" s="4" t="s">
        <v>1962</v>
      </c>
      <c r="G1133" s="17">
        <v>2.8833355606040398</v>
      </c>
      <c r="H1133" s="127">
        <v>0.55059999999999998</v>
      </c>
      <c r="I1133" s="123">
        <v>1</v>
      </c>
      <c r="J1133" s="123">
        <v>1</v>
      </c>
      <c r="K1133" s="123">
        <v>1</v>
      </c>
      <c r="L1133" s="123">
        <v>1</v>
      </c>
    </row>
    <row r="1134" spans="1:12">
      <c r="A1134" s="16" t="s">
        <v>1050</v>
      </c>
      <c r="B1134" s="16" t="s">
        <v>2444</v>
      </c>
      <c r="C1134" s="16" t="s">
        <v>1957</v>
      </c>
      <c r="D1134" s="4" t="s">
        <v>2445</v>
      </c>
      <c r="E1134" s="4" t="s">
        <v>1961</v>
      </c>
      <c r="F1134" s="4" t="s">
        <v>1962</v>
      </c>
      <c r="G1134" s="17">
        <v>3.9308307264511599</v>
      </c>
      <c r="H1134" s="127">
        <v>0.75070000000000003</v>
      </c>
      <c r="I1134" s="123">
        <v>1</v>
      </c>
      <c r="J1134" s="123">
        <v>1</v>
      </c>
      <c r="K1134" s="123">
        <v>1</v>
      </c>
      <c r="L1134" s="123">
        <v>1</v>
      </c>
    </row>
    <row r="1135" spans="1:12">
      <c r="A1135" s="16" t="s">
        <v>1051</v>
      </c>
      <c r="B1135" s="16" t="s">
        <v>2444</v>
      </c>
      <c r="C1135" s="16" t="s">
        <v>1958</v>
      </c>
      <c r="D1135" s="4" t="s">
        <v>2445</v>
      </c>
      <c r="E1135" s="4" t="s">
        <v>1961</v>
      </c>
      <c r="F1135" s="4" t="s">
        <v>1962</v>
      </c>
      <c r="G1135" s="17">
        <v>5.9741697416974198</v>
      </c>
      <c r="H1135" s="127">
        <v>1.1612</v>
      </c>
      <c r="I1135" s="123">
        <v>1</v>
      </c>
      <c r="J1135" s="123">
        <v>1</v>
      </c>
      <c r="K1135" s="123">
        <v>1</v>
      </c>
      <c r="L1135" s="123">
        <v>1</v>
      </c>
    </row>
    <row r="1136" spans="1:12">
      <c r="A1136" s="16" t="s">
        <v>1052</v>
      </c>
      <c r="B1136" s="16" t="s">
        <v>2446</v>
      </c>
      <c r="C1136" s="16" t="s">
        <v>1954</v>
      </c>
      <c r="D1136" s="4" t="s">
        <v>1701</v>
      </c>
      <c r="E1136" s="4" t="s">
        <v>1961</v>
      </c>
      <c r="F1136" s="4" t="s">
        <v>1962</v>
      </c>
      <c r="G1136" s="17">
        <v>2.0701816886355502</v>
      </c>
      <c r="H1136" s="127">
        <v>0.34649999999999997</v>
      </c>
      <c r="I1136" s="123">
        <v>1</v>
      </c>
      <c r="J1136" s="123">
        <v>1</v>
      </c>
      <c r="K1136" s="123">
        <v>1</v>
      </c>
      <c r="L1136" s="123">
        <v>1</v>
      </c>
    </row>
    <row r="1137" spans="1:12">
      <c r="A1137" s="16" t="s">
        <v>1053</v>
      </c>
      <c r="B1137" s="16" t="s">
        <v>2446</v>
      </c>
      <c r="C1137" s="16" t="s">
        <v>1956</v>
      </c>
      <c r="D1137" s="4" t="s">
        <v>1701</v>
      </c>
      <c r="E1137" s="4" t="s">
        <v>1961</v>
      </c>
      <c r="F1137" s="4" t="s">
        <v>1962</v>
      </c>
      <c r="G1137" s="17">
        <v>2.7251768033946302</v>
      </c>
      <c r="H1137" s="127">
        <v>0.50839999999999996</v>
      </c>
      <c r="I1137" s="123">
        <v>1</v>
      </c>
      <c r="J1137" s="123">
        <v>1</v>
      </c>
      <c r="K1137" s="123">
        <v>1</v>
      </c>
      <c r="L1137" s="123">
        <v>1</v>
      </c>
    </row>
    <row r="1138" spans="1:12">
      <c r="A1138" s="16" t="s">
        <v>1054</v>
      </c>
      <c r="B1138" s="16" t="s">
        <v>2446</v>
      </c>
      <c r="C1138" s="16" t="s">
        <v>1957</v>
      </c>
      <c r="D1138" s="4" t="s">
        <v>1701</v>
      </c>
      <c r="E1138" s="4" t="s">
        <v>1961</v>
      </c>
      <c r="F1138" s="4" t="s">
        <v>1962</v>
      </c>
      <c r="G1138" s="17">
        <v>4.2489901904212397</v>
      </c>
      <c r="H1138" s="127">
        <v>0.77270000000000005</v>
      </c>
      <c r="I1138" s="123">
        <v>1</v>
      </c>
      <c r="J1138" s="123">
        <v>1</v>
      </c>
      <c r="K1138" s="123">
        <v>1</v>
      </c>
      <c r="L1138" s="123">
        <v>1</v>
      </c>
    </row>
    <row r="1139" spans="1:12">
      <c r="A1139" s="16" t="s">
        <v>1055</v>
      </c>
      <c r="B1139" s="16" t="s">
        <v>2446</v>
      </c>
      <c r="C1139" s="16" t="s">
        <v>1958</v>
      </c>
      <c r="D1139" s="4" t="s">
        <v>1701</v>
      </c>
      <c r="E1139" s="4" t="s">
        <v>1961</v>
      </c>
      <c r="F1139" s="4" t="s">
        <v>1962</v>
      </c>
      <c r="G1139" s="17">
        <v>8.6122807017543899</v>
      </c>
      <c r="H1139" s="127">
        <v>1.5865</v>
      </c>
      <c r="I1139" s="123">
        <v>1</v>
      </c>
      <c r="J1139" s="123">
        <v>1</v>
      </c>
      <c r="K1139" s="123">
        <v>1</v>
      </c>
      <c r="L1139" s="123">
        <v>1</v>
      </c>
    </row>
    <row r="1140" spans="1:12">
      <c r="A1140" s="16" t="s">
        <v>1056</v>
      </c>
      <c r="B1140" s="16" t="s">
        <v>2447</v>
      </c>
      <c r="C1140" s="16" t="s">
        <v>1954</v>
      </c>
      <c r="D1140" s="4" t="s">
        <v>2448</v>
      </c>
      <c r="E1140" s="4" t="s">
        <v>1961</v>
      </c>
      <c r="F1140" s="4" t="s">
        <v>1962</v>
      </c>
      <c r="G1140" s="17">
        <v>3.48054919908467</v>
      </c>
      <c r="H1140" s="127">
        <v>0.53129999999999999</v>
      </c>
      <c r="I1140" s="123">
        <v>1</v>
      </c>
      <c r="J1140" s="123">
        <v>1</v>
      </c>
      <c r="K1140" s="123">
        <v>1</v>
      </c>
      <c r="L1140" s="123">
        <v>1</v>
      </c>
    </row>
    <row r="1141" spans="1:12">
      <c r="A1141" s="16" t="s">
        <v>1057</v>
      </c>
      <c r="B1141" s="16" t="s">
        <v>2447</v>
      </c>
      <c r="C1141" s="16" t="s">
        <v>1956</v>
      </c>
      <c r="D1141" s="4" t="s">
        <v>2448</v>
      </c>
      <c r="E1141" s="4" t="s">
        <v>1961</v>
      </c>
      <c r="F1141" s="4" t="s">
        <v>1962</v>
      </c>
      <c r="G1141" s="17">
        <v>4.1501210653753002</v>
      </c>
      <c r="H1141" s="127">
        <v>0.66449999999999998</v>
      </c>
      <c r="I1141" s="123">
        <v>1</v>
      </c>
      <c r="J1141" s="123">
        <v>1</v>
      </c>
      <c r="K1141" s="123">
        <v>1</v>
      </c>
      <c r="L1141" s="123">
        <v>1</v>
      </c>
    </row>
    <row r="1142" spans="1:12">
      <c r="A1142" s="16" t="s">
        <v>1058</v>
      </c>
      <c r="B1142" s="16" t="s">
        <v>2447</v>
      </c>
      <c r="C1142" s="16" t="s">
        <v>1957</v>
      </c>
      <c r="D1142" s="4" t="s">
        <v>2448</v>
      </c>
      <c r="E1142" s="4" t="s">
        <v>1961</v>
      </c>
      <c r="F1142" s="4" t="s">
        <v>1962</v>
      </c>
      <c r="G1142" s="17">
        <v>6.4430505117200401</v>
      </c>
      <c r="H1142" s="127">
        <v>1.1047</v>
      </c>
      <c r="I1142" s="123">
        <v>1</v>
      </c>
      <c r="J1142" s="123">
        <v>1</v>
      </c>
      <c r="K1142" s="123">
        <v>1</v>
      </c>
      <c r="L1142" s="123">
        <v>1</v>
      </c>
    </row>
    <row r="1143" spans="1:12">
      <c r="A1143" s="16" t="s">
        <v>1059</v>
      </c>
      <c r="B1143" s="16" t="s">
        <v>2447</v>
      </c>
      <c r="C1143" s="16" t="s">
        <v>1958</v>
      </c>
      <c r="D1143" s="4" t="s">
        <v>2448</v>
      </c>
      <c r="E1143" s="4" t="s">
        <v>1961</v>
      </c>
      <c r="F1143" s="4" t="s">
        <v>1962</v>
      </c>
      <c r="G1143" s="17">
        <v>11.4550438596491</v>
      </c>
      <c r="H1143" s="127">
        <v>2.2231999999999998</v>
      </c>
      <c r="I1143" s="123">
        <v>1</v>
      </c>
      <c r="J1143" s="123">
        <v>1</v>
      </c>
      <c r="K1143" s="123">
        <v>1</v>
      </c>
      <c r="L1143" s="123">
        <v>1</v>
      </c>
    </row>
    <row r="1144" spans="1:12">
      <c r="A1144" s="16" t="s">
        <v>1060</v>
      </c>
      <c r="B1144" s="16" t="s">
        <v>2449</v>
      </c>
      <c r="C1144" s="16" t="s">
        <v>1954</v>
      </c>
      <c r="D1144" s="4" t="s">
        <v>2450</v>
      </c>
      <c r="E1144" s="4" t="s">
        <v>2451</v>
      </c>
      <c r="F1144" s="4" t="s">
        <v>2451</v>
      </c>
      <c r="G1144" s="17">
        <v>3.8565737051792799</v>
      </c>
      <c r="H1144" s="127">
        <v>0.96099999999999997</v>
      </c>
      <c r="I1144" s="123">
        <v>1</v>
      </c>
      <c r="J1144" s="123">
        <v>1.97</v>
      </c>
      <c r="K1144" s="123">
        <v>1.97</v>
      </c>
      <c r="L1144" s="123">
        <v>1.97</v>
      </c>
    </row>
    <row r="1145" spans="1:12">
      <c r="A1145" s="16" t="s">
        <v>1061</v>
      </c>
      <c r="B1145" s="16" t="s">
        <v>2449</v>
      </c>
      <c r="C1145" s="16" t="s">
        <v>1956</v>
      </c>
      <c r="D1145" s="4" t="s">
        <v>2450</v>
      </c>
      <c r="E1145" s="4" t="s">
        <v>2452</v>
      </c>
      <c r="F1145" s="4" t="s">
        <v>2452</v>
      </c>
      <c r="G1145" s="17">
        <v>8.9957983193277293</v>
      </c>
      <c r="H1145" s="127">
        <v>1.0387</v>
      </c>
      <c r="I1145" s="123">
        <v>1</v>
      </c>
      <c r="J1145" s="123">
        <v>2.06</v>
      </c>
      <c r="K1145" s="123">
        <v>2.06</v>
      </c>
      <c r="L1145" s="123">
        <v>2.06</v>
      </c>
    </row>
    <row r="1146" spans="1:12">
      <c r="A1146" s="16" t="s">
        <v>1062</v>
      </c>
      <c r="B1146" s="16" t="s">
        <v>2449</v>
      </c>
      <c r="C1146" s="16" t="s">
        <v>1957</v>
      </c>
      <c r="D1146" s="4" t="s">
        <v>2450</v>
      </c>
      <c r="E1146" s="4" t="s">
        <v>2453</v>
      </c>
      <c r="F1146" s="4" t="s">
        <v>2453</v>
      </c>
      <c r="G1146" s="17">
        <v>16.793650793650801</v>
      </c>
      <c r="H1146" s="127">
        <v>2.2004999999999999</v>
      </c>
      <c r="I1146" s="123">
        <v>1</v>
      </c>
      <c r="J1146" s="123">
        <v>2.06</v>
      </c>
      <c r="K1146" s="123">
        <v>2.06</v>
      </c>
      <c r="L1146" s="123">
        <v>2.06</v>
      </c>
    </row>
    <row r="1147" spans="1:12">
      <c r="A1147" s="16" t="s">
        <v>1063</v>
      </c>
      <c r="B1147" s="16" t="s">
        <v>2449</v>
      </c>
      <c r="C1147" s="16" t="s">
        <v>1958</v>
      </c>
      <c r="D1147" s="4" t="s">
        <v>2450</v>
      </c>
      <c r="E1147" s="4" t="s">
        <v>2454</v>
      </c>
      <c r="F1147" s="4" t="s">
        <v>2454</v>
      </c>
      <c r="G1147" s="17">
        <v>29</v>
      </c>
      <c r="H1147" s="127">
        <v>3.7054999999999998</v>
      </c>
      <c r="I1147" s="123">
        <v>1</v>
      </c>
      <c r="J1147" s="123">
        <v>1.78</v>
      </c>
      <c r="K1147" s="123">
        <v>1.78</v>
      </c>
      <c r="L1147" s="123">
        <v>1.78</v>
      </c>
    </row>
    <row r="1148" spans="1:12">
      <c r="A1148" s="16" t="s">
        <v>1064</v>
      </c>
      <c r="B1148" s="16" t="s">
        <v>2455</v>
      </c>
      <c r="C1148" s="16" t="s">
        <v>1954</v>
      </c>
      <c r="D1148" s="4" t="s">
        <v>1702</v>
      </c>
      <c r="E1148" s="4" t="s">
        <v>2451</v>
      </c>
      <c r="F1148" s="4" t="s">
        <v>2451</v>
      </c>
      <c r="G1148" s="17">
        <v>7.96909844982323</v>
      </c>
      <c r="H1148" s="127">
        <v>0.50070000000000003</v>
      </c>
      <c r="I1148" s="123">
        <v>1</v>
      </c>
      <c r="J1148" s="123">
        <v>1.97</v>
      </c>
      <c r="K1148" s="123">
        <v>1.97</v>
      </c>
      <c r="L1148" s="123">
        <v>1.97</v>
      </c>
    </row>
    <row r="1149" spans="1:12">
      <c r="A1149" s="16" t="s">
        <v>1065</v>
      </c>
      <c r="B1149" s="16" t="s">
        <v>2455</v>
      </c>
      <c r="C1149" s="16" t="s">
        <v>1956</v>
      </c>
      <c r="D1149" s="4" t="s">
        <v>1702</v>
      </c>
      <c r="E1149" s="4" t="s">
        <v>2452</v>
      </c>
      <c r="F1149" s="4" t="s">
        <v>2452</v>
      </c>
      <c r="G1149" s="17">
        <v>9.7986487523992292</v>
      </c>
      <c r="H1149" s="127">
        <v>0.61329999999999996</v>
      </c>
      <c r="I1149" s="123">
        <v>1</v>
      </c>
      <c r="J1149" s="123">
        <v>2.06</v>
      </c>
      <c r="K1149" s="123">
        <v>2.06</v>
      </c>
      <c r="L1149" s="123">
        <v>2.06</v>
      </c>
    </row>
    <row r="1150" spans="1:12">
      <c r="A1150" s="16" t="s">
        <v>1066</v>
      </c>
      <c r="B1150" s="16" t="s">
        <v>2455</v>
      </c>
      <c r="C1150" s="16" t="s">
        <v>1957</v>
      </c>
      <c r="D1150" s="4" t="s">
        <v>1702</v>
      </c>
      <c r="E1150" s="4" t="s">
        <v>2453</v>
      </c>
      <c r="F1150" s="4" t="s">
        <v>2453</v>
      </c>
      <c r="G1150" s="17">
        <v>15.0830495153262</v>
      </c>
      <c r="H1150" s="127">
        <v>0.97130000000000005</v>
      </c>
      <c r="I1150" s="123">
        <v>1</v>
      </c>
      <c r="J1150" s="123">
        <v>2.06</v>
      </c>
      <c r="K1150" s="123">
        <v>2.06</v>
      </c>
      <c r="L1150" s="123">
        <v>2.06</v>
      </c>
    </row>
    <row r="1151" spans="1:12">
      <c r="A1151" s="16" t="s">
        <v>1067</v>
      </c>
      <c r="B1151" s="16" t="s">
        <v>2455</v>
      </c>
      <c r="C1151" s="16" t="s">
        <v>1958</v>
      </c>
      <c r="D1151" s="4" t="s">
        <v>1702</v>
      </c>
      <c r="E1151" s="4" t="s">
        <v>2454</v>
      </c>
      <c r="F1151" s="4" t="s">
        <v>2454</v>
      </c>
      <c r="G1151" s="17">
        <v>30.119815668202801</v>
      </c>
      <c r="H1151" s="127">
        <v>2.2511000000000001</v>
      </c>
      <c r="I1151" s="123">
        <v>1</v>
      </c>
      <c r="J1151" s="123">
        <v>1.78</v>
      </c>
      <c r="K1151" s="123">
        <v>1.78</v>
      </c>
      <c r="L1151" s="123">
        <v>1.78</v>
      </c>
    </row>
    <row r="1152" spans="1:12">
      <c r="A1152" s="16" t="s">
        <v>1068</v>
      </c>
      <c r="B1152" s="16" t="s">
        <v>2456</v>
      </c>
      <c r="C1152" s="16" t="s">
        <v>1954</v>
      </c>
      <c r="D1152" s="4" t="s">
        <v>2457</v>
      </c>
      <c r="E1152" s="4" t="s">
        <v>2451</v>
      </c>
      <c r="F1152" s="4" t="s">
        <v>2451</v>
      </c>
      <c r="G1152" s="17">
        <v>4.83969978032707</v>
      </c>
      <c r="H1152" s="127">
        <v>0.3543</v>
      </c>
      <c r="I1152" s="123">
        <v>1</v>
      </c>
      <c r="J1152" s="123">
        <v>1.97</v>
      </c>
      <c r="K1152" s="123">
        <v>1.97</v>
      </c>
      <c r="L1152" s="123">
        <v>1.97</v>
      </c>
    </row>
    <row r="1153" spans="1:12">
      <c r="A1153" s="16" t="s">
        <v>1069</v>
      </c>
      <c r="B1153" s="16" t="s">
        <v>2456</v>
      </c>
      <c r="C1153" s="16" t="s">
        <v>1956</v>
      </c>
      <c r="D1153" s="4" t="s">
        <v>2457</v>
      </c>
      <c r="E1153" s="4" t="s">
        <v>2452</v>
      </c>
      <c r="F1153" s="4" t="s">
        <v>2452</v>
      </c>
      <c r="G1153" s="17">
        <v>6.55986189998886</v>
      </c>
      <c r="H1153" s="127">
        <v>0.47520000000000001</v>
      </c>
      <c r="I1153" s="123">
        <v>1</v>
      </c>
      <c r="J1153" s="123">
        <v>2.06</v>
      </c>
      <c r="K1153" s="123">
        <v>2.06</v>
      </c>
      <c r="L1153" s="123">
        <v>2.06</v>
      </c>
    </row>
    <row r="1154" spans="1:12">
      <c r="A1154" s="16" t="s">
        <v>1070</v>
      </c>
      <c r="B1154" s="16" t="s">
        <v>2456</v>
      </c>
      <c r="C1154" s="16" t="s">
        <v>1957</v>
      </c>
      <c r="D1154" s="4" t="s">
        <v>2457</v>
      </c>
      <c r="E1154" s="4" t="s">
        <v>2453</v>
      </c>
      <c r="F1154" s="4" t="s">
        <v>2453</v>
      </c>
      <c r="G1154" s="17">
        <v>10.7869014641868</v>
      </c>
      <c r="H1154" s="127">
        <v>0.86370000000000002</v>
      </c>
      <c r="I1154" s="123">
        <v>1</v>
      </c>
      <c r="J1154" s="123">
        <v>2.06</v>
      </c>
      <c r="K1154" s="123">
        <v>2.06</v>
      </c>
      <c r="L1154" s="123">
        <v>2.06</v>
      </c>
    </row>
    <row r="1155" spans="1:12">
      <c r="A1155" s="16" t="s">
        <v>1071</v>
      </c>
      <c r="B1155" s="16" t="s">
        <v>2456</v>
      </c>
      <c r="C1155" s="16" t="s">
        <v>1958</v>
      </c>
      <c r="D1155" s="4" t="s">
        <v>2457</v>
      </c>
      <c r="E1155" s="4" t="s">
        <v>2454</v>
      </c>
      <c r="F1155" s="4" t="s">
        <v>2454</v>
      </c>
      <c r="G1155" s="17">
        <v>19.5</v>
      </c>
      <c r="H1155" s="127">
        <v>1.7205999999999999</v>
      </c>
      <c r="I1155" s="123">
        <v>1</v>
      </c>
      <c r="J1155" s="123">
        <v>1.78</v>
      </c>
      <c r="K1155" s="123">
        <v>1.78</v>
      </c>
      <c r="L1155" s="123">
        <v>1.78</v>
      </c>
    </row>
    <row r="1156" spans="1:12">
      <c r="A1156" s="16" t="s">
        <v>1072</v>
      </c>
      <c r="B1156" s="16" t="s">
        <v>2458</v>
      </c>
      <c r="C1156" s="16" t="s">
        <v>1954</v>
      </c>
      <c r="D1156" s="4" t="s">
        <v>2459</v>
      </c>
      <c r="E1156" s="4" t="s">
        <v>2451</v>
      </c>
      <c r="F1156" s="4" t="s">
        <v>2451</v>
      </c>
      <c r="G1156" s="17">
        <v>3.9072978303747501</v>
      </c>
      <c r="H1156" s="127">
        <v>0.29339999999999999</v>
      </c>
      <c r="I1156" s="123">
        <v>1</v>
      </c>
      <c r="J1156" s="123">
        <v>1.97</v>
      </c>
      <c r="K1156" s="123">
        <v>1.97</v>
      </c>
      <c r="L1156" s="123">
        <v>1.97</v>
      </c>
    </row>
    <row r="1157" spans="1:12">
      <c r="A1157" s="16" t="s">
        <v>1073</v>
      </c>
      <c r="B1157" s="16" t="s">
        <v>2458</v>
      </c>
      <c r="C1157" s="16" t="s">
        <v>1956</v>
      </c>
      <c r="D1157" s="4" t="s">
        <v>2459</v>
      </c>
      <c r="E1157" s="4" t="s">
        <v>2452</v>
      </c>
      <c r="F1157" s="4" t="s">
        <v>2452</v>
      </c>
      <c r="G1157" s="17">
        <v>5.1749128919860601</v>
      </c>
      <c r="H1157" s="127">
        <v>0.39379999999999998</v>
      </c>
      <c r="I1157" s="123">
        <v>1</v>
      </c>
      <c r="J1157" s="123">
        <v>2.06</v>
      </c>
      <c r="K1157" s="123">
        <v>2.06</v>
      </c>
      <c r="L1157" s="123">
        <v>2.06</v>
      </c>
    </row>
    <row r="1158" spans="1:12">
      <c r="A1158" s="16" t="s">
        <v>1074</v>
      </c>
      <c r="B1158" s="16" t="s">
        <v>2458</v>
      </c>
      <c r="C1158" s="16" t="s">
        <v>1957</v>
      </c>
      <c r="D1158" s="4" t="s">
        <v>2459</v>
      </c>
      <c r="E1158" s="4" t="s">
        <v>2453</v>
      </c>
      <c r="F1158" s="4" t="s">
        <v>2453</v>
      </c>
      <c r="G1158" s="17">
        <v>11.15</v>
      </c>
      <c r="H1158" s="127">
        <v>0.8075</v>
      </c>
      <c r="I1158" s="123">
        <v>1</v>
      </c>
      <c r="J1158" s="123">
        <v>2.06</v>
      </c>
      <c r="K1158" s="123">
        <v>2.06</v>
      </c>
      <c r="L1158" s="123">
        <v>2.06</v>
      </c>
    </row>
    <row r="1159" spans="1:12">
      <c r="A1159" s="16" t="s">
        <v>1075</v>
      </c>
      <c r="B1159" s="16" t="s">
        <v>2458</v>
      </c>
      <c r="C1159" s="16" t="s">
        <v>1958</v>
      </c>
      <c r="D1159" s="4" t="s">
        <v>2459</v>
      </c>
      <c r="E1159" s="4" t="s">
        <v>2454</v>
      </c>
      <c r="F1159" s="4" t="s">
        <v>2454</v>
      </c>
      <c r="G1159" s="17">
        <v>11.15</v>
      </c>
      <c r="H1159" s="127">
        <v>3.3784000000000001</v>
      </c>
      <c r="I1159" s="123">
        <v>1</v>
      </c>
      <c r="J1159" s="123">
        <v>1.78</v>
      </c>
      <c r="K1159" s="123">
        <v>1.78</v>
      </c>
      <c r="L1159" s="123">
        <v>1.78</v>
      </c>
    </row>
    <row r="1160" spans="1:12">
      <c r="A1160" s="16" t="s">
        <v>1076</v>
      </c>
      <c r="B1160" s="16" t="s">
        <v>2460</v>
      </c>
      <c r="C1160" s="16" t="s">
        <v>1954</v>
      </c>
      <c r="D1160" s="4" t="s">
        <v>1703</v>
      </c>
      <c r="E1160" s="4" t="s">
        <v>2451</v>
      </c>
      <c r="F1160" s="4" t="s">
        <v>2451</v>
      </c>
      <c r="G1160" s="17">
        <v>5.2890445943291198</v>
      </c>
      <c r="H1160" s="127">
        <v>0.37969999999999998</v>
      </c>
      <c r="I1160" s="123">
        <v>1</v>
      </c>
      <c r="J1160" s="123">
        <v>1.97</v>
      </c>
      <c r="K1160" s="123">
        <v>1.97</v>
      </c>
      <c r="L1160" s="123">
        <v>1.97</v>
      </c>
    </row>
    <row r="1161" spans="1:12">
      <c r="A1161" s="16" t="s">
        <v>1077</v>
      </c>
      <c r="B1161" s="16" t="s">
        <v>2460</v>
      </c>
      <c r="C1161" s="16" t="s">
        <v>1956</v>
      </c>
      <c r="D1161" s="4" t="s">
        <v>1703</v>
      </c>
      <c r="E1161" s="4" t="s">
        <v>2452</v>
      </c>
      <c r="F1161" s="4" t="s">
        <v>2452</v>
      </c>
      <c r="G1161" s="17">
        <v>7.2963174768217698</v>
      </c>
      <c r="H1161" s="127">
        <v>0.50990000000000002</v>
      </c>
      <c r="I1161" s="123">
        <v>1</v>
      </c>
      <c r="J1161" s="123">
        <v>2.06</v>
      </c>
      <c r="K1161" s="123">
        <v>2.06</v>
      </c>
      <c r="L1161" s="123">
        <v>2.06</v>
      </c>
    </row>
    <row r="1162" spans="1:12">
      <c r="A1162" s="16" t="s">
        <v>1078</v>
      </c>
      <c r="B1162" s="16" t="s">
        <v>2460</v>
      </c>
      <c r="C1162" s="16" t="s">
        <v>1957</v>
      </c>
      <c r="D1162" s="4" t="s">
        <v>1703</v>
      </c>
      <c r="E1162" s="4" t="s">
        <v>2453</v>
      </c>
      <c r="F1162" s="4" t="s">
        <v>2453</v>
      </c>
      <c r="G1162" s="17">
        <v>11.173913043478301</v>
      </c>
      <c r="H1162" s="127">
        <v>0.85229999999999995</v>
      </c>
      <c r="I1162" s="123">
        <v>1</v>
      </c>
      <c r="J1162" s="123">
        <v>2.06</v>
      </c>
      <c r="K1162" s="123">
        <v>2.06</v>
      </c>
      <c r="L1162" s="123">
        <v>2.06</v>
      </c>
    </row>
    <row r="1163" spans="1:12">
      <c r="A1163" s="16" t="s">
        <v>1079</v>
      </c>
      <c r="B1163" s="16" t="s">
        <v>2460</v>
      </c>
      <c r="C1163" s="16" t="s">
        <v>1958</v>
      </c>
      <c r="D1163" s="4" t="s">
        <v>1703</v>
      </c>
      <c r="E1163" s="4" t="s">
        <v>2454</v>
      </c>
      <c r="F1163" s="4" t="s">
        <v>2454</v>
      </c>
      <c r="G1163" s="17">
        <v>20.872679045092799</v>
      </c>
      <c r="H1163" s="127">
        <v>1.7092000000000001</v>
      </c>
      <c r="I1163" s="123">
        <v>1</v>
      </c>
      <c r="J1163" s="123">
        <v>1.78</v>
      </c>
      <c r="K1163" s="123">
        <v>1.78</v>
      </c>
      <c r="L1163" s="123">
        <v>1.78</v>
      </c>
    </row>
    <row r="1164" spans="1:12">
      <c r="A1164" s="16" t="s">
        <v>1080</v>
      </c>
      <c r="B1164" s="16" t="s">
        <v>2461</v>
      </c>
      <c r="C1164" s="16" t="s">
        <v>1954</v>
      </c>
      <c r="D1164" s="4" t="s">
        <v>1704</v>
      </c>
      <c r="E1164" s="4" t="s">
        <v>2451</v>
      </c>
      <c r="F1164" s="4" t="s">
        <v>2451</v>
      </c>
      <c r="G1164" s="17">
        <v>4.0404779737182501</v>
      </c>
      <c r="H1164" s="127">
        <v>0.30420000000000003</v>
      </c>
      <c r="I1164" s="123">
        <v>1</v>
      </c>
      <c r="J1164" s="123">
        <v>1.97</v>
      </c>
      <c r="K1164" s="123">
        <v>1.97</v>
      </c>
      <c r="L1164" s="123">
        <v>1.97</v>
      </c>
    </row>
    <row r="1165" spans="1:12">
      <c r="A1165" s="16" t="s">
        <v>1081</v>
      </c>
      <c r="B1165" s="16" t="s">
        <v>2461</v>
      </c>
      <c r="C1165" s="16" t="s">
        <v>1956</v>
      </c>
      <c r="D1165" s="4" t="s">
        <v>1704</v>
      </c>
      <c r="E1165" s="4" t="s">
        <v>2452</v>
      </c>
      <c r="F1165" s="4" t="s">
        <v>2452</v>
      </c>
      <c r="G1165" s="17">
        <v>5.4183366733466896</v>
      </c>
      <c r="H1165" s="127">
        <v>0.40689999999999998</v>
      </c>
      <c r="I1165" s="123">
        <v>1</v>
      </c>
      <c r="J1165" s="123">
        <v>2.06</v>
      </c>
      <c r="K1165" s="123">
        <v>2.06</v>
      </c>
      <c r="L1165" s="123">
        <v>2.06</v>
      </c>
    </row>
    <row r="1166" spans="1:12">
      <c r="A1166" s="16" t="s">
        <v>1082</v>
      </c>
      <c r="B1166" s="16" t="s">
        <v>2461</v>
      </c>
      <c r="C1166" s="16" t="s">
        <v>1957</v>
      </c>
      <c r="D1166" s="4" t="s">
        <v>1704</v>
      </c>
      <c r="E1166" s="4" t="s">
        <v>2453</v>
      </c>
      <c r="F1166" s="4" t="s">
        <v>2453</v>
      </c>
      <c r="G1166" s="17">
        <v>7.8896189224704303</v>
      </c>
      <c r="H1166" s="127">
        <v>0.66190000000000004</v>
      </c>
      <c r="I1166" s="123">
        <v>1</v>
      </c>
      <c r="J1166" s="123">
        <v>2.06</v>
      </c>
      <c r="K1166" s="123">
        <v>2.06</v>
      </c>
      <c r="L1166" s="123">
        <v>2.06</v>
      </c>
    </row>
    <row r="1167" spans="1:12">
      <c r="A1167" s="16" t="s">
        <v>1083</v>
      </c>
      <c r="B1167" s="16" t="s">
        <v>2461</v>
      </c>
      <c r="C1167" s="16" t="s">
        <v>1958</v>
      </c>
      <c r="D1167" s="4" t="s">
        <v>1704</v>
      </c>
      <c r="E1167" s="4" t="s">
        <v>2454</v>
      </c>
      <c r="F1167" s="4" t="s">
        <v>2454</v>
      </c>
      <c r="G1167" s="17">
        <v>17.597826086956498</v>
      </c>
      <c r="H1167" s="127">
        <v>1.4352</v>
      </c>
      <c r="I1167" s="123">
        <v>1</v>
      </c>
      <c r="J1167" s="123">
        <v>1.78</v>
      </c>
      <c r="K1167" s="123">
        <v>1.78</v>
      </c>
      <c r="L1167" s="123">
        <v>1.78</v>
      </c>
    </row>
    <row r="1168" spans="1:12">
      <c r="A1168" s="16" t="s">
        <v>1084</v>
      </c>
      <c r="B1168" s="16" t="s">
        <v>2462</v>
      </c>
      <c r="C1168" s="16" t="s">
        <v>1954</v>
      </c>
      <c r="D1168" s="4" t="s">
        <v>2463</v>
      </c>
      <c r="E1168" s="4" t="s">
        <v>2451</v>
      </c>
      <c r="F1168" s="4" t="s">
        <v>2451</v>
      </c>
      <c r="G1168" s="17">
        <v>3.3983377856930801</v>
      </c>
      <c r="H1168" s="127">
        <v>0.27200000000000002</v>
      </c>
      <c r="I1168" s="123">
        <v>1</v>
      </c>
      <c r="J1168" s="123">
        <v>1.97</v>
      </c>
      <c r="K1168" s="123">
        <v>1.97</v>
      </c>
      <c r="L1168" s="123">
        <v>1.97</v>
      </c>
    </row>
    <row r="1169" spans="1:12">
      <c r="A1169" s="16" t="s">
        <v>1085</v>
      </c>
      <c r="B1169" s="16" t="s">
        <v>2462</v>
      </c>
      <c r="C1169" s="16" t="s">
        <v>1956</v>
      </c>
      <c r="D1169" s="4" t="s">
        <v>2463</v>
      </c>
      <c r="E1169" s="4" t="s">
        <v>2452</v>
      </c>
      <c r="F1169" s="4" t="s">
        <v>2452</v>
      </c>
      <c r="G1169" s="17">
        <v>5.0723713154421501</v>
      </c>
      <c r="H1169" s="127">
        <v>0.41239999999999999</v>
      </c>
      <c r="I1169" s="123">
        <v>1</v>
      </c>
      <c r="J1169" s="123">
        <v>2.06</v>
      </c>
      <c r="K1169" s="123">
        <v>2.06</v>
      </c>
      <c r="L1169" s="123">
        <v>2.06</v>
      </c>
    </row>
    <row r="1170" spans="1:12">
      <c r="A1170" s="16" t="s">
        <v>1086</v>
      </c>
      <c r="B1170" s="16" t="s">
        <v>2462</v>
      </c>
      <c r="C1170" s="16" t="s">
        <v>1957</v>
      </c>
      <c r="D1170" s="4" t="s">
        <v>2463</v>
      </c>
      <c r="E1170" s="4" t="s">
        <v>2453</v>
      </c>
      <c r="F1170" s="4" t="s">
        <v>2453</v>
      </c>
      <c r="G1170" s="17">
        <v>8.39727891156463</v>
      </c>
      <c r="H1170" s="127">
        <v>0.61029999999999995</v>
      </c>
      <c r="I1170" s="123">
        <v>1</v>
      </c>
      <c r="J1170" s="123">
        <v>2.06</v>
      </c>
      <c r="K1170" s="123">
        <v>2.06</v>
      </c>
      <c r="L1170" s="123">
        <v>2.06</v>
      </c>
    </row>
    <row r="1171" spans="1:12">
      <c r="A1171" s="16" t="s">
        <v>1087</v>
      </c>
      <c r="B1171" s="16" t="s">
        <v>2462</v>
      </c>
      <c r="C1171" s="16" t="s">
        <v>1958</v>
      </c>
      <c r="D1171" s="4" t="s">
        <v>2463</v>
      </c>
      <c r="E1171" s="4" t="s">
        <v>2454</v>
      </c>
      <c r="F1171" s="4" t="s">
        <v>2454</v>
      </c>
      <c r="G1171" s="17">
        <v>11.9333333333333</v>
      </c>
      <c r="H1171" s="127">
        <v>1.4414</v>
      </c>
      <c r="I1171" s="123">
        <v>1</v>
      </c>
      <c r="J1171" s="123">
        <v>1.78</v>
      </c>
      <c r="K1171" s="123">
        <v>1.78</v>
      </c>
      <c r="L1171" s="123">
        <v>1.78</v>
      </c>
    </row>
    <row r="1172" spans="1:12">
      <c r="A1172" s="16" t="s">
        <v>1088</v>
      </c>
      <c r="B1172" s="16" t="s">
        <v>2464</v>
      </c>
      <c r="C1172" s="16" t="s">
        <v>1954</v>
      </c>
      <c r="D1172" s="4" t="s">
        <v>2465</v>
      </c>
      <c r="E1172" s="4" t="s">
        <v>2451</v>
      </c>
      <c r="F1172" s="4" t="s">
        <v>2451</v>
      </c>
      <c r="G1172" s="17">
        <v>3.09985243482538</v>
      </c>
      <c r="H1172" s="127">
        <v>0.39729999999999999</v>
      </c>
      <c r="I1172" s="123">
        <v>1</v>
      </c>
      <c r="J1172" s="123">
        <v>1.97</v>
      </c>
      <c r="K1172" s="123">
        <v>1.97</v>
      </c>
      <c r="L1172" s="123">
        <v>1.97</v>
      </c>
    </row>
    <row r="1173" spans="1:12">
      <c r="A1173" s="16" t="s">
        <v>1089</v>
      </c>
      <c r="B1173" s="16" t="s">
        <v>2464</v>
      </c>
      <c r="C1173" s="16" t="s">
        <v>1956</v>
      </c>
      <c r="D1173" s="4" t="s">
        <v>2465</v>
      </c>
      <c r="E1173" s="4" t="s">
        <v>2452</v>
      </c>
      <c r="F1173" s="4" t="s">
        <v>2452</v>
      </c>
      <c r="G1173" s="17">
        <v>3.8352877503157101</v>
      </c>
      <c r="H1173" s="127">
        <v>0.52859999999999996</v>
      </c>
      <c r="I1173" s="123">
        <v>1</v>
      </c>
      <c r="J1173" s="123">
        <v>2.06</v>
      </c>
      <c r="K1173" s="123">
        <v>2.06</v>
      </c>
      <c r="L1173" s="123">
        <v>2.06</v>
      </c>
    </row>
    <row r="1174" spans="1:12">
      <c r="A1174" s="16" t="s">
        <v>1090</v>
      </c>
      <c r="B1174" s="16" t="s">
        <v>2464</v>
      </c>
      <c r="C1174" s="16" t="s">
        <v>1957</v>
      </c>
      <c r="D1174" s="4" t="s">
        <v>2465</v>
      </c>
      <c r="E1174" s="4" t="s">
        <v>2453</v>
      </c>
      <c r="F1174" s="4" t="s">
        <v>2453</v>
      </c>
      <c r="G1174" s="17">
        <v>4.2822207534699297</v>
      </c>
      <c r="H1174" s="127">
        <v>0.54379999999999995</v>
      </c>
      <c r="I1174" s="123">
        <v>1</v>
      </c>
      <c r="J1174" s="123">
        <v>2.06</v>
      </c>
      <c r="K1174" s="123">
        <v>2.06</v>
      </c>
      <c r="L1174" s="123">
        <v>2.06</v>
      </c>
    </row>
    <row r="1175" spans="1:12">
      <c r="A1175" s="16" t="s">
        <v>1091</v>
      </c>
      <c r="B1175" s="16" t="s">
        <v>2464</v>
      </c>
      <c r="C1175" s="16" t="s">
        <v>1958</v>
      </c>
      <c r="D1175" s="4" t="s">
        <v>2465</v>
      </c>
      <c r="E1175" s="4" t="s">
        <v>2454</v>
      </c>
      <c r="F1175" s="4" t="s">
        <v>2454</v>
      </c>
      <c r="G1175" s="17">
        <v>7.4444444444444402</v>
      </c>
      <c r="H1175" s="127">
        <v>1.3895</v>
      </c>
      <c r="I1175" s="123">
        <v>1</v>
      </c>
      <c r="J1175" s="123">
        <v>1.78</v>
      </c>
      <c r="K1175" s="123">
        <v>1.78</v>
      </c>
      <c r="L1175" s="123">
        <v>1.78</v>
      </c>
    </row>
    <row r="1176" spans="1:12">
      <c r="A1176" s="16" t="s">
        <v>1092</v>
      </c>
      <c r="B1176" s="16" t="s">
        <v>2466</v>
      </c>
      <c r="C1176" s="16" t="s">
        <v>1954</v>
      </c>
      <c r="D1176" s="4" t="s">
        <v>1705</v>
      </c>
      <c r="E1176" s="4" t="s">
        <v>2451</v>
      </c>
      <c r="F1176" s="4" t="s">
        <v>2451</v>
      </c>
      <c r="G1176" s="17">
        <v>4.9978873239436599</v>
      </c>
      <c r="H1176" s="127">
        <v>0.39960000000000001</v>
      </c>
      <c r="I1176" s="123">
        <v>1</v>
      </c>
      <c r="J1176" s="123">
        <v>1.97</v>
      </c>
      <c r="K1176" s="123">
        <v>1.97</v>
      </c>
      <c r="L1176" s="123">
        <v>1.97</v>
      </c>
    </row>
    <row r="1177" spans="1:12">
      <c r="A1177" s="16" t="s">
        <v>1093</v>
      </c>
      <c r="B1177" s="16" t="s">
        <v>2466</v>
      </c>
      <c r="C1177" s="16" t="s">
        <v>1956</v>
      </c>
      <c r="D1177" s="4" t="s">
        <v>1705</v>
      </c>
      <c r="E1177" s="4" t="s">
        <v>2452</v>
      </c>
      <c r="F1177" s="4" t="s">
        <v>2452</v>
      </c>
      <c r="G1177" s="17">
        <v>7.5010030090270803</v>
      </c>
      <c r="H1177" s="127">
        <v>0.55010000000000003</v>
      </c>
      <c r="I1177" s="123">
        <v>1</v>
      </c>
      <c r="J1177" s="123">
        <v>2.06</v>
      </c>
      <c r="K1177" s="123">
        <v>2.06</v>
      </c>
      <c r="L1177" s="123">
        <v>2.06</v>
      </c>
    </row>
    <row r="1178" spans="1:12">
      <c r="A1178" s="16" t="s">
        <v>1094</v>
      </c>
      <c r="B1178" s="16" t="s">
        <v>2466</v>
      </c>
      <c r="C1178" s="16" t="s">
        <v>1957</v>
      </c>
      <c r="D1178" s="4" t="s">
        <v>1705</v>
      </c>
      <c r="E1178" s="4" t="s">
        <v>2453</v>
      </c>
      <c r="F1178" s="4" t="s">
        <v>2453</v>
      </c>
      <c r="G1178" s="17">
        <v>10.664259927797801</v>
      </c>
      <c r="H1178" s="127">
        <v>0.92979999999999996</v>
      </c>
      <c r="I1178" s="123">
        <v>1</v>
      </c>
      <c r="J1178" s="123">
        <v>2.06</v>
      </c>
      <c r="K1178" s="123">
        <v>2.06</v>
      </c>
      <c r="L1178" s="123">
        <v>2.06</v>
      </c>
    </row>
    <row r="1179" spans="1:12">
      <c r="A1179" s="16" t="s">
        <v>1095</v>
      </c>
      <c r="B1179" s="16" t="s">
        <v>2466</v>
      </c>
      <c r="C1179" s="16" t="s">
        <v>1958</v>
      </c>
      <c r="D1179" s="4" t="s">
        <v>1705</v>
      </c>
      <c r="E1179" s="4" t="s">
        <v>2454</v>
      </c>
      <c r="F1179" s="4" t="s">
        <v>2454</v>
      </c>
      <c r="G1179" s="17">
        <v>21.3469387755102</v>
      </c>
      <c r="H1179" s="127">
        <v>1.9452</v>
      </c>
      <c r="I1179" s="123">
        <v>1</v>
      </c>
      <c r="J1179" s="123">
        <v>1.78</v>
      </c>
      <c r="K1179" s="123">
        <v>1.78</v>
      </c>
      <c r="L1179" s="123">
        <v>1.78</v>
      </c>
    </row>
    <row r="1180" spans="1:12">
      <c r="A1180" s="16" t="s">
        <v>1096</v>
      </c>
      <c r="B1180" s="16" t="s">
        <v>2467</v>
      </c>
      <c r="C1180" s="16" t="s">
        <v>1954</v>
      </c>
      <c r="D1180" s="4" t="s">
        <v>1706</v>
      </c>
      <c r="E1180" s="4" t="s">
        <v>2451</v>
      </c>
      <c r="F1180" s="4" t="s">
        <v>2451</v>
      </c>
      <c r="G1180" s="17">
        <v>5.2055189456342701</v>
      </c>
      <c r="H1180" s="127">
        <v>0.35410000000000003</v>
      </c>
      <c r="I1180" s="123">
        <v>1</v>
      </c>
      <c r="J1180" s="123">
        <v>1.97</v>
      </c>
      <c r="K1180" s="123">
        <v>1.97</v>
      </c>
      <c r="L1180" s="123">
        <v>1.97</v>
      </c>
    </row>
    <row r="1181" spans="1:12">
      <c r="A1181" s="16" t="s">
        <v>1097</v>
      </c>
      <c r="B1181" s="16" t="s">
        <v>2467</v>
      </c>
      <c r="C1181" s="16" t="s">
        <v>1956</v>
      </c>
      <c r="D1181" s="4" t="s">
        <v>1706</v>
      </c>
      <c r="E1181" s="4" t="s">
        <v>2452</v>
      </c>
      <c r="F1181" s="4" t="s">
        <v>2452</v>
      </c>
      <c r="G1181" s="17">
        <v>6.6668915879442201</v>
      </c>
      <c r="H1181" s="127">
        <v>0.44309999999999999</v>
      </c>
      <c r="I1181" s="123">
        <v>1</v>
      </c>
      <c r="J1181" s="123">
        <v>2.06</v>
      </c>
      <c r="K1181" s="123">
        <v>2.06</v>
      </c>
      <c r="L1181" s="123">
        <v>2.06</v>
      </c>
    </row>
    <row r="1182" spans="1:12">
      <c r="A1182" s="16" t="s">
        <v>1098</v>
      </c>
      <c r="B1182" s="16" t="s">
        <v>2467</v>
      </c>
      <c r="C1182" s="16" t="s">
        <v>1957</v>
      </c>
      <c r="D1182" s="4" t="s">
        <v>1706</v>
      </c>
      <c r="E1182" s="4" t="s">
        <v>2453</v>
      </c>
      <c r="F1182" s="4" t="s">
        <v>2453</v>
      </c>
      <c r="G1182" s="17">
        <v>11.6621621621622</v>
      </c>
      <c r="H1182" s="127">
        <v>0.7369</v>
      </c>
      <c r="I1182" s="123">
        <v>1</v>
      </c>
      <c r="J1182" s="123">
        <v>2.06</v>
      </c>
      <c r="K1182" s="123">
        <v>2.06</v>
      </c>
      <c r="L1182" s="123">
        <v>2.06</v>
      </c>
    </row>
    <row r="1183" spans="1:12">
      <c r="A1183" s="16" t="s">
        <v>1099</v>
      </c>
      <c r="B1183" s="16" t="s">
        <v>2467</v>
      </c>
      <c r="C1183" s="16" t="s">
        <v>1958</v>
      </c>
      <c r="D1183" s="4" t="s">
        <v>1706</v>
      </c>
      <c r="E1183" s="4" t="s">
        <v>2454</v>
      </c>
      <c r="F1183" s="4" t="s">
        <v>2454</v>
      </c>
      <c r="G1183" s="17">
        <v>11.6621621621622</v>
      </c>
      <c r="H1183" s="127">
        <v>0.94140000000000001</v>
      </c>
      <c r="I1183" s="123">
        <v>1</v>
      </c>
      <c r="J1183" s="123">
        <v>1.78</v>
      </c>
      <c r="K1183" s="123">
        <v>1.78</v>
      </c>
      <c r="L1183" s="123">
        <v>1.78</v>
      </c>
    </row>
    <row r="1184" spans="1:12">
      <c r="A1184" s="16" t="s">
        <v>1100</v>
      </c>
      <c r="B1184" s="16" t="s">
        <v>2468</v>
      </c>
      <c r="C1184" s="16" t="s">
        <v>1954</v>
      </c>
      <c r="D1184" s="4" t="s">
        <v>1707</v>
      </c>
      <c r="E1184" s="4" t="s">
        <v>2451</v>
      </c>
      <c r="F1184" s="4" t="s">
        <v>2451</v>
      </c>
      <c r="G1184" s="17">
        <v>10.0390625</v>
      </c>
      <c r="H1184" s="127">
        <v>0.71930000000000005</v>
      </c>
      <c r="I1184" s="123">
        <v>1</v>
      </c>
      <c r="J1184" s="123">
        <v>1.97</v>
      </c>
      <c r="K1184" s="123">
        <v>1.97</v>
      </c>
      <c r="L1184" s="123">
        <v>1.97</v>
      </c>
    </row>
    <row r="1185" spans="1:12">
      <c r="A1185" s="16" t="s">
        <v>1101</v>
      </c>
      <c r="B1185" s="16" t="s">
        <v>2468</v>
      </c>
      <c r="C1185" s="16" t="s">
        <v>1956</v>
      </c>
      <c r="D1185" s="4" t="s">
        <v>1707</v>
      </c>
      <c r="E1185" s="4" t="s">
        <v>2452</v>
      </c>
      <c r="F1185" s="4" t="s">
        <v>2452</v>
      </c>
      <c r="G1185" s="17">
        <v>11.665480427046299</v>
      </c>
      <c r="H1185" s="127">
        <v>0.86970000000000003</v>
      </c>
      <c r="I1185" s="123">
        <v>1</v>
      </c>
      <c r="J1185" s="123">
        <v>2.06</v>
      </c>
      <c r="K1185" s="123">
        <v>2.06</v>
      </c>
      <c r="L1185" s="123">
        <v>2.06</v>
      </c>
    </row>
    <row r="1186" spans="1:12">
      <c r="A1186" s="16" t="s">
        <v>1102</v>
      </c>
      <c r="B1186" s="16" t="s">
        <v>2468</v>
      </c>
      <c r="C1186" s="16" t="s">
        <v>1957</v>
      </c>
      <c r="D1186" s="4" t="s">
        <v>1707</v>
      </c>
      <c r="E1186" s="4" t="s">
        <v>2453</v>
      </c>
      <c r="F1186" s="4" t="s">
        <v>2453</v>
      </c>
      <c r="G1186" s="17">
        <v>14.141791044776101</v>
      </c>
      <c r="H1186" s="127">
        <v>1.2232000000000001</v>
      </c>
      <c r="I1186" s="123">
        <v>1</v>
      </c>
      <c r="J1186" s="123">
        <v>2.06</v>
      </c>
      <c r="K1186" s="123">
        <v>2.06</v>
      </c>
      <c r="L1186" s="123">
        <v>2.06</v>
      </c>
    </row>
    <row r="1187" spans="1:12">
      <c r="A1187" s="16" t="s">
        <v>1103</v>
      </c>
      <c r="B1187" s="16" t="s">
        <v>2468</v>
      </c>
      <c r="C1187" s="16" t="s">
        <v>1958</v>
      </c>
      <c r="D1187" s="4" t="s">
        <v>1707</v>
      </c>
      <c r="E1187" s="4" t="s">
        <v>2454</v>
      </c>
      <c r="F1187" s="4" t="s">
        <v>2454</v>
      </c>
      <c r="G1187" s="17">
        <v>26.8125</v>
      </c>
      <c r="H1187" s="127">
        <v>3.1082000000000001</v>
      </c>
      <c r="I1187" s="123">
        <v>1</v>
      </c>
      <c r="J1187" s="123">
        <v>1.78</v>
      </c>
      <c r="K1187" s="123">
        <v>1.78</v>
      </c>
      <c r="L1187" s="123">
        <v>1.78</v>
      </c>
    </row>
    <row r="1188" spans="1:12">
      <c r="A1188" s="16" t="s">
        <v>1104</v>
      </c>
      <c r="B1188" s="16" t="s">
        <v>2469</v>
      </c>
      <c r="C1188" s="16" t="s">
        <v>1954</v>
      </c>
      <c r="D1188" s="4" t="s">
        <v>1708</v>
      </c>
      <c r="E1188" s="4" t="s">
        <v>2451</v>
      </c>
      <c r="F1188" s="4" t="s">
        <v>2451</v>
      </c>
      <c r="G1188" s="17">
        <v>5.0032743942370699</v>
      </c>
      <c r="H1188" s="127">
        <v>0.4637</v>
      </c>
      <c r="I1188" s="123">
        <v>1</v>
      </c>
      <c r="J1188" s="123">
        <v>1.97</v>
      </c>
      <c r="K1188" s="123">
        <v>1.97</v>
      </c>
      <c r="L1188" s="123">
        <v>1.97</v>
      </c>
    </row>
    <row r="1189" spans="1:12">
      <c r="A1189" s="16" t="s">
        <v>1105</v>
      </c>
      <c r="B1189" s="16" t="s">
        <v>2469</v>
      </c>
      <c r="C1189" s="16" t="s">
        <v>1956</v>
      </c>
      <c r="D1189" s="4" t="s">
        <v>1708</v>
      </c>
      <c r="E1189" s="4" t="s">
        <v>2452</v>
      </c>
      <c r="F1189" s="4" t="s">
        <v>2452</v>
      </c>
      <c r="G1189" s="17">
        <v>6.6858345021037904</v>
      </c>
      <c r="H1189" s="127">
        <v>0.59970000000000001</v>
      </c>
      <c r="I1189" s="123">
        <v>1</v>
      </c>
      <c r="J1189" s="123">
        <v>2.06</v>
      </c>
      <c r="K1189" s="123">
        <v>2.06</v>
      </c>
      <c r="L1189" s="123">
        <v>2.06</v>
      </c>
    </row>
    <row r="1190" spans="1:12">
      <c r="A1190" s="16" t="s">
        <v>1106</v>
      </c>
      <c r="B1190" s="16" t="s">
        <v>2469</v>
      </c>
      <c r="C1190" s="16" t="s">
        <v>1957</v>
      </c>
      <c r="D1190" s="4" t="s">
        <v>1708</v>
      </c>
      <c r="E1190" s="4" t="s">
        <v>2453</v>
      </c>
      <c r="F1190" s="4" t="s">
        <v>2453</v>
      </c>
      <c r="G1190" s="17">
        <v>7.4420289855072497</v>
      </c>
      <c r="H1190" s="127">
        <v>0.82369999999999999</v>
      </c>
      <c r="I1190" s="123">
        <v>1</v>
      </c>
      <c r="J1190" s="123">
        <v>2.06</v>
      </c>
      <c r="K1190" s="123">
        <v>2.06</v>
      </c>
      <c r="L1190" s="123">
        <v>2.06</v>
      </c>
    </row>
    <row r="1191" spans="1:12">
      <c r="A1191" s="16" t="s">
        <v>1107</v>
      </c>
      <c r="B1191" s="16" t="s">
        <v>2469</v>
      </c>
      <c r="C1191" s="16" t="s">
        <v>1958</v>
      </c>
      <c r="D1191" s="4" t="s">
        <v>1708</v>
      </c>
      <c r="E1191" s="4" t="s">
        <v>2454</v>
      </c>
      <c r="F1191" s="4" t="s">
        <v>2454</v>
      </c>
      <c r="G1191" s="17">
        <v>7.4420289855072497</v>
      </c>
      <c r="H1191" s="127">
        <v>1.0543</v>
      </c>
      <c r="I1191" s="123">
        <v>1</v>
      </c>
      <c r="J1191" s="123">
        <v>1.78</v>
      </c>
      <c r="K1191" s="123">
        <v>1.78</v>
      </c>
      <c r="L1191" s="123">
        <v>1.78</v>
      </c>
    </row>
    <row r="1192" spans="1:12">
      <c r="A1192" s="16" t="s">
        <v>1108</v>
      </c>
      <c r="B1192" s="16" t="s">
        <v>2470</v>
      </c>
      <c r="C1192" s="16" t="s">
        <v>1954</v>
      </c>
      <c r="D1192" s="4" t="s">
        <v>2471</v>
      </c>
      <c r="E1192" s="4" t="s">
        <v>1961</v>
      </c>
      <c r="F1192" s="4" t="s">
        <v>1962</v>
      </c>
      <c r="G1192" s="17">
        <v>2.0034513471387201</v>
      </c>
      <c r="H1192" s="127">
        <v>0.2271</v>
      </c>
      <c r="I1192" s="123">
        <v>1</v>
      </c>
      <c r="J1192" s="123">
        <v>1</v>
      </c>
      <c r="K1192" s="123">
        <v>1</v>
      </c>
      <c r="L1192" s="123">
        <v>1</v>
      </c>
    </row>
    <row r="1193" spans="1:12">
      <c r="A1193" s="16" t="s">
        <v>1109</v>
      </c>
      <c r="B1193" s="16" t="s">
        <v>2470</v>
      </c>
      <c r="C1193" s="16" t="s">
        <v>1956</v>
      </c>
      <c r="D1193" s="4" t="s">
        <v>2471</v>
      </c>
      <c r="E1193" s="4" t="s">
        <v>1961</v>
      </c>
      <c r="F1193" s="4" t="s">
        <v>1962</v>
      </c>
      <c r="G1193" s="17">
        <v>2.21176470588235</v>
      </c>
      <c r="H1193" s="127">
        <v>0.3397</v>
      </c>
      <c r="I1193" s="123">
        <v>1</v>
      </c>
      <c r="J1193" s="123">
        <v>1</v>
      </c>
      <c r="K1193" s="123">
        <v>1</v>
      </c>
      <c r="L1193" s="123">
        <v>1</v>
      </c>
    </row>
    <row r="1194" spans="1:12">
      <c r="A1194" s="16" t="s">
        <v>1110</v>
      </c>
      <c r="B1194" s="16" t="s">
        <v>2470</v>
      </c>
      <c r="C1194" s="16" t="s">
        <v>1957</v>
      </c>
      <c r="D1194" s="4" t="s">
        <v>2471</v>
      </c>
      <c r="E1194" s="4" t="s">
        <v>1961</v>
      </c>
      <c r="F1194" s="4" t="s">
        <v>1962</v>
      </c>
      <c r="G1194" s="17">
        <v>2.9655172413793101</v>
      </c>
      <c r="H1194" s="127">
        <v>0.5958</v>
      </c>
      <c r="I1194" s="123">
        <v>1</v>
      </c>
      <c r="J1194" s="123">
        <v>1</v>
      </c>
      <c r="K1194" s="123">
        <v>1</v>
      </c>
      <c r="L1194" s="123">
        <v>1</v>
      </c>
    </row>
    <row r="1195" spans="1:12">
      <c r="A1195" s="16" t="s">
        <v>1111</v>
      </c>
      <c r="B1195" s="16" t="s">
        <v>2470</v>
      </c>
      <c r="C1195" s="16" t="s">
        <v>1958</v>
      </c>
      <c r="D1195" s="4" t="s">
        <v>2471</v>
      </c>
      <c r="E1195" s="4" t="s">
        <v>1961</v>
      </c>
      <c r="F1195" s="4" t="s">
        <v>1962</v>
      </c>
      <c r="G1195" s="17">
        <v>5.453125</v>
      </c>
      <c r="H1195" s="127">
        <v>1.2423</v>
      </c>
      <c r="I1195" s="123">
        <v>1</v>
      </c>
      <c r="J1195" s="123">
        <v>1</v>
      </c>
      <c r="K1195" s="123">
        <v>1</v>
      </c>
      <c r="L1195" s="123">
        <v>1</v>
      </c>
    </row>
    <row r="1196" spans="1:12">
      <c r="A1196" s="16" t="s">
        <v>1112</v>
      </c>
      <c r="B1196" s="16" t="s">
        <v>2472</v>
      </c>
      <c r="C1196" s="16" t="s">
        <v>1954</v>
      </c>
      <c r="D1196" s="4" t="s">
        <v>2473</v>
      </c>
      <c r="E1196" s="4" t="s">
        <v>1961</v>
      </c>
      <c r="F1196" s="4" t="s">
        <v>1962</v>
      </c>
      <c r="G1196" s="17">
        <v>8.3748143257963399</v>
      </c>
      <c r="H1196" s="127">
        <v>0.43509999999999999</v>
      </c>
      <c r="I1196" s="123">
        <v>1</v>
      </c>
      <c r="J1196" s="123">
        <v>1</v>
      </c>
      <c r="K1196" s="123">
        <v>1</v>
      </c>
      <c r="L1196" s="123">
        <v>1</v>
      </c>
    </row>
    <row r="1197" spans="1:12">
      <c r="A1197" s="16" t="s">
        <v>1113</v>
      </c>
      <c r="B1197" s="16" t="s">
        <v>2472</v>
      </c>
      <c r="C1197" s="16" t="s">
        <v>1956</v>
      </c>
      <c r="D1197" s="4" t="s">
        <v>2473</v>
      </c>
      <c r="E1197" s="4" t="s">
        <v>1961</v>
      </c>
      <c r="F1197" s="4" t="s">
        <v>1962</v>
      </c>
      <c r="G1197" s="17">
        <v>9.9477366255144002</v>
      </c>
      <c r="H1197" s="127">
        <v>0.55620000000000003</v>
      </c>
      <c r="I1197" s="123">
        <v>1</v>
      </c>
      <c r="J1197" s="123">
        <v>1</v>
      </c>
      <c r="K1197" s="123">
        <v>1</v>
      </c>
      <c r="L1197" s="123">
        <v>1</v>
      </c>
    </row>
    <row r="1198" spans="1:12">
      <c r="A1198" s="16" t="s">
        <v>1114</v>
      </c>
      <c r="B1198" s="16" t="s">
        <v>2472</v>
      </c>
      <c r="C1198" s="16" t="s">
        <v>1957</v>
      </c>
      <c r="D1198" s="4" t="s">
        <v>2473</v>
      </c>
      <c r="E1198" s="4" t="s">
        <v>1961</v>
      </c>
      <c r="F1198" s="4" t="s">
        <v>1962</v>
      </c>
      <c r="G1198" s="17">
        <v>9.9477366255144002</v>
      </c>
      <c r="H1198" s="127">
        <v>0.69930000000000003</v>
      </c>
      <c r="I1198" s="123">
        <v>1</v>
      </c>
      <c r="J1198" s="123">
        <v>1</v>
      </c>
      <c r="K1198" s="123">
        <v>1</v>
      </c>
      <c r="L1198" s="123">
        <v>1</v>
      </c>
    </row>
    <row r="1199" spans="1:12">
      <c r="A1199" s="16" t="s">
        <v>1115</v>
      </c>
      <c r="B1199" s="16" t="s">
        <v>2472</v>
      </c>
      <c r="C1199" s="16" t="s">
        <v>1958</v>
      </c>
      <c r="D1199" s="4" t="s">
        <v>2473</v>
      </c>
      <c r="E1199" s="4" t="s">
        <v>1961</v>
      </c>
      <c r="F1199" s="4" t="s">
        <v>1962</v>
      </c>
      <c r="G1199" s="17">
        <v>12.0833333333333</v>
      </c>
      <c r="H1199" s="127">
        <v>2.0718999999999999</v>
      </c>
      <c r="I1199" s="123">
        <v>1</v>
      </c>
      <c r="J1199" s="123">
        <v>1</v>
      </c>
      <c r="K1199" s="123">
        <v>1</v>
      </c>
      <c r="L1199" s="123">
        <v>1</v>
      </c>
    </row>
    <row r="1200" spans="1:12">
      <c r="A1200" s="16" t="s">
        <v>1116</v>
      </c>
      <c r="B1200" s="16" t="s">
        <v>2474</v>
      </c>
      <c r="C1200" s="16" t="s">
        <v>1954</v>
      </c>
      <c r="D1200" s="4" t="s">
        <v>2475</v>
      </c>
      <c r="E1200" s="4" t="s">
        <v>1961</v>
      </c>
      <c r="F1200" s="4" t="s">
        <v>1962</v>
      </c>
      <c r="G1200" s="17">
        <v>3.4237821319432</v>
      </c>
      <c r="H1200" s="127">
        <v>0.28000000000000003</v>
      </c>
      <c r="I1200" s="123">
        <v>1</v>
      </c>
      <c r="J1200" s="123">
        <v>1</v>
      </c>
      <c r="K1200" s="123">
        <v>1</v>
      </c>
      <c r="L1200" s="123">
        <v>1</v>
      </c>
    </row>
    <row r="1201" spans="1:12">
      <c r="A1201" s="16" t="s">
        <v>1117</v>
      </c>
      <c r="B1201" s="16" t="s">
        <v>2474</v>
      </c>
      <c r="C1201" s="16" t="s">
        <v>1956</v>
      </c>
      <c r="D1201" s="4" t="s">
        <v>2475</v>
      </c>
      <c r="E1201" s="4" t="s">
        <v>1961</v>
      </c>
      <c r="F1201" s="4" t="s">
        <v>1962</v>
      </c>
      <c r="G1201" s="17">
        <v>4.0868174819377003</v>
      </c>
      <c r="H1201" s="127">
        <v>0.37730000000000002</v>
      </c>
      <c r="I1201" s="123">
        <v>1</v>
      </c>
      <c r="J1201" s="123">
        <v>1</v>
      </c>
      <c r="K1201" s="123">
        <v>1</v>
      </c>
      <c r="L1201" s="123">
        <v>1</v>
      </c>
    </row>
    <row r="1202" spans="1:12">
      <c r="A1202" s="16" t="s">
        <v>1118</v>
      </c>
      <c r="B1202" s="16" t="s">
        <v>2474</v>
      </c>
      <c r="C1202" s="16" t="s">
        <v>1957</v>
      </c>
      <c r="D1202" s="4" t="s">
        <v>2475</v>
      </c>
      <c r="E1202" s="4" t="s">
        <v>1961</v>
      </c>
      <c r="F1202" s="4" t="s">
        <v>1962</v>
      </c>
      <c r="G1202" s="17">
        <v>4.7874169597499003</v>
      </c>
      <c r="H1202" s="127">
        <v>0.6905</v>
      </c>
      <c r="I1202" s="123">
        <v>1</v>
      </c>
      <c r="J1202" s="123">
        <v>1</v>
      </c>
      <c r="K1202" s="123">
        <v>1</v>
      </c>
      <c r="L1202" s="123">
        <v>1</v>
      </c>
    </row>
    <row r="1203" spans="1:12">
      <c r="A1203" s="16" t="s">
        <v>1119</v>
      </c>
      <c r="B1203" s="16" t="s">
        <v>2474</v>
      </c>
      <c r="C1203" s="16" t="s">
        <v>1958</v>
      </c>
      <c r="D1203" s="4" t="s">
        <v>2475</v>
      </c>
      <c r="E1203" s="4" t="s">
        <v>1961</v>
      </c>
      <c r="F1203" s="4" t="s">
        <v>1962</v>
      </c>
      <c r="G1203" s="17">
        <v>8.3229665071770302</v>
      </c>
      <c r="H1203" s="127">
        <v>1.6625000000000001</v>
      </c>
      <c r="I1203" s="123">
        <v>1</v>
      </c>
      <c r="J1203" s="123">
        <v>1</v>
      </c>
      <c r="K1203" s="123">
        <v>1</v>
      </c>
      <c r="L1203" s="123">
        <v>1</v>
      </c>
    </row>
    <row r="1204" spans="1:12">
      <c r="A1204" s="16" t="s">
        <v>1120</v>
      </c>
      <c r="B1204" s="16" t="s">
        <v>2476</v>
      </c>
      <c r="C1204" s="16" t="s">
        <v>1954</v>
      </c>
      <c r="D1204" s="4" t="s">
        <v>2477</v>
      </c>
      <c r="E1204" s="4" t="s">
        <v>1961</v>
      </c>
      <c r="F1204" s="4" t="s">
        <v>1962</v>
      </c>
      <c r="G1204" s="17">
        <v>3.28641571194763</v>
      </c>
      <c r="H1204" s="127">
        <v>0.29470000000000002</v>
      </c>
      <c r="I1204" s="123">
        <v>1</v>
      </c>
      <c r="J1204" s="123">
        <v>1</v>
      </c>
      <c r="K1204" s="123">
        <v>1</v>
      </c>
      <c r="L1204" s="123">
        <v>1</v>
      </c>
    </row>
    <row r="1205" spans="1:12">
      <c r="A1205" s="16" t="s">
        <v>1121</v>
      </c>
      <c r="B1205" s="16" t="s">
        <v>2476</v>
      </c>
      <c r="C1205" s="16" t="s">
        <v>1956</v>
      </c>
      <c r="D1205" s="4" t="s">
        <v>2477</v>
      </c>
      <c r="E1205" s="4" t="s">
        <v>1961</v>
      </c>
      <c r="F1205" s="4" t="s">
        <v>1962</v>
      </c>
      <c r="G1205" s="17">
        <v>3.7809858031584</v>
      </c>
      <c r="H1205" s="127">
        <v>0.3624</v>
      </c>
      <c r="I1205" s="123">
        <v>1</v>
      </c>
      <c r="J1205" s="123">
        <v>1</v>
      </c>
      <c r="K1205" s="123">
        <v>1</v>
      </c>
      <c r="L1205" s="123">
        <v>1</v>
      </c>
    </row>
    <row r="1206" spans="1:12">
      <c r="A1206" s="16" t="s">
        <v>1122</v>
      </c>
      <c r="B1206" s="16" t="s">
        <v>2476</v>
      </c>
      <c r="C1206" s="16" t="s">
        <v>1957</v>
      </c>
      <c r="D1206" s="4" t="s">
        <v>2477</v>
      </c>
      <c r="E1206" s="4" t="s">
        <v>1961</v>
      </c>
      <c r="F1206" s="4" t="s">
        <v>1962</v>
      </c>
      <c r="G1206" s="17">
        <v>4.2481818181818198</v>
      </c>
      <c r="H1206" s="127">
        <v>0.64270000000000005</v>
      </c>
      <c r="I1206" s="123">
        <v>1</v>
      </c>
      <c r="J1206" s="123">
        <v>1</v>
      </c>
      <c r="K1206" s="123">
        <v>1</v>
      </c>
      <c r="L1206" s="123">
        <v>1</v>
      </c>
    </row>
    <row r="1207" spans="1:12">
      <c r="A1207" s="16" t="s">
        <v>1123</v>
      </c>
      <c r="B1207" s="16" t="s">
        <v>2476</v>
      </c>
      <c r="C1207" s="16" t="s">
        <v>1958</v>
      </c>
      <c r="D1207" s="4" t="s">
        <v>2477</v>
      </c>
      <c r="E1207" s="4" t="s">
        <v>1961</v>
      </c>
      <c r="F1207" s="4" t="s">
        <v>1962</v>
      </c>
      <c r="G1207" s="17">
        <v>8.2256097560975601</v>
      </c>
      <c r="H1207" s="127">
        <v>1.6861999999999999</v>
      </c>
      <c r="I1207" s="123">
        <v>1</v>
      </c>
      <c r="J1207" s="123">
        <v>1</v>
      </c>
      <c r="K1207" s="123">
        <v>1</v>
      </c>
      <c r="L1207" s="123">
        <v>1</v>
      </c>
    </row>
    <row r="1208" spans="1:12">
      <c r="A1208" s="16" t="s">
        <v>1124</v>
      </c>
      <c r="B1208" s="16" t="s">
        <v>2478</v>
      </c>
      <c r="C1208" s="16" t="s">
        <v>1954</v>
      </c>
      <c r="D1208" s="4" t="s">
        <v>2479</v>
      </c>
      <c r="E1208" s="4" t="s">
        <v>1961</v>
      </c>
      <c r="F1208" s="4" t="s">
        <v>1962</v>
      </c>
      <c r="G1208" s="17">
        <v>3.0417689134861399</v>
      </c>
      <c r="H1208" s="127">
        <v>0.35560000000000003</v>
      </c>
      <c r="I1208" s="123">
        <v>1</v>
      </c>
      <c r="J1208" s="123">
        <v>1</v>
      </c>
      <c r="K1208" s="123">
        <v>1</v>
      </c>
      <c r="L1208" s="123">
        <v>1</v>
      </c>
    </row>
    <row r="1209" spans="1:12">
      <c r="A1209" s="16" t="s">
        <v>1125</v>
      </c>
      <c r="B1209" s="16" t="s">
        <v>2478</v>
      </c>
      <c r="C1209" s="16" t="s">
        <v>1956</v>
      </c>
      <c r="D1209" s="4" t="s">
        <v>2479</v>
      </c>
      <c r="E1209" s="4" t="s">
        <v>1961</v>
      </c>
      <c r="F1209" s="4" t="s">
        <v>1962</v>
      </c>
      <c r="G1209" s="17">
        <v>3.6697438069023902</v>
      </c>
      <c r="H1209" s="127">
        <v>0.49249999999999999</v>
      </c>
      <c r="I1209" s="123">
        <v>1</v>
      </c>
      <c r="J1209" s="123">
        <v>1</v>
      </c>
      <c r="K1209" s="123">
        <v>1</v>
      </c>
      <c r="L1209" s="123">
        <v>1</v>
      </c>
    </row>
    <row r="1210" spans="1:12">
      <c r="A1210" s="16" t="s">
        <v>1126</v>
      </c>
      <c r="B1210" s="16" t="s">
        <v>2478</v>
      </c>
      <c r="C1210" s="16" t="s">
        <v>1957</v>
      </c>
      <c r="D1210" s="4" t="s">
        <v>2479</v>
      </c>
      <c r="E1210" s="4" t="s">
        <v>1961</v>
      </c>
      <c r="F1210" s="4" t="s">
        <v>1962</v>
      </c>
      <c r="G1210" s="17">
        <v>5.2982555780933103</v>
      </c>
      <c r="H1210" s="127">
        <v>0.85770000000000002</v>
      </c>
      <c r="I1210" s="123">
        <v>1</v>
      </c>
      <c r="J1210" s="123">
        <v>1</v>
      </c>
      <c r="K1210" s="123">
        <v>1</v>
      </c>
      <c r="L1210" s="123">
        <v>1</v>
      </c>
    </row>
    <row r="1211" spans="1:12">
      <c r="A1211" s="16" t="s">
        <v>1127</v>
      </c>
      <c r="B1211" s="16" t="s">
        <v>2478</v>
      </c>
      <c r="C1211" s="16" t="s">
        <v>1958</v>
      </c>
      <c r="D1211" s="4" t="s">
        <v>2479</v>
      </c>
      <c r="E1211" s="4" t="s">
        <v>1961</v>
      </c>
      <c r="F1211" s="4" t="s">
        <v>1962</v>
      </c>
      <c r="G1211" s="17">
        <v>10.115596330275199</v>
      </c>
      <c r="H1211" s="127">
        <v>2.0021</v>
      </c>
      <c r="I1211" s="123">
        <v>1</v>
      </c>
      <c r="J1211" s="123">
        <v>1</v>
      </c>
      <c r="K1211" s="123">
        <v>1</v>
      </c>
      <c r="L1211" s="123">
        <v>1</v>
      </c>
    </row>
    <row r="1212" spans="1:12">
      <c r="A1212" s="16" t="s">
        <v>1128</v>
      </c>
      <c r="B1212" s="16" t="s">
        <v>2480</v>
      </c>
      <c r="C1212" s="16" t="s">
        <v>1954</v>
      </c>
      <c r="D1212" s="4" t="s">
        <v>2481</v>
      </c>
      <c r="E1212" s="4" t="s">
        <v>1961</v>
      </c>
      <c r="F1212" s="4" t="s">
        <v>1962</v>
      </c>
      <c r="G1212" s="17">
        <v>3.83670260557053</v>
      </c>
      <c r="H1212" s="127">
        <v>0.32800000000000001</v>
      </c>
      <c r="I1212" s="123">
        <v>1</v>
      </c>
      <c r="J1212" s="123">
        <v>1</v>
      </c>
      <c r="K1212" s="123">
        <v>1</v>
      </c>
      <c r="L1212" s="123">
        <v>1</v>
      </c>
    </row>
    <row r="1213" spans="1:12">
      <c r="A1213" s="16" t="s">
        <v>1129</v>
      </c>
      <c r="B1213" s="16" t="s">
        <v>2480</v>
      </c>
      <c r="C1213" s="16" t="s">
        <v>1956</v>
      </c>
      <c r="D1213" s="4" t="s">
        <v>2481</v>
      </c>
      <c r="E1213" s="4" t="s">
        <v>1961</v>
      </c>
      <c r="F1213" s="4" t="s">
        <v>1962</v>
      </c>
      <c r="G1213" s="17">
        <v>3.9961432506887098</v>
      </c>
      <c r="H1213" s="127">
        <v>0.39360000000000001</v>
      </c>
      <c r="I1213" s="123">
        <v>1</v>
      </c>
      <c r="J1213" s="123">
        <v>1</v>
      </c>
      <c r="K1213" s="123">
        <v>1</v>
      </c>
      <c r="L1213" s="123">
        <v>1</v>
      </c>
    </row>
    <row r="1214" spans="1:12">
      <c r="A1214" s="16" t="s">
        <v>1130</v>
      </c>
      <c r="B1214" s="16" t="s">
        <v>2480</v>
      </c>
      <c r="C1214" s="16" t="s">
        <v>1957</v>
      </c>
      <c r="D1214" s="4" t="s">
        <v>2481</v>
      </c>
      <c r="E1214" s="4" t="s">
        <v>1961</v>
      </c>
      <c r="F1214" s="4" t="s">
        <v>1962</v>
      </c>
      <c r="G1214" s="17">
        <v>4.1837237977805204</v>
      </c>
      <c r="H1214" s="127">
        <v>0.71289999999999998</v>
      </c>
      <c r="I1214" s="123">
        <v>1</v>
      </c>
      <c r="J1214" s="123">
        <v>1</v>
      </c>
      <c r="K1214" s="123">
        <v>1</v>
      </c>
      <c r="L1214" s="123">
        <v>1</v>
      </c>
    </row>
    <row r="1215" spans="1:12">
      <c r="A1215" s="16" t="s">
        <v>1131</v>
      </c>
      <c r="B1215" s="16" t="s">
        <v>2480</v>
      </c>
      <c r="C1215" s="16" t="s">
        <v>1958</v>
      </c>
      <c r="D1215" s="4" t="s">
        <v>2481</v>
      </c>
      <c r="E1215" s="4" t="s">
        <v>1961</v>
      </c>
      <c r="F1215" s="4" t="s">
        <v>1962</v>
      </c>
      <c r="G1215" s="17">
        <v>6.1688311688311703</v>
      </c>
      <c r="H1215" s="127">
        <v>1.3744000000000001</v>
      </c>
      <c r="I1215" s="123">
        <v>1</v>
      </c>
      <c r="J1215" s="123">
        <v>1</v>
      </c>
      <c r="K1215" s="123">
        <v>1</v>
      </c>
      <c r="L1215" s="123">
        <v>1</v>
      </c>
    </row>
    <row r="1216" spans="1:12">
      <c r="A1216" s="16" t="s">
        <v>1709</v>
      </c>
      <c r="B1216" s="16" t="s">
        <v>2482</v>
      </c>
      <c r="C1216" s="16" t="s">
        <v>1954</v>
      </c>
      <c r="D1216" s="4" t="s">
        <v>2483</v>
      </c>
      <c r="E1216" s="4" t="s">
        <v>1961</v>
      </c>
      <c r="F1216" s="4" t="s">
        <v>1962</v>
      </c>
      <c r="G1216" s="17">
        <v>3.3742732558139501</v>
      </c>
      <c r="H1216" s="127">
        <v>1.3715999999999999</v>
      </c>
      <c r="I1216" s="123">
        <v>1</v>
      </c>
      <c r="J1216" s="123">
        <v>1</v>
      </c>
      <c r="K1216" s="123">
        <v>1</v>
      </c>
      <c r="L1216" s="123">
        <v>1</v>
      </c>
    </row>
    <row r="1217" spans="1:12">
      <c r="A1217" s="16" t="s">
        <v>1710</v>
      </c>
      <c r="B1217" s="16" t="s">
        <v>2482</v>
      </c>
      <c r="C1217" s="16" t="s">
        <v>1956</v>
      </c>
      <c r="D1217" s="4" t="s">
        <v>2483</v>
      </c>
      <c r="E1217" s="4" t="s">
        <v>1961</v>
      </c>
      <c r="F1217" s="4" t="s">
        <v>1962</v>
      </c>
      <c r="G1217" s="17">
        <v>5.2288805659592201</v>
      </c>
      <c r="H1217" s="127">
        <v>1.7055</v>
      </c>
      <c r="I1217" s="123">
        <v>1</v>
      </c>
      <c r="J1217" s="123">
        <v>1</v>
      </c>
      <c r="K1217" s="123">
        <v>1</v>
      </c>
      <c r="L1217" s="123">
        <v>1</v>
      </c>
    </row>
    <row r="1218" spans="1:12">
      <c r="A1218" s="16" t="s">
        <v>1711</v>
      </c>
      <c r="B1218" s="16" t="s">
        <v>2482</v>
      </c>
      <c r="C1218" s="16" t="s">
        <v>1957</v>
      </c>
      <c r="D1218" s="4" t="s">
        <v>2483</v>
      </c>
      <c r="E1218" s="4" t="s">
        <v>1961</v>
      </c>
      <c r="F1218" s="4" t="s">
        <v>1962</v>
      </c>
      <c r="G1218" s="17">
        <v>8.3172531214528895</v>
      </c>
      <c r="H1218" s="127">
        <v>2.4180000000000001</v>
      </c>
      <c r="I1218" s="123">
        <v>1</v>
      </c>
      <c r="J1218" s="123">
        <v>1</v>
      </c>
      <c r="K1218" s="123">
        <v>1</v>
      </c>
      <c r="L1218" s="123">
        <v>1</v>
      </c>
    </row>
    <row r="1219" spans="1:12">
      <c r="A1219" s="16" t="s">
        <v>1712</v>
      </c>
      <c r="B1219" s="16" t="s">
        <v>2482</v>
      </c>
      <c r="C1219" s="16" t="s">
        <v>1958</v>
      </c>
      <c r="D1219" s="4" t="s">
        <v>2483</v>
      </c>
      <c r="E1219" s="4" t="s">
        <v>1961</v>
      </c>
      <c r="F1219" s="4" t="s">
        <v>1962</v>
      </c>
      <c r="G1219" s="17">
        <v>15.083850931677</v>
      </c>
      <c r="H1219" s="127">
        <v>4.5209000000000001</v>
      </c>
      <c r="I1219" s="123">
        <v>1</v>
      </c>
      <c r="J1219" s="123">
        <v>1</v>
      </c>
      <c r="K1219" s="123">
        <v>1</v>
      </c>
      <c r="L1219" s="123">
        <v>1</v>
      </c>
    </row>
    <row r="1220" spans="1:12">
      <c r="A1220" s="16" t="s">
        <v>1713</v>
      </c>
      <c r="B1220" s="16" t="s">
        <v>2484</v>
      </c>
      <c r="C1220" s="16" t="s">
        <v>1954</v>
      </c>
      <c r="D1220" s="4" t="s">
        <v>2485</v>
      </c>
      <c r="E1220" s="4" t="s">
        <v>1961</v>
      </c>
      <c r="F1220" s="4" t="s">
        <v>1962</v>
      </c>
      <c r="G1220" s="17">
        <v>2.8858090499881501</v>
      </c>
      <c r="H1220" s="127">
        <v>0.88200000000000001</v>
      </c>
      <c r="I1220" s="123">
        <v>1</v>
      </c>
      <c r="J1220" s="123">
        <v>1</v>
      </c>
      <c r="K1220" s="123">
        <v>1</v>
      </c>
      <c r="L1220" s="123">
        <v>1</v>
      </c>
    </row>
    <row r="1221" spans="1:12">
      <c r="A1221" s="16" t="s">
        <v>1714</v>
      </c>
      <c r="B1221" s="16" t="s">
        <v>2484</v>
      </c>
      <c r="C1221" s="16" t="s">
        <v>1956</v>
      </c>
      <c r="D1221" s="4" t="s">
        <v>2485</v>
      </c>
      <c r="E1221" s="4" t="s">
        <v>1961</v>
      </c>
      <c r="F1221" s="4" t="s">
        <v>1962</v>
      </c>
      <c r="G1221" s="17">
        <v>4.6911885245901601</v>
      </c>
      <c r="H1221" s="127">
        <v>1.2341</v>
      </c>
      <c r="I1221" s="123">
        <v>1</v>
      </c>
      <c r="J1221" s="123">
        <v>1</v>
      </c>
      <c r="K1221" s="123">
        <v>1</v>
      </c>
      <c r="L1221" s="123">
        <v>1</v>
      </c>
    </row>
    <row r="1222" spans="1:12">
      <c r="A1222" s="16" t="s">
        <v>1715</v>
      </c>
      <c r="B1222" s="16" t="s">
        <v>2484</v>
      </c>
      <c r="C1222" s="16" t="s">
        <v>1957</v>
      </c>
      <c r="D1222" s="4" t="s">
        <v>2485</v>
      </c>
      <c r="E1222" s="4" t="s">
        <v>1961</v>
      </c>
      <c r="F1222" s="4" t="s">
        <v>1962</v>
      </c>
      <c r="G1222" s="17">
        <v>7.58082706766917</v>
      </c>
      <c r="H1222" s="127">
        <v>1.9097</v>
      </c>
      <c r="I1222" s="123">
        <v>1</v>
      </c>
      <c r="J1222" s="123">
        <v>1</v>
      </c>
      <c r="K1222" s="123">
        <v>1</v>
      </c>
      <c r="L1222" s="123">
        <v>1</v>
      </c>
    </row>
    <row r="1223" spans="1:12">
      <c r="A1223" s="16" t="s">
        <v>1716</v>
      </c>
      <c r="B1223" s="16" t="s">
        <v>2484</v>
      </c>
      <c r="C1223" s="16" t="s">
        <v>1958</v>
      </c>
      <c r="D1223" s="4" t="s">
        <v>2485</v>
      </c>
      <c r="E1223" s="4" t="s">
        <v>1961</v>
      </c>
      <c r="F1223" s="4" t="s">
        <v>1962</v>
      </c>
      <c r="G1223" s="17">
        <v>13.287117903930101</v>
      </c>
      <c r="H1223" s="127">
        <v>3.6171000000000002</v>
      </c>
      <c r="I1223" s="123">
        <v>1</v>
      </c>
      <c r="J1223" s="123">
        <v>1</v>
      </c>
      <c r="K1223" s="123">
        <v>1</v>
      </c>
      <c r="L1223" s="123">
        <v>1</v>
      </c>
    </row>
    <row r="1224" spans="1:12">
      <c r="A1224" s="16" t="s">
        <v>1717</v>
      </c>
      <c r="B1224" s="16" t="s">
        <v>2486</v>
      </c>
      <c r="C1224" s="16" t="s">
        <v>1954</v>
      </c>
      <c r="D1224" s="4" t="s">
        <v>2487</v>
      </c>
      <c r="E1224" s="4" t="s">
        <v>1961</v>
      </c>
      <c r="F1224" s="4" t="s">
        <v>1962</v>
      </c>
      <c r="G1224" s="17">
        <v>2.7534722222222201</v>
      </c>
      <c r="H1224" s="127">
        <v>0.81320000000000003</v>
      </c>
      <c r="I1224" s="123">
        <v>1</v>
      </c>
      <c r="J1224" s="123">
        <v>1</v>
      </c>
      <c r="K1224" s="123">
        <v>1</v>
      </c>
      <c r="L1224" s="123">
        <v>1</v>
      </c>
    </row>
    <row r="1225" spans="1:12">
      <c r="A1225" s="16" t="s">
        <v>1718</v>
      </c>
      <c r="B1225" s="16" t="s">
        <v>2486</v>
      </c>
      <c r="C1225" s="16" t="s">
        <v>1956</v>
      </c>
      <c r="D1225" s="4" t="s">
        <v>2487</v>
      </c>
      <c r="E1225" s="4" t="s">
        <v>1961</v>
      </c>
      <c r="F1225" s="4" t="s">
        <v>1962</v>
      </c>
      <c r="G1225" s="17">
        <v>3.8864118895965998</v>
      </c>
      <c r="H1225" s="127">
        <v>1.0203</v>
      </c>
      <c r="I1225" s="123">
        <v>1</v>
      </c>
      <c r="J1225" s="123">
        <v>1</v>
      </c>
      <c r="K1225" s="123">
        <v>1</v>
      </c>
      <c r="L1225" s="123">
        <v>1</v>
      </c>
    </row>
    <row r="1226" spans="1:12">
      <c r="A1226" s="16" t="s">
        <v>1719</v>
      </c>
      <c r="B1226" s="16" t="s">
        <v>2486</v>
      </c>
      <c r="C1226" s="16" t="s">
        <v>1957</v>
      </c>
      <c r="D1226" s="4" t="s">
        <v>2487</v>
      </c>
      <c r="E1226" s="4" t="s">
        <v>1961</v>
      </c>
      <c r="F1226" s="4" t="s">
        <v>1962</v>
      </c>
      <c r="G1226" s="17">
        <v>6.6886543535620104</v>
      </c>
      <c r="H1226" s="127">
        <v>1.5879000000000001</v>
      </c>
      <c r="I1226" s="123">
        <v>1</v>
      </c>
      <c r="J1226" s="123">
        <v>1</v>
      </c>
      <c r="K1226" s="123">
        <v>1</v>
      </c>
      <c r="L1226" s="123">
        <v>1</v>
      </c>
    </row>
    <row r="1227" spans="1:12">
      <c r="A1227" s="16" t="s">
        <v>1720</v>
      </c>
      <c r="B1227" s="16" t="s">
        <v>2486</v>
      </c>
      <c r="C1227" s="16" t="s">
        <v>1958</v>
      </c>
      <c r="D1227" s="4" t="s">
        <v>2487</v>
      </c>
      <c r="E1227" s="4" t="s">
        <v>1961</v>
      </c>
      <c r="F1227" s="4" t="s">
        <v>1962</v>
      </c>
      <c r="G1227" s="17">
        <v>10.2129032258065</v>
      </c>
      <c r="H1227" s="127">
        <v>2.6286</v>
      </c>
      <c r="I1227" s="123">
        <v>1</v>
      </c>
      <c r="J1227" s="123">
        <v>1</v>
      </c>
      <c r="K1227" s="123">
        <v>1</v>
      </c>
      <c r="L1227" s="123">
        <v>1</v>
      </c>
    </row>
    <row r="1228" spans="1:12">
      <c r="A1228" s="16" t="s">
        <v>1721</v>
      </c>
      <c r="B1228" s="16" t="s">
        <v>2488</v>
      </c>
      <c r="C1228" s="16" t="s">
        <v>1954</v>
      </c>
      <c r="D1228" s="4" t="s">
        <v>1722</v>
      </c>
      <c r="E1228" s="4" t="s">
        <v>1961</v>
      </c>
      <c r="F1228" s="4" t="s">
        <v>1962</v>
      </c>
      <c r="G1228" s="17">
        <v>2.2230130486358202</v>
      </c>
      <c r="H1228" s="127">
        <v>0.45629999999999998</v>
      </c>
      <c r="I1228" s="123">
        <v>1</v>
      </c>
      <c r="J1228" s="123">
        <v>1</v>
      </c>
      <c r="K1228" s="123">
        <v>1</v>
      </c>
      <c r="L1228" s="123">
        <v>1</v>
      </c>
    </row>
    <row r="1229" spans="1:12">
      <c r="A1229" s="16" t="s">
        <v>1723</v>
      </c>
      <c r="B1229" s="16" t="s">
        <v>2488</v>
      </c>
      <c r="C1229" s="16" t="s">
        <v>1956</v>
      </c>
      <c r="D1229" s="4" t="s">
        <v>1722</v>
      </c>
      <c r="E1229" s="4" t="s">
        <v>1961</v>
      </c>
      <c r="F1229" s="4" t="s">
        <v>1962</v>
      </c>
      <c r="G1229" s="17">
        <v>2.9969040247678</v>
      </c>
      <c r="H1229" s="127">
        <v>0.63300000000000001</v>
      </c>
      <c r="I1229" s="123">
        <v>1</v>
      </c>
      <c r="J1229" s="123">
        <v>1</v>
      </c>
      <c r="K1229" s="123">
        <v>1</v>
      </c>
      <c r="L1229" s="123">
        <v>1</v>
      </c>
    </row>
    <row r="1230" spans="1:12">
      <c r="A1230" s="16" t="s">
        <v>1724</v>
      </c>
      <c r="B1230" s="16" t="s">
        <v>2488</v>
      </c>
      <c r="C1230" s="16" t="s">
        <v>1957</v>
      </c>
      <c r="D1230" s="4" t="s">
        <v>1722</v>
      </c>
      <c r="E1230" s="4" t="s">
        <v>1961</v>
      </c>
      <c r="F1230" s="4" t="s">
        <v>1962</v>
      </c>
      <c r="G1230" s="17">
        <v>4.4579617834394902</v>
      </c>
      <c r="H1230" s="127">
        <v>0.96079999999999999</v>
      </c>
      <c r="I1230" s="123">
        <v>1</v>
      </c>
      <c r="J1230" s="123">
        <v>1</v>
      </c>
      <c r="K1230" s="123">
        <v>1</v>
      </c>
      <c r="L1230" s="123">
        <v>1</v>
      </c>
    </row>
    <row r="1231" spans="1:12">
      <c r="A1231" s="16" t="s">
        <v>1725</v>
      </c>
      <c r="B1231" s="16" t="s">
        <v>2488</v>
      </c>
      <c r="C1231" s="16" t="s">
        <v>1958</v>
      </c>
      <c r="D1231" s="4" t="s">
        <v>1722</v>
      </c>
      <c r="E1231" s="4" t="s">
        <v>1961</v>
      </c>
      <c r="F1231" s="4" t="s">
        <v>1962</v>
      </c>
      <c r="G1231" s="17">
        <v>7.9080779944289699</v>
      </c>
      <c r="H1231" s="127">
        <v>1.8551</v>
      </c>
      <c r="I1231" s="123">
        <v>1</v>
      </c>
      <c r="J1231" s="123">
        <v>1</v>
      </c>
      <c r="K1231" s="123">
        <v>1</v>
      </c>
      <c r="L1231" s="123">
        <v>1</v>
      </c>
    </row>
    <row r="1232" spans="1:12">
      <c r="A1232" s="16" t="s">
        <v>1132</v>
      </c>
      <c r="B1232" s="16" t="s">
        <v>2489</v>
      </c>
      <c r="C1232" s="16" t="s">
        <v>1954</v>
      </c>
      <c r="D1232" s="4" t="s">
        <v>1726</v>
      </c>
      <c r="E1232" s="4" t="s">
        <v>1961</v>
      </c>
      <c r="F1232" s="4" t="s">
        <v>1962</v>
      </c>
      <c r="G1232" s="17">
        <v>1.5429432446007001</v>
      </c>
      <c r="H1232" s="127">
        <v>0.30530000000000002</v>
      </c>
      <c r="I1232" s="123">
        <v>1</v>
      </c>
      <c r="J1232" s="123">
        <v>1</v>
      </c>
      <c r="K1232" s="123">
        <v>1</v>
      </c>
      <c r="L1232" s="123">
        <v>1</v>
      </c>
    </row>
    <row r="1233" spans="1:12">
      <c r="A1233" s="16" t="s">
        <v>1133</v>
      </c>
      <c r="B1233" s="16" t="s">
        <v>2489</v>
      </c>
      <c r="C1233" s="16" t="s">
        <v>1956</v>
      </c>
      <c r="D1233" s="4" t="s">
        <v>1726</v>
      </c>
      <c r="E1233" s="4" t="s">
        <v>1961</v>
      </c>
      <c r="F1233" s="4" t="s">
        <v>1962</v>
      </c>
      <c r="G1233" s="17">
        <v>2.1606737933268501</v>
      </c>
      <c r="H1233" s="127">
        <v>0.4556</v>
      </c>
      <c r="I1233" s="123">
        <v>1</v>
      </c>
      <c r="J1233" s="123">
        <v>1</v>
      </c>
      <c r="K1233" s="123">
        <v>1</v>
      </c>
      <c r="L1233" s="123">
        <v>1</v>
      </c>
    </row>
    <row r="1234" spans="1:12">
      <c r="A1234" s="16" t="s">
        <v>1134</v>
      </c>
      <c r="B1234" s="16" t="s">
        <v>2489</v>
      </c>
      <c r="C1234" s="16" t="s">
        <v>1957</v>
      </c>
      <c r="D1234" s="4" t="s">
        <v>1726</v>
      </c>
      <c r="E1234" s="4" t="s">
        <v>1961</v>
      </c>
      <c r="F1234" s="4" t="s">
        <v>1962</v>
      </c>
      <c r="G1234" s="17">
        <v>3.7893518518518499</v>
      </c>
      <c r="H1234" s="127">
        <v>0.91830000000000001</v>
      </c>
      <c r="I1234" s="123">
        <v>1</v>
      </c>
      <c r="J1234" s="123">
        <v>1</v>
      </c>
      <c r="K1234" s="123">
        <v>1</v>
      </c>
      <c r="L1234" s="123">
        <v>1</v>
      </c>
    </row>
    <row r="1235" spans="1:12">
      <c r="A1235" s="16" t="s">
        <v>1135</v>
      </c>
      <c r="B1235" s="16" t="s">
        <v>2489</v>
      </c>
      <c r="C1235" s="16" t="s">
        <v>1958</v>
      </c>
      <c r="D1235" s="4" t="s">
        <v>1726</v>
      </c>
      <c r="E1235" s="4" t="s">
        <v>1961</v>
      </c>
      <c r="F1235" s="4" t="s">
        <v>1962</v>
      </c>
      <c r="G1235" s="17">
        <v>7.2383040935672502</v>
      </c>
      <c r="H1235" s="127">
        <v>1.7748999999999999</v>
      </c>
      <c r="I1235" s="123">
        <v>1</v>
      </c>
      <c r="J1235" s="123">
        <v>1</v>
      </c>
      <c r="K1235" s="123">
        <v>1</v>
      </c>
      <c r="L1235" s="123">
        <v>1</v>
      </c>
    </row>
    <row r="1236" spans="1:12">
      <c r="A1236" s="16" t="s">
        <v>1136</v>
      </c>
      <c r="B1236" s="16" t="s">
        <v>2490</v>
      </c>
      <c r="C1236" s="16" t="s">
        <v>1954</v>
      </c>
      <c r="D1236" s="4" t="s">
        <v>1727</v>
      </c>
      <c r="E1236" s="4" t="s">
        <v>1961</v>
      </c>
      <c r="F1236" s="4" t="s">
        <v>1962</v>
      </c>
      <c r="G1236" s="17">
        <v>1.7284846439419499</v>
      </c>
      <c r="H1236" s="127">
        <v>0.34949999999999998</v>
      </c>
      <c r="I1236" s="123">
        <v>1</v>
      </c>
      <c r="J1236" s="123">
        <v>1</v>
      </c>
      <c r="K1236" s="123">
        <v>1</v>
      </c>
      <c r="L1236" s="123">
        <v>1</v>
      </c>
    </row>
    <row r="1237" spans="1:12">
      <c r="A1237" s="16" t="s">
        <v>1137</v>
      </c>
      <c r="B1237" s="16" t="s">
        <v>2490</v>
      </c>
      <c r="C1237" s="16" t="s">
        <v>1956</v>
      </c>
      <c r="D1237" s="4" t="s">
        <v>1727</v>
      </c>
      <c r="E1237" s="4" t="s">
        <v>1961</v>
      </c>
      <c r="F1237" s="4" t="s">
        <v>1962</v>
      </c>
      <c r="G1237" s="17">
        <v>2.4892668795959301</v>
      </c>
      <c r="H1237" s="127">
        <v>0.49309999999999998</v>
      </c>
      <c r="I1237" s="123">
        <v>1</v>
      </c>
      <c r="J1237" s="123">
        <v>1</v>
      </c>
      <c r="K1237" s="123">
        <v>1</v>
      </c>
      <c r="L1237" s="123">
        <v>1</v>
      </c>
    </row>
    <row r="1238" spans="1:12">
      <c r="A1238" s="16" t="s">
        <v>1138</v>
      </c>
      <c r="B1238" s="16" t="s">
        <v>2490</v>
      </c>
      <c r="C1238" s="16" t="s">
        <v>1957</v>
      </c>
      <c r="D1238" s="4" t="s">
        <v>1727</v>
      </c>
      <c r="E1238" s="4" t="s">
        <v>1961</v>
      </c>
      <c r="F1238" s="4" t="s">
        <v>1962</v>
      </c>
      <c r="G1238" s="17">
        <v>3.47457130294592</v>
      </c>
      <c r="H1238" s="127">
        <v>0.73440000000000005</v>
      </c>
      <c r="I1238" s="123">
        <v>1</v>
      </c>
      <c r="J1238" s="123">
        <v>1</v>
      </c>
      <c r="K1238" s="123">
        <v>1</v>
      </c>
      <c r="L1238" s="123">
        <v>1</v>
      </c>
    </row>
    <row r="1239" spans="1:12">
      <c r="A1239" s="16" t="s">
        <v>1139</v>
      </c>
      <c r="B1239" s="16" t="s">
        <v>2490</v>
      </c>
      <c r="C1239" s="16" t="s">
        <v>1958</v>
      </c>
      <c r="D1239" s="4" t="s">
        <v>1727</v>
      </c>
      <c r="E1239" s="4" t="s">
        <v>1961</v>
      </c>
      <c r="F1239" s="4" t="s">
        <v>1962</v>
      </c>
      <c r="G1239" s="17">
        <v>5.2318871103622602</v>
      </c>
      <c r="H1239" s="127">
        <v>1.3161</v>
      </c>
      <c r="I1239" s="123">
        <v>1</v>
      </c>
      <c r="J1239" s="123">
        <v>1</v>
      </c>
      <c r="K1239" s="123">
        <v>1</v>
      </c>
      <c r="L1239" s="123">
        <v>1</v>
      </c>
    </row>
    <row r="1240" spans="1:12">
      <c r="A1240" s="16" t="s">
        <v>1140</v>
      </c>
      <c r="B1240" s="16" t="s">
        <v>2491</v>
      </c>
      <c r="C1240" s="16" t="s">
        <v>1954</v>
      </c>
      <c r="D1240" s="4" t="s">
        <v>1728</v>
      </c>
      <c r="E1240" s="4" t="s">
        <v>1961</v>
      </c>
      <c r="F1240" s="4" t="s">
        <v>1962</v>
      </c>
      <c r="G1240" s="17">
        <v>2.8064076346284899</v>
      </c>
      <c r="H1240" s="127">
        <v>0.5333</v>
      </c>
      <c r="I1240" s="123">
        <v>1</v>
      </c>
      <c r="J1240" s="123">
        <v>1</v>
      </c>
      <c r="K1240" s="123">
        <v>1</v>
      </c>
      <c r="L1240" s="123">
        <v>1</v>
      </c>
    </row>
    <row r="1241" spans="1:12">
      <c r="A1241" s="16" t="s">
        <v>1141</v>
      </c>
      <c r="B1241" s="16" t="s">
        <v>2491</v>
      </c>
      <c r="C1241" s="16" t="s">
        <v>1956</v>
      </c>
      <c r="D1241" s="4" t="s">
        <v>1728</v>
      </c>
      <c r="E1241" s="4" t="s">
        <v>1961</v>
      </c>
      <c r="F1241" s="4" t="s">
        <v>1962</v>
      </c>
      <c r="G1241" s="17">
        <v>3.5356913183279701</v>
      </c>
      <c r="H1241" s="127">
        <v>0.65500000000000003</v>
      </c>
      <c r="I1241" s="123">
        <v>1</v>
      </c>
      <c r="J1241" s="123">
        <v>1</v>
      </c>
      <c r="K1241" s="123">
        <v>1</v>
      </c>
      <c r="L1241" s="123">
        <v>1</v>
      </c>
    </row>
    <row r="1242" spans="1:12">
      <c r="A1242" s="16" t="s">
        <v>1142</v>
      </c>
      <c r="B1242" s="16" t="s">
        <v>2491</v>
      </c>
      <c r="C1242" s="16" t="s">
        <v>1957</v>
      </c>
      <c r="D1242" s="4" t="s">
        <v>1728</v>
      </c>
      <c r="E1242" s="4" t="s">
        <v>1961</v>
      </c>
      <c r="F1242" s="4" t="s">
        <v>1962</v>
      </c>
      <c r="G1242" s="17">
        <v>5.0720549893339699</v>
      </c>
      <c r="H1242" s="127">
        <v>0.95989999999999998</v>
      </c>
      <c r="I1242" s="123">
        <v>1</v>
      </c>
      <c r="J1242" s="123">
        <v>1</v>
      </c>
      <c r="K1242" s="123">
        <v>1</v>
      </c>
      <c r="L1242" s="123">
        <v>1</v>
      </c>
    </row>
    <row r="1243" spans="1:12">
      <c r="A1243" s="16" t="s">
        <v>1143</v>
      </c>
      <c r="B1243" s="16" t="s">
        <v>2491</v>
      </c>
      <c r="C1243" s="16" t="s">
        <v>1958</v>
      </c>
      <c r="D1243" s="4" t="s">
        <v>1728</v>
      </c>
      <c r="E1243" s="4" t="s">
        <v>1961</v>
      </c>
      <c r="F1243" s="4" t="s">
        <v>1962</v>
      </c>
      <c r="G1243" s="17">
        <v>8.3912310286677894</v>
      </c>
      <c r="H1243" s="127">
        <v>1.7148000000000001</v>
      </c>
      <c r="I1243" s="123">
        <v>1</v>
      </c>
      <c r="J1243" s="123">
        <v>1</v>
      </c>
      <c r="K1243" s="123">
        <v>1</v>
      </c>
      <c r="L1243" s="123">
        <v>1</v>
      </c>
    </row>
    <row r="1244" spans="1:12">
      <c r="A1244" s="16" t="s">
        <v>1144</v>
      </c>
      <c r="B1244" s="16" t="s">
        <v>2492</v>
      </c>
      <c r="C1244" s="16" t="s">
        <v>1954</v>
      </c>
      <c r="D1244" s="4" t="s">
        <v>2493</v>
      </c>
      <c r="E1244" s="4" t="s">
        <v>1961</v>
      </c>
      <c r="F1244" s="4" t="s">
        <v>1962</v>
      </c>
      <c r="G1244" s="17">
        <v>1.9236334405144699</v>
      </c>
      <c r="H1244" s="127">
        <v>0.3619</v>
      </c>
      <c r="I1244" s="123">
        <v>1</v>
      </c>
      <c r="J1244" s="123">
        <v>1</v>
      </c>
      <c r="K1244" s="123">
        <v>1</v>
      </c>
      <c r="L1244" s="123">
        <v>1</v>
      </c>
    </row>
    <row r="1245" spans="1:12">
      <c r="A1245" s="16" t="s">
        <v>1145</v>
      </c>
      <c r="B1245" s="16" t="s">
        <v>2492</v>
      </c>
      <c r="C1245" s="16" t="s">
        <v>1956</v>
      </c>
      <c r="D1245" s="4" t="s">
        <v>2493</v>
      </c>
      <c r="E1245" s="4" t="s">
        <v>1961</v>
      </c>
      <c r="F1245" s="4" t="s">
        <v>1962</v>
      </c>
      <c r="G1245" s="17">
        <v>2.9759405074365701</v>
      </c>
      <c r="H1245" s="127">
        <v>0.51100000000000001</v>
      </c>
      <c r="I1245" s="123">
        <v>1</v>
      </c>
      <c r="J1245" s="123">
        <v>1</v>
      </c>
      <c r="K1245" s="123">
        <v>1</v>
      </c>
      <c r="L1245" s="123">
        <v>1</v>
      </c>
    </row>
    <row r="1246" spans="1:12">
      <c r="A1246" s="16" t="s">
        <v>1146</v>
      </c>
      <c r="B1246" s="16" t="s">
        <v>2492</v>
      </c>
      <c r="C1246" s="16" t="s">
        <v>1957</v>
      </c>
      <c r="D1246" s="4" t="s">
        <v>2493</v>
      </c>
      <c r="E1246" s="4" t="s">
        <v>1961</v>
      </c>
      <c r="F1246" s="4" t="s">
        <v>1962</v>
      </c>
      <c r="G1246" s="17">
        <v>4.9173419773095599</v>
      </c>
      <c r="H1246" s="127">
        <v>0.85229999999999995</v>
      </c>
      <c r="I1246" s="123">
        <v>1</v>
      </c>
      <c r="J1246" s="123">
        <v>1</v>
      </c>
      <c r="K1246" s="123">
        <v>1</v>
      </c>
      <c r="L1246" s="123">
        <v>1</v>
      </c>
    </row>
    <row r="1247" spans="1:12">
      <c r="A1247" s="16" t="s">
        <v>1147</v>
      </c>
      <c r="B1247" s="16" t="s">
        <v>2492</v>
      </c>
      <c r="C1247" s="16" t="s">
        <v>1958</v>
      </c>
      <c r="D1247" s="4" t="s">
        <v>2493</v>
      </c>
      <c r="E1247" s="4" t="s">
        <v>1961</v>
      </c>
      <c r="F1247" s="4" t="s">
        <v>1962</v>
      </c>
      <c r="G1247" s="17">
        <v>8.1421319796954297</v>
      </c>
      <c r="H1247" s="127">
        <v>1.9648000000000001</v>
      </c>
      <c r="I1247" s="123">
        <v>1</v>
      </c>
      <c r="J1247" s="123">
        <v>1</v>
      </c>
      <c r="K1247" s="123">
        <v>1</v>
      </c>
      <c r="L1247" s="123">
        <v>1</v>
      </c>
    </row>
    <row r="1248" spans="1:12">
      <c r="A1248" s="16" t="s">
        <v>1148</v>
      </c>
      <c r="B1248" s="16" t="s">
        <v>2494</v>
      </c>
      <c r="C1248" s="16" t="s">
        <v>1954</v>
      </c>
      <c r="D1248" s="4" t="s">
        <v>1729</v>
      </c>
      <c r="E1248" s="4" t="s">
        <v>1961</v>
      </c>
      <c r="F1248" s="4" t="s">
        <v>1962</v>
      </c>
      <c r="G1248" s="17">
        <v>1.6810493614083499</v>
      </c>
      <c r="H1248" s="127">
        <v>0.4783</v>
      </c>
      <c r="I1248" s="123">
        <v>1</v>
      </c>
      <c r="J1248" s="123">
        <v>1</v>
      </c>
      <c r="K1248" s="123">
        <v>1</v>
      </c>
      <c r="L1248" s="123">
        <v>1</v>
      </c>
    </row>
    <row r="1249" spans="1:12">
      <c r="A1249" s="16" t="s">
        <v>1149</v>
      </c>
      <c r="B1249" s="16" t="s">
        <v>2494</v>
      </c>
      <c r="C1249" s="16" t="s">
        <v>1956</v>
      </c>
      <c r="D1249" s="4" t="s">
        <v>1729</v>
      </c>
      <c r="E1249" s="4" t="s">
        <v>1961</v>
      </c>
      <c r="F1249" s="4" t="s">
        <v>1962</v>
      </c>
      <c r="G1249" s="17">
        <v>2.2995994096563401</v>
      </c>
      <c r="H1249" s="127">
        <v>0.51259999999999994</v>
      </c>
      <c r="I1249" s="123">
        <v>1</v>
      </c>
      <c r="J1249" s="123">
        <v>1</v>
      </c>
      <c r="K1249" s="123">
        <v>1</v>
      </c>
      <c r="L1249" s="123">
        <v>1</v>
      </c>
    </row>
    <row r="1250" spans="1:12">
      <c r="A1250" s="16" t="s">
        <v>1150</v>
      </c>
      <c r="B1250" s="16" t="s">
        <v>2494</v>
      </c>
      <c r="C1250" s="16" t="s">
        <v>1957</v>
      </c>
      <c r="D1250" s="4" t="s">
        <v>1729</v>
      </c>
      <c r="E1250" s="4" t="s">
        <v>1961</v>
      </c>
      <c r="F1250" s="4" t="s">
        <v>1962</v>
      </c>
      <c r="G1250" s="17">
        <v>3.0873352165724999</v>
      </c>
      <c r="H1250" s="127">
        <v>0.69159999999999999</v>
      </c>
      <c r="I1250" s="123">
        <v>1</v>
      </c>
      <c r="J1250" s="123">
        <v>1</v>
      </c>
      <c r="K1250" s="123">
        <v>1</v>
      </c>
      <c r="L1250" s="123">
        <v>1</v>
      </c>
    </row>
    <row r="1251" spans="1:12">
      <c r="A1251" s="16" t="s">
        <v>1151</v>
      </c>
      <c r="B1251" s="16" t="s">
        <v>2494</v>
      </c>
      <c r="C1251" s="16" t="s">
        <v>1958</v>
      </c>
      <c r="D1251" s="4" t="s">
        <v>1729</v>
      </c>
      <c r="E1251" s="4" t="s">
        <v>1961</v>
      </c>
      <c r="F1251" s="4" t="s">
        <v>1962</v>
      </c>
      <c r="G1251" s="17">
        <v>4.8821292775665404</v>
      </c>
      <c r="H1251" s="127">
        <v>1.2954000000000001</v>
      </c>
      <c r="I1251" s="123">
        <v>1</v>
      </c>
      <c r="J1251" s="123">
        <v>1</v>
      </c>
      <c r="K1251" s="123">
        <v>1</v>
      </c>
      <c r="L1251" s="123">
        <v>1</v>
      </c>
    </row>
    <row r="1252" spans="1:12">
      <c r="A1252" s="16" t="s">
        <v>1730</v>
      </c>
      <c r="B1252" s="16" t="s">
        <v>2495</v>
      </c>
      <c r="C1252" s="16" t="s">
        <v>1954</v>
      </c>
      <c r="D1252" s="4" t="s">
        <v>2496</v>
      </c>
      <c r="E1252" s="4" t="s">
        <v>1961</v>
      </c>
      <c r="F1252" s="4" t="s">
        <v>1962</v>
      </c>
      <c r="G1252" s="17">
        <v>2.1055982025837898</v>
      </c>
      <c r="H1252" s="127">
        <v>0.3725</v>
      </c>
      <c r="I1252" s="123">
        <v>1</v>
      </c>
      <c r="J1252" s="123">
        <v>1</v>
      </c>
      <c r="K1252" s="123">
        <v>1</v>
      </c>
      <c r="L1252" s="123">
        <v>1</v>
      </c>
    </row>
    <row r="1253" spans="1:12">
      <c r="A1253" s="16" t="s">
        <v>1731</v>
      </c>
      <c r="B1253" s="16" t="s">
        <v>2495</v>
      </c>
      <c r="C1253" s="16" t="s">
        <v>1956</v>
      </c>
      <c r="D1253" s="4" t="s">
        <v>2496</v>
      </c>
      <c r="E1253" s="4" t="s">
        <v>1961</v>
      </c>
      <c r="F1253" s="4" t="s">
        <v>1962</v>
      </c>
      <c r="G1253" s="17">
        <v>2.7791958366891798</v>
      </c>
      <c r="H1253" s="127">
        <v>0.46439999999999998</v>
      </c>
      <c r="I1253" s="123">
        <v>1</v>
      </c>
      <c r="J1253" s="123">
        <v>1</v>
      </c>
      <c r="K1253" s="123">
        <v>1</v>
      </c>
      <c r="L1253" s="123">
        <v>1</v>
      </c>
    </row>
    <row r="1254" spans="1:12">
      <c r="A1254" s="16" t="s">
        <v>1732</v>
      </c>
      <c r="B1254" s="16" t="s">
        <v>2495</v>
      </c>
      <c r="C1254" s="16" t="s">
        <v>1957</v>
      </c>
      <c r="D1254" s="4" t="s">
        <v>2496</v>
      </c>
      <c r="E1254" s="4" t="s">
        <v>1961</v>
      </c>
      <c r="F1254" s="4" t="s">
        <v>1962</v>
      </c>
      <c r="G1254" s="17">
        <v>3.7509657836644599</v>
      </c>
      <c r="H1254" s="127">
        <v>0.75480000000000003</v>
      </c>
      <c r="I1254" s="123">
        <v>1</v>
      </c>
      <c r="J1254" s="123">
        <v>1</v>
      </c>
      <c r="K1254" s="123">
        <v>1</v>
      </c>
      <c r="L1254" s="123">
        <v>1</v>
      </c>
    </row>
    <row r="1255" spans="1:12">
      <c r="A1255" s="16" t="s">
        <v>1733</v>
      </c>
      <c r="B1255" s="16" t="s">
        <v>2495</v>
      </c>
      <c r="C1255" s="16" t="s">
        <v>1958</v>
      </c>
      <c r="D1255" s="4" t="s">
        <v>2496</v>
      </c>
      <c r="E1255" s="4" t="s">
        <v>1961</v>
      </c>
      <c r="F1255" s="4" t="s">
        <v>1962</v>
      </c>
      <c r="G1255" s="17">
        <v>5.7138408843219697</v>
      </c>
      <c r="H1255" s="127">
        <v>1.4156</v>
      </c>
      <c r="I1255" s="123">
        <v>1</v>
      </c>
      <c r="J1255" s="123">
        <v>1</v>
      </c>
      <c r="K1255" s="123">
        <v>1</v>
      </c>
      <c r="L1255" s="123">
        <v>1</v>
      </c>
    </row>
    <row r="1256" spans="1:12">
      <c r="A1256" s="16" t="s">
        <v>1152</v>
      </c>
      <c r="B1256" s="16" t="s">
        <v>2497</v>
      </c>
      <c r="C1256" s="16" t="s">
        <v>1954</v>
      </c>
      <c r="D1256" s="4" t="s">
        <v>2498</v>
      </c>
      <c r="E1256" s="4" t="s">
        <v>1961</v>
      </c>
      <c r="F1256" s="4" t="s">
        <v>1962</v>
      </c>
      <c r="G1256" s="17">
        <v>14</v>
      </c>
      <c r="H1256" s="127">
        <v>1.5647</v>
      </c>
      <c r="I1256" s="123">
        <v>1</v>
      </c>
      <c r="J1256" s="123">
        <v>1</v>
      </c>
      <c r="K1256" s="123">
        <v>1</v>
      </c>
      <c r="L1256" s="123">
        <v>1</v>
      </c>
    </row>
    <row r="1257" spans="1:12">
      <c r="A1257" s="16" t="s">
        <v>1153</v>
      </c>
      <c r="B1257" s="16" t="s">
        <v>2497</v>
      </c>
      <c r="C1257" s="16" t="s">
        <v>1956</v>
      </c>
      <c r="D1257" s="4" t="s">
        <v>2498</v>
      </c>
      <c r="E1257" s="4" t="s">
        <v>1961</v>
      </c>
      <c r="F1257" s="4" t="s">
        <v>1962</v>
      </c>
      <c r="G1257" s="17">
        <v>14</v>
      </c>
      <c r="H1257" s="127">
        <v>1.7809999999999999</v>
      </c>
      <c r="I1257" s="123">
        <v>1</v>
      </c>
      <c r="J1257" s="123">
        <v>1</v>
      </c>
      <c r="K1257" s="123">
        <v>1</v>
      </c>
      <c r="L1257" s="123">
        <v>1</v>
      </c>
    </row>
    <row r="1258" spans="1:12">
      <c r="A1258" s="16" t="s">
        <v>1154</v>
      </c>
      <c r="B1258" s="16" t="s">
        <v>2497</v>
      </c>
      <c r="C1258" s="16" t="s">
        <v>1957</v>
      </c>
      <c r="D1258" s="4" t="s">
        <v>2498</v>
      </c>
      <c r="E1258" s="4" t="s">
        <v>1961</v>
      </c>
      <c r="F1258" s="4" t="s">
        <v>1962</v>
      </c>
      <c r="G1258" s="17">
        <v>23.354609929077998</v>
      </c>
      <c r="H1258" s="127">
        <v>5.4820000000000002</v>
      </c>
      <c r="I1258" s="123">
        <v>1</v>
      </c>
      <c r="J1258" s="123">
        <v>1</v>
      </c>
      <c r="K1258" s="123">
        <v>1</v>
      </c>
      <c r="L1258" s="123">
        <v>1</v>
      </c>
    </row>
    <row r="1259" spans="1:12">
      <c r="A1259" s="16" t="s">
        <v>1155</v>
      </c>
      <c r="B1259" s="16" t="s">
        <v>2497</v>
      </c>
      <c r="C1259" s="16" t="s">
        <v>1958</v>
      </c>
      <c r="D1259" s="4" t="s">
        <v>2498</v>
      </c>
      <c r="E1259" s="4" t="s">
        <v>1961</v>
      </c>
      <c r="F1259" s="4" t="s">
        <v>1962</v>
      </c>
      <c r="G1259" s="17">
        <v>38.945273631840799</v>
      </c>
      <c r="H1259" s="127">
        <v>16.4405</v>
      </c>
      <c r="I1259" s="123">
        <v>1</v>
      </c>
      <c r="J1259" s="123">
        <v>1</v>
      </c>
      <c r="K1259" s="123">
        <v>1</v>
      </c>
      <c r="L1259" s="123">
        <v>1</v>
      </c>
    </row>
    <row r="1260" spans="1:12">
      <c r="A1260" s="16" t="s">
        <v>1156</v>
      </c>
      <c r="B1260" s="16" t="s">
        <v>2499</v>
      </c>
      <c r="C1260" s="16" t="s">
        <v>1954</v>
      </c>
      <c r="D1260" s="4" t="s">
        <v>2500</v>
      </c>
      <c r="E1260" s="4" t="s">
        <v>1961</v>
      </c>
      <c r="F1260" s="4" t="s">
        <v>1962</v>
      </c>
      <c r="G1260" s="17">
        <v>4.0897250361794502</v>
      </c>
      <c r="H1260" s="127">
        <v>1.1166</v>
      </c>
      <c r="I1260" s="123">
        <v>1</v>
      </c>
      <c r="J1260" s="123">
        <v>1</v>
      </c>
      <c r="K1260" s="123">
        <v>1</v>
      </c>
      <c r="L1260" s="123">
        <v>1</v>
      </c>
    </row>
    <row r="1261" spans="1:12">
      <c r="A1261" s="16" t="s">
        <v>1157</v>
      </c>
      <c r="B1261" s="16" t="s">
        <v>2499</v>
      </c>
      <c r="C1261" s="16" t="s">
        <v>1956</v>
      </c>
      <c r="D1261" s="4" t="s">
        <v>2500</v>
      </c>
      <c r="E1261" s="4" t="s">
        <v>1961</v>
      </c>
      <c r="F1261" s="4" t="s">
        <v>1962</v>
      </c>
      <c r="G1261" s="17">
        <v>7.4010498687664104</v>
      </c>
      <c r="H1261" s="127">
        <v>1.7445999999999999</v>
      </c>
      <c r="I1261" s="123">
        <v>1</v>
      </c>
      <c r="J1261" s="123">
        <v>1</v>
      </c>
      <c r="K1261" s="123">
        <v>1</v>
      </c>
      <c r="L1261" s="123">
        <v>1</v>
      </c>
    </row>
    <row r="1262" spans="1:12">
      <c r="A1262" s="16" t="s">
        <v>1158</v>
      </c>
      <c r="B1262" s="16" t="s">
        <v>2499</v>
      </c>
      <c r="C1262" s="16" t="s">
        <v>1957</v>
      </c>
      <c r="D1262" s="4" t="s">
        <v>2500</v>
      </c>
      <c r="E1262" s="4" t="s">
        <v>1961</v>
      </c>
      <c r="F1262" s="4" t="s">
        <v>1962</v>
      </c>
      <c r="G1262" s="17">
        <v>12.848623853211</v>
      </c>
      <c r="H1262" s="127">
        <v>3.1608000000000001</v>
      </c>
      <c r="I1262" s="123">
        <v>1</v>
      </c>
      <c r="J1262" s="123">
        <v>1</v>
      </c>
      <c r="K1262" s="123">
        <v>1</v>
      </c>
      <c r="L1262" s="123">
        <v>1</v>
      </c>
    </row>
    <row r="1263" spans="1:12">
      <c r="A1263" s="16" t="s">
        <v>1159</v>
      </c>
      <c r="B1263" s="16" t="s">
        <v>2499</v>
      </c>
      <c r="C1263" s="16" t="s">
        <v>1958</v>
      </c>
      <c r="D1263" s="4" t="s">
        <v>2500</v>
      </c>
      <c r="E1263" s="4" t="s">
        <v>1961</v>
      </c>
      <c r="F1263" s="4" t="s">
        <v>1962</v>
      </c>
      <c r="G1263" s="17">
        <v>25.9903536977492</v>
      </c>
      <c r="H1263" s="127">
        <v>7.8710000000000004</v>
      </c>
      <c r="I1263" s="123">
        <v>1</v>
      </c>
      <c r="J1263" s="123">
        <v>1</v>
      </c>
      <c r="K1263" s="123">
        <v>1</v>
      </c>
      <c r="L1263" s="123">
        <v>1</v>
      </c>
    </row>
    <row r="1264" spans="1:12">
      <c r="A1264" s="16" t="s">
        <v>1160</v>
      </c>
      <c r="B1264" s="16" t="s">
        <v>2501</v>
      </c>
      <c r="C1264" s="16" t="s">
        <v>1954</v>
      </c>
      <c r="D1264" s="4" t="s">
        <v>2502</v>
      </c>
      <c r="E1264" s="4" t="s">
        <v>1961</v>
      </c>
      <c r="F1264" s="4" t="s">
        <v>1962</v>
      </c>
      <c r="G1264" s="17">
        <v>2.9812206572769999</v>
      </c>
      <c r="H1264" s="127">
        <v>0.44769999999999999</v>
      </c>
      <c r="I1264" s="123">
        <v>1</v>
      </c>
      <c r="J1264" s="123">
        <v>1</v>
      </c>
      <c r="K1264" s="123">
        <v>1</v>
      </c>
      <c r="L1264" s="123">
        <v>1</v>
      </c>
    </row>
    <row r="1265" spans="1:12">
      <c r="A1265" s="16" t="s">
        <v>1161</v>
      </c>
      <c r="B1265" s="16" t="s">
        <v>2501</v>
      </c>
      <c r="C1265" s="16" t="s">
        <v>1956</v>
      </c>
      <c r="D1265" s="4" t="s">
        <v>2502</v>
      </c>
      <c r="E1265" s="4" t="s">
        <v>1961</v>
      </c>
      <c r="F1265" s="4" t="s">
        <v>1962</v>
      </c>
      <c r="G1265" s="17">
        <v>4.4437086092715203</v>
      </c>
      <c r="H1265" s="127">
        <v>0.73680000000000001</v>
      </c>
      <c r="I1265" s="123">
        <v>1</v>
      </c>
      <c r="J1265" s="123">
        <v>1</v>
      </c>
      <c r="K1265" s="123">
        <v>1</v>
      </c>
      <c r="L1265" s="123">
        <v>1</v>
      </c>
    </row>
    <row r="1266" spans="1:12">
      <c r="A1266" s="16" t="s">
        <v>1162</v>
      </c>
      <c r="B1266" s="16" t="s">
        <v>2501</v>
      </c>
      <c r="C1266" s="16" t="s">
        <v>1957</v>
      </c>
      <c r="D1266" s="4" t="s">
        <v>2502</v>
      </c>
      <c r="E1266" s="4" t="s">
        <v>1961</v>
      </c>
      <c r="F1266" s="4" t="s">
        <v>1962</v>
      </c>
      <c r="G1266" s="17">
        <v>6.35</v>
      </c>
      <c r="H1266" s="127">
        <v>1.0202</v>
      </c>
      <c r="I1266" s="123">
        <v>1</v>
      </c>
      <c r="J1266" s="123">
        <v>1</v>
      </c>
      <c r="K1266" s="123">
        <v>1</v>
      </c>
      <c r="L1266" s="123">
        <v>1</v>
      </c>
    </row>
    <row r="1267" spans="1:12">
      <c r="A1267" s="16" t="s">
        <v>1163</v>
      </c>
      <c r="B1267" s="16" t="s">
        <v>2501</v>
      </c>
      <c r="C1267" s="16" t="s">
        <v>1958</v>
      </c>
      <c r="D1267" s="4" t="s">
        <v>2502</v>
      </c>
      <c r="E1267" s="4" t="s">
        <v>1961</v>
      </c>
      <c r="F1267" s="4" t="s">
        <v>1962</v>
      </c>
      <c r="G1267" s="17">
        <v>10.8934911242604</v>
      </c>
      <c r="H1267" s="127">
        <v>3.1783000000000001</v>
      </c>
      <c r="I1267" s="123">
        <v>1</v>
      </c>
      <c r="J1267" s="123">
        <v>1</v>
      </c>
      <c r="K1267" s="123">
        <v>1</v>
      </c>
      <c r="L1267" s="123">
        <v>1</v>
      </c>
    </row>
    <row r="1268" spans="1:12">
      <c r="A1268" s="16" t="s">
        <v>1164</v>
      </c>
      <c r="B1268" s="16" t="s">
        <v>2503</v>
      </c>
      <c r="C1268" s="16" t="s">
        <v>1954</v>
      </c>
      <c r="D1268" s="4" t="s">
        <v>2504</v>
      </c>
      <c r="E1268" s="4" t="s">
        <v>1961</v>
      </c>
      <c r="F1268" s="4" t="s">
        <v>1962</v>
      </c>
      <c r="G1268" s="17">
        <v>2.1871055004508602</v>
      </c>
      <c r="H1268" s="127">
        <v>0.33189999999999997</v>
      </c>
      <c r="I1268" s="123">
        <v>1</v>
      </c>
      <c r="J1268" s="123">
        <v>1</v>
      </c>
      <c r="K1268" s="123">
        <v>1</v>
      </c>
      <c r="L1268" s="123">
        <v>1</v>
      </c>
    </row>
    <row r="1269" spans="1:12">
      <c r="A1269" s="16" t="s">
        <v>1165</v>
      </c>
      <c r="B1269" s="16" t="s">
        <v>2503</v>
      </c>
      <c r="C1269" s="16" t="s">
        <v>1956</v>
      </c>
      <c r="D1269" s="4" t="s">
        <v>2504</v>
      </c>
      <c r="E1269" s="4" t="s">
        <v>1961</v>
      </c>
      <c r="F1269" s="4" t="s">
        <v>1962</v>
      </c>
      <c r="G1269" s="17">
        <v>3.7350230414746499</v>
      </c>
      <c r="H1269" s="127">
        <v>0.58299999999999996</v>
      </c>
      <c r="I1269" s="123">
        <v>1</v>
      </c>
      <c r="J1269" s="123">
        <v>1</v>
      </c>
      <c r="K1269" s="123">
        <v>1</v>
      </c>
      <c r="L1269" s="123">
        <v>1</v>
      </c>
    </row>
    <row r="1270" spans="1:12">
      <c r="A1270" s="16" t="s">
        <v>1166</v>
      </c>
      <c r="B1270" s="16" t="s">
        <v>2503</v>
      </c>
      <c r="C1270" s="16" t="s">
        <v>1957</v>
      </c>
      <c r="D1270" s="4" t="s">
        <v>2504</v>
      </c>
      <c r="E1270" s="4" t="s">
        <v>1961</v>
      </c>
      <c r="F1270" s="4" t="s">
        <v>1962</v>
      </c>
      <c r="G1270" s="17">
        <v>5.5938189845474602</v>
      </c>
      <c r="H1270" s="127">
        <v>1.0157</v>
      </c>
      <c r="I1270" s="123">
        <v>1</v>
      </c>
      <c r="J1270" s="123">
        <v>1</v>
      </c>
      <c r="K1270" s="123">
        <v>1</v>
      </c>
      <c r="L1270" s="123">
        <v>1</v>
      </c>
    </row>
    <row r="1271" spans="1:12">
      <c r="A1271" s="16" t="s">
        <v>1167</v>
      </c>
      <c r="B1271" s="16" t="s">
        <v>2503</v>
      </c>
      <c r="C1271" s="16" t="s">
        <v>1958</v>
      </c>
      <c r="D1271" s="4" t="s">
        <v>2504</v>
      </c>
      <c r="E1271" s="4" t="s">
        <v>1961</v>
      </c>
      <c r="F1271" s="4" t="s">
        <v>1962</v>
      </c>
      <c r="G1271" s="17">
        <v>10.372340425531901</v>
      </c>
      <c r="H1271" s="127">
        <v>2.1475</v>
      </c>
      <c r="I1271" s="123">
        <v>1</v>
      </c>
      <c r="J1271" s="123">
        <v>1</v>
      </c>
      <c r="K1271" s="123">
        <v>1</v>
      </c>
      <c r="L1271" s="123">
        <v>1</v>
      </c>
    </row>
    <row r="1272" spans="1:12">
      <c r="A1272" s="16" t="s">
        <v>1168</v>
      </c>
      <c r="B1272" s="16" t="s">
        <v>2505</v>
      </c>
      <c r="C1272" s="16" t="s">
        <v>1954</v>
      </c>
      <c r="D1272" s="4" t="s">
        <v>2506</v>
      </c>
      <c r="E1272" s="4" t="s">
        <v>1961</v>
      </c>
      <c r="F1272" s="4" t="s">
        <v>1962</v>
      </c>
      <c r="G1272" s="17">
        <v>2.65426270480422</v>
      </c>
      <c r="H1272" s="127">
        <v>1.5138</v>
      </c>
      <c r="I1272" s="123">
        <v>1</v>
      </c>
      <c r="J1272" s="123">
        <v>1</v>
      </c>
      <c r="K1272" s="123">
        <v>1</v>
      </c>
      <c r="L1272" s="123">
        <v>1</v>
      </c>
    </row>
    <row r="1273" spans="1:12">
      <c r="A1273" s="16" t="s">
        <v>1169</v>
      </c>
      <c r="B1273" s="16" t="s">
        <v>2505</v>
      </c>
      <c r="C1273" s="16" t="s">
        <v>1956</v>
      </c>
      <c r="D1273" s="4" t="s">
        <v>2506</v>
      </c>
      <c r="E1273" s="4" t="s">
        <v>1961</v>
      </c>
      <c r="F1273" s="4" t="s">
        <v>1962</v>
      </c>
      <c r="G1273" s="17">
        <v>4.2489350372737</v>
      </c>
      <c r="H1273" s="127">
        <v>1.9865999999999999</v>
      </c>
      <c r="I1273" s="123">
        <v>1</v>
      </c>
      <c r="J1273" s="123">
        <v>1</v>
      </c>
      <c r="K1273" s="123">
        <v>1</v>
      </c>
      <c r="L1273" s="123">
        <v>1</v>
      </c>
    </row>
    <row r="1274" spans="1:12">
      <c r="A1274" s="16" t="s">
        <v>1170</v>
      </c>
      <c r="B1274" s="16" t="s">
        <v>2505</v>
      </c>
      <c r="C1274" s="16" t="s">
        <v>1957</v>
      </c>
      <c r="D1274" s="4" t="s">
        <v>2506</v>
      </c>
      <c r="E1274" s="4" t="s">
        <v>1961</v>
      </c>
      <c r="F1274" s="4" t="s">
        <v>1962</v>
      </c>
      <c r="G1274" s="17">
        <v>9.1101973684210495</v>
      </c>
      <c r="H1274" s="127">
        <v>2.4784999999999999</v>
      </c>
      <c r="I1274" s="123">
        <v>1</v>
      </c>
      <c r="J1274" s="123">
        <v>1</v>
      </c>
      <c r="K1274" s="123">
        <v>1</v>
      </c>
      <c r="L1274" s="123">
        <v>1</v>
      </c>
    </row>
    <row r="1275" spans="1:12">
      <c r="A1275" s="16" t="s">
        <v>1171</v>
      </c>
      <c r="B1275" s="16" t="s">
        <v>2505</v>
      </c>
      <c r="C1275" s="16" t="s">
        <v>1958</v>
      </c>
      <c r="D1275" s="4" t="s">
        <v>2506</v>
      </c>
      <c r="E1275" s="4" t="s">
        <v>1961</v>
      </c>
      <c r="F1275" s="4" t="s">
        <v>1962</v>
      </c>
      <c r="G1275" s="17">
        <v>24.2330097087379</v>
      </c>
      <c r="H1275" s="127">
        <v>4.8136000000000001</v>
      </c>
      <c r="I1275" s="123">
        <v>1</v>
      </c>
      <c r="J1275" s="123">
        <v>1</v>
      </c>
      <c r="K1275" s="123">
        <v>1</v>
      </c>
      <c r="L1275" s="123">
        <v>1</v>
      </c>
    </row>
    <row r="1276" spans="1:12">
      <c r="A1276" s="16" t="s">
        <v>1172</v>
      </c>
      <c r="B1276" s="16" t="s">
        <v>2507</v>
      </c>
      <c r="C1276" s="16" t="s">
        <v>1954</v>
      </c>
      <c r="D1276" s="4" t="s">
        <v>1734</v>
      </c>
      <c r="E1276" s="4" t="s">
        <v>2508</v>
      </c>
      <c r="F1276" s="4" t="s">
        <v>2508</v>
      </c>
      <c r="G1276" s="17">
        <v>10.9945916711736</v>
      </c>
      <c r="H1276" s="127">
        <v>0.96189999999999998</v>
      </c>
      <c r="I1276" s="123">
        <v>1</v>
      </c>
      <c r="J1276" s="123">
        <v>1</v>
      </c>
      <c r="K1276" s="123">
        <v>1</v>
      </c>
      <c r="L1276" s="123">
        <v>1</v>
      </c>
    </row>
    <row r="1277" spans="1:12">
      <c r="A1277" s="16" t="s">
        <v>1173</v>
      </c>
      <c r="B1277" s="16" t="s">
        <v>2507</v>
      </c>
      <c r="C1277" s="16" t="s">
        <v>1956</v>
      </c>
      <c r="D1277" s="4" t="s">
        <v>1734</v>
      </c>
      <c r="E1277" s="4" t="s">
        <v>2508</v>
      </c>
      <c r="F1277" s="4" t="s">
        <v>2508</v>
      </c>
      <c r="G1277" s="17">
        <v>12.8983083993351</v>
      </c>
      <c r="H1277" s="127">
        <v>1.2053</v>
      </c>
      <c r="I1277" s="123">
        <v>1</v>
      </c>
      <c r="J1277" s="123">
        <v>1</v>
      </c>
      <c r="K1277" s="123">
        <v>1</v>
      </c>
      <c r="L1277" s="123">
        <v>1</v>
      </c>
    </row>
    <row r="1278" spans="1:12">
      <c r="A1278" s="16" t="s">
        <v>1174</v>
      </c>
      <c r="B1278" s="16" t="s">
        <v>2507</v>
      </c>
      <c r="C1278" s="16" t="s">
        <v>1957</v>
      </c>
      <c r="D1278" s="4" t="s">
        <v>1734</v>
      </c>
      <c r="E1278" s="4" t="s">
        <v>2508</v>
      </c>
      <c r="F1278" s="4" t="s">
        <v>2508</v>
      </c>
      <c r="G1278" s="17">
        <v>14.756426735218501</v>
      </c>
      <c r="H1278" s="127">
        <v>1.5192000000000001</v>
      </c>
      <c r="I1278" s="123">
        <v>1</v>
      </c>
      <c r="J1278" s="123">
        <v>1</v>
      </c>
      <c r="K1278" s="123">
        <v>1</v>
      </c>
      <c r="L1278" s="123">
        <v>1</v>
      </c>
    </row>
    <row r="1279" spans="1:12">
      <c r="A1279" s="16" t="s">
        <v>1175</v>
      </c>
      <c r="B1279" s="16" t="s">
        <v>2507</v>
      </c>
      <c r="C1279" s="16" t="s">
        <v>1958</v>
      </c>
      <c r="D1279" s="4" t="s">
        <v>1734</v>
      </c>
      <c r="E1279" s="4" t="s">
        <v>2508</v>
      </c>
      <c r="F1279" s="4" t="s">
        <v>2508</v>
      </c>
      <c r="G1279" s="17">
        <v>16.929211469534</v>
      </c>
      <c r="H1279" s="127">
        <v>1.8793</v>
      </c>
      <c r="I1279" s="123">
        <v>1</v>
      </c>
      <c r="J1279" s="123">
        <v>1</v>
      </c>
      <c r="K1279" s="123">
        <v>1</v>
      </c>
      <c r="L1279" s="123">
        <v>1</v>
      </c>
    </row>
    <row r="1280" spans="1:12">
      <c r="A1280" s="16" t="s">
        <v>1176</v>
      </c>
      <c r="B1280" s="16" t="s">
        <v>2509</v>
      </c>
      <c r="C1280" s="16" t="s">
        <v>1954</v>
      </c>
      <c r="D1280" s="4" t="s">
        <v>2510</v>
      </c>
      <c r="E1280" s="4" t="s">
        <v>1961</v>
      </c>
      <c r="F1280" s="4" t="s">
        <v>1962</v>
      </c>
      <c r="G1280" s="17">
        <v>2.6012728823567999</v>
      </c>
      <c r="H1280" s="127">
        <v>0.42270000000000002</v>
      </c>
      <c r="I1280" s="123">
        <v>1</v>
      </c>
      <c r="J1280" s="123">
        <v>1</v>
      </c>
      <c r="K1280" s="123">
        <v>1</v>
      </c>
      <c r="L1280" s="123">
        <v>1</v>
      </c>
    </row>
    <row r="1281" spans="1:12">
      <c r="A1281" s="16" t="s">
        <v>1177</v>
      </c>
      <c r="B1281" s="16" t="s">
        <v>2509</v>
      </c>
      <c r="C1281" s="16" t="s">
        <v>1956</v>
      </c>
      <c r="D1281" s="4" t="s">
        <v>2510</v>
      </c>
      <c r="E1281" s="4" t="s">
        <v>1961</v>
      </c>
      <c r="F1281" s="4" t="s">
        <v>1962</v>
      </c>
      <c r="G1281" s="17">
        <v>3.9380037664783401</v>
      </c>
      <c r="H1281" s="127">
        <v>0.58809999999999996</v>
      </c>
      <c r="I1281" s="123">
        <v>1</v>
      </c>
      <c r="J1281" s="123">
        <v>1</v>
      </c>
      <c r="K1281" s="123">
        <v>1</v>
      </c>
      <c r="L1281" s="123">
        <v>1</v>
      </c>
    </row>
    <row r="1282" spans="1:12">
      <c r="A1282" s="16" t="s">
        <v>1178</v>
      </c>
      <c r="B1282" s="16" t="s">
        <v>2509</v>
      </c>
      <c r="C1282" s="16" t="s">
        <v>1957</v>
      </c>
      <c r="D1282" s="4" t="s">
        <v>2510</v>
      </c>
      <c r="E1282" s="4" t="s">
        <v>1961</v>
      </c>
      <c r="F1282" s="4" t="s">
        <v>1962</v>
      </c>
      <c r="G1282" s="17">
        <v>5.9842540939355802</v>
      </c>
      <c r="H1282" s="127">
        <v>0.83040000000000003</v>
      </c>
      <c r="I1282" s="123">
        <v>1</v>
      </c>
      <c r="J1282" s="123">
        <v>1</v>
      </c>
      <c r="K1282" s="123">
        <v>1</v>
      </c>
      <c r="L1282" s="123">
        <v>1</v>
      </c>
    </row>
    <row r="1283" spans="1:12">
      <c r="A1283" s="16" t="s">
        <v>1179</v>
      </c>
      <c r="B1283" s="16" t="s">
        <v>2509</v>
      </c>
      <c r="C1283" s="16" t="s">
        <v>1958</v>
      </c>
      <c r="D1283" s="4" t="s">
        <v>2510</v>
      </c>
      <c r="E1283" s="4" t="s">
        <v>1961</v>
      </c>
      <c r="F1283" s="4" t="s">
        <v>1962</v>
      </c>
      <c r="G1283" s="17">
        <v>9.2828070175438597</v>
      </c>
      <c r="H1283" s="127">
        <v>1.2809999999999999</v>
      </c>
      <c r="I1283" s="123">
        <v>1</v>
      </c>
      <c r="J1283" s="123">
        <v>1</v>
      </c>
      <c r="K1283" s="123">
        <v>1</v>
      </c>
      <c r="L1283" s="123">
        <v>1</v>
      </c>
    </row>
    <row r="1284" spans="1:12">
      <c r="A1284" s="16" t="s">
        <v>1180</v>
      </c>
      <c r="B1284" s="16" t="s">
        <v>2511</v>
      </c>
      <c r="C1284" s="16" t="s">
        <v>1954</v>
      </c>
      <c r="D1284" s="4" t="s">
        <v>2512</v>
      </c>
      <c r="E1284" s="4" t="s">
        <v>1961</v>
      </c>
      <c r="F1284" s="4" t="s">
        <v>1962</v>
      </c>
      <c r="G1284" s="17">
        <v>8.2820670833700092</v>
      </c>
      <c r="H1284" s="127">
        <v>0.60199999999999998</v>
      </c>
      <c r="I1284" s="123">
        <v>1</v>
      </c>
      <c r="J1284" s="123">
        <v>1</v>
      </c>
      <c r="K1284" s="123">
        <v>1</v>
      </c>
      <c r="L1284" s="123">
        <v>1</v>
      </c>
    </row>
    <row r="1285" spans="1:12">
      <c r="A1285" s="16" t="s">
        <v>1181</v>
      </c>
      <c r="B1285" s="16" t="s">
        <v>2511</v>
      </c>
      <c r="C1285" s="16" t="s">
        <v>1956</v>
      </c>
      <c r="D1285" s="4" t="s">
        <v>2512</v>
      </c>
      <c r="E1285" s="4" t="s">
        <v>1961</v>
      </c>
      <c r="F1285" s="4" t="s">
        <v>1962</v>
      </c>
      <c r="G1285" s="17">
        <v>10.8422680412371</v>
      </c>
      <c r="H1285" s="127">
        <v>0.97409999999999997</v>
      </c>
      <c r="I1285" s="123">
        <v>1</v>
      </c>
      <c r="J1285" s="123">
        <v>1</v>
      </c>
      <c r="K1285" s="123">
        <v>1</v>
      </c>
      <c r="L1285" s="123">
        <v>1</v>
      </c>
    </row>
    <row r="1286" spans="1:12">
      <c r="A1286" s="16" t="s">
        <v>1182</v>
      </c>
      <c r="B1286" s="16" t="s">
        <v>2511</v>
      </c>
      <c r="C1286" s="16" t="s">
        <v>1957</v>
      </c>
      <c r="D1286" s="4" t="s">
        <v>2512</v>
      </c>
      <c r="E1286" s="4" t="s">
        <v>1961</v>
      </c>
      <c r="F1286" s="4" t="s">
        <v>1962</v>
      </c>
      <c r="G1286" s="17">
        <v>12.536775399958399</v>
      </c>
      <c r="H1286" s="127">
        <v>1.2060999999999999</v>
      </c>
      <c r="I1286" s="123">
        <v>1</v>
      </c>
      <c r="J1286" s="123">
        <v>1</v>
      </c>
      <c r="K1286" s="123">
        <v>1</v>
      </c>
      <c r="L1286" s="123">
        <v>1</v>
      </c>
    </row>
    <row r="1287" spans="1:12">
      <c r="A1287" s="16" t="s">
        <v>1183</v>
      </c>
      <c r="B1287" s="16" t="s">
        <v>2511</v>
      </c>
      <c r="C1287" s="16" t="s">
        <v>1958</v>
      </c>
      <c r="D1287" s="4" t="s">
        <v>2512</v>
      </c>
      <c r="E1287" s="4" t="s">
        <v>1961</v>
      </c>
      <c r="F1287" s="4" t="s">
        <v>1962</v>
      </c>
      <c r="G1287" s="17">
        <v>12.536775399958399</v>
      </c>
      <c r="H1287" s="127">
        <v>1.5629999999999999</v>
      </c>
      <c r="I1287" s="123">
        <v>1</v>
      </c>
      <c r="J1287" s="123">
        <v>1</v>
      </c>
      <c r="K1287" s="123">
        <v>1</v>
      </c>
      <c r="L1287" s="123">
        <v>1</v>
      </c>
    </row>
    <row r="1288" spans="1:12">
      <c r="A1288" s="16" t="s">
        <v>1184</v>
      </c>
      <c r="B1288" s="16" t="s">
        <v>2513</v>
      </c>
      <c r="C1288" s="16" t="s">
        <v>1954</v>
      </c>
      <c r="D1288" s="4" t="s">
        <v>1735</v>
      </c>
      <c r="E1288" s="4" t="s">
        <v>2360</v>
      </c>
      <c r="F1288" s="4" t="s">
        <v>2360</v>
      </c>
      <c r="G1288" s="17">
        <v>7.7385620915032698</v>
      </c>
      <c r="H1288" s="127">
        <v>0.53990000000000005</v>
      </c>
      <c r="I1288" s="123">
        <v>1</v>
      </c>
      <c r="J1288" s="123">
        <v>1</v>
      </c>
      <c r="K1288" s="123">
        <v>1</v>
      </c>
      <c r="L1288" s="123">
        <v>1</v>
      </c>
    </row>
    <row r="1289" spans="1:12">
      <c r="A1289" s="16" t="s">
        <v>1185</v>
      </c>
      <c r="B1289" s="16" t="s">
        <v>2513</v>
      </c>
      <c r="C1289" s="16" t="s">
        <v>1956</v>
      </c>
      <c r="D1289" s="4" t="s">
        <v>1735</v>
      </c>
      <c r="E1289" s="4" t="s">
        <v>2360</v>
      </c>
      <c r="F1289" s="4" t="s">
        <v>2360</v>
      </c>
      <c r="G1289" s="17">
        <v>16.744303797468401</v>
      </c>
      <c r="H1289" s="127">
        <v>1.3804000000000001</v>
      </c>
      <c r="I1289" s="123">
        <v>1</v>
      </c>
      <c r="J1289" s="123">
        <v>1</v>
      </c>
      <c r="K1289" s="123">
        <v>1</v>
      </c>
      <c r="L1289" s="123">
        <v>1</v>
      </c>
    </row>
    <row r="1290" spans="1:12">
      <c r="A1290" s="16" t="s">
        <v>1186</v>
      </c>
      <c r="B1290" s="16" t="s">
        <v>2513</v>
      </c>
      <c r="C1290" s="16" t="s">
        <v>1957</v>
      </c>
      <c r="D1290" s="4" t="s">
        <v>1735</v>
      </c>
      <c r="E1290" s="4" t="s">
        <v>2360</v>
      </c>
      <c r="F1290" s="4" t="s">
        <v>2360</v>
      </c>
      <c r="G1290" s="17">
        <v>30.918439716312101</v>
      </c>
      <c r="H1290" s="127">
        <v>3.2968000000000002</v>
      </c>
      <c r="I1290" s="123">
        <v>1</v>
      </c>
      <c r="J1290" s="123">
        <v>1</v>
      </c>
      <c r="K1290" s="123">
        <v>1</v>
      </c>
      <c r="L1290" s="123">
        <v>1</v>
      </c>
    </row>
    <row r="1291" spans="1:12">
      <c r="A1291" s="16" t="s">
        <v>1187</v>
      </c>
      <c r="B1291" s="16" t="s">
        <v>2513</v>
      </c>
      <c r="C1291" s="16" t="s">
        <v>1958</v>
      </c>
      <c r="D1291" s="4" t="s">
        <v>1735</v>
      </c>
      <c r="E1291" s="4" t="s">
        <v>2360</v>
      </c>
      <c r="F1291" s="4" t="s">
        <v>2360</v>
      </c>
      <c r="G1291" s="17">
        <v>60.539473684210499</v>
      </c>
      <c r="H1291" s="127">
        <v>9.0646000000000004</v>
      </c>
      <c r="I1291" s="123">
        <v>1</v>
      </c>
      <c r="J1291" s="123">
        <v>1</v>
      </c>
      <c r="K1291" s="123">
        <v>1</v>
      </c>
      <c r="L1291" s="123">
        <v>1</v>
      </c>
    </row>
    <row r="1292" spans="1:12">
      <c r="A1292" s="16" t="s">
        <v>1188</v>
      </c>
      <c r="B1292" s="16" t="s">
        <v>2514</v>
      </c>
      <c r="C1292" s="16" t="s">
        <v>1954</v>
      </c>
      <c r="D1292" s="4" t="s">
        <v>2515</v>
      </c>
      <c r="E1292" s="4" t="s">
        <v>1961</v>
      </c>
      <c r="F1292" s="4" t="s">
        <v>1962</v>
      </c>
      <c r="G1292" s="17">
        <v>4.8655913978494603</v>
      </c>
      <c r="H1292" s="127">
        <v>0.82630000000000003</v>
      </c>
      <c r="I1292" s="123">
        <v>1</v>
      </c>
      <c r="J1292" s="123">
        <v>1</v>
      </c>
      <c r="K1292" s="123">
        <v>1</v>
      </c>
      <c r="L1292" s="123">
        <v>1</v>
      </c>
    </row>
    <row r="1293" spans="1:12">
      <c r="A1293" s="16" t="s">
        <v>1189</v>
      </c>
      <c r="B1293" s="16" t="s">
        <v>2514</v>
      </c>
      <c r="C1293" s="16" t="s">
        <v>1956</v>
      </c>
      <c r="D1293" s="4" t="s">
        <v>2515</v>
      </c>
      <c r="E1293" s="4" t="s">
        <v>1961</v>
      </c>
      <c r="F1293" s="4" t="s">
        <v>1962</v>
      </c>
      <c r="G1293" s="17">
        <v>4.8655913978494603</v>
      </c>
      <c r="H1293" s="127">
        <v>0.82820000000000005</v>
      </c>
      <c r="I1293" s="123">
        <v>1</v>
      </c>
      <c r="J1293" s="123">
        <v>1</v>
      </c>
      <c r="K1293" s="123">
        <v>1</v>
      </c>
      <c r="L1293" s="123">
        <v>1</v>
      </c>
    </row>
    <row r="1294" spans="1:12">
      <c r="A1294" s="16" t="s">
        <v>1190</v>
      </c>
      <c r="B1294" s="16" t="s">
        <v>2514</v>
      </c>
      <c r="C1294" s="16" t="s">
        <v>1957</v>
      </c>
      <c r="D1294" s="4" t="s">
        <v>2515</v>
      </c>
      <c r="E1294" s="4" t="s">
        <v>1961</v>
      </c>
      <c r="F1294" s="4" t="s">
        <v>1962</v>
      </c>
      <c r="G1294" s="17">
        <v>7.64865680651977</v>
      </c>
      <c r="H1294" s="127">
        <v>1.2874000000000001</v>
      </c>
      <c r="I1294" s="123">
        <v>1</v>
      </c>
      <c r="J1294" s="123">
        <v>1</v>
      </c>
      <c r="K1294" s="123">
        <v>1</v>
      </c>
      <c r="L1294" s="123">
        <v>1</v>
      </c>
    </row>
    <row r="1295" spans="1:12">
      <c r="A1295" s="16" t="s">
        <v>1191</v>
      </c>
      <c r="B1295" s="16" t="s">
        <v>2514</v>
      </c>
      <c r="C1295" s="16" t="s">
        <v>1958</v>
      </c>
      <c r="D1295" s="4" t="s">
        <v>2515</v>
      </c>
      <c r="E1295" s="4" t="s">
        <v>1961</v>
      </c>
      <c r="F1295" s="4" t="s">
        <v>1962</v>
      </c>
      <c r="G1295" s="17">
        <v>12.1860465116279</v>
      </c>
      <c r="H1295" s="127">
        <v>2.4727999999999999</v>
      </c>
      <c r="I1295" s="123">
        <v>1</v>
      </c>
      <c r="J1295" s="123">
        <v>1</v>
      </c>
      <c r="K1295" s="123">
        <v>1</v>
      </c>
      <c r="L1295" s="123">
        <v>1</v>
      </c>
    </row>
    <row r="1296" spans="1:12">
      <c r="A1296" s="16" t="s">
        <v>1192</v>
      </c>
      <c r="B1296" s="16" t="s">
        <v>2516</v>
      </c>
      <c r="C1296" s="16" t="s">
        <v>1954</v>
      </c>
      <c r="D1296" s="4" t="s">
        <v>2517</v>
      </c>
      <c r="E1296" s="4" t="s">
        <v>1961</v>
      </c>
      <c r="F1296" s="4" t="s">
        <v>1962</v>
      </c>
      <c r="G1296" s="17">
        <v>3.3333333333333299</v>
      </c>
      <c r="H1296" s="127">
        <v>0.55559999999999998</v>
      </c>
      <c r="I1296" s="123">
        <v>1</v>
      </c>
      <c r="J1296" s="123">
        <v>1</v>
      </c>
      <c r="K1296" s="123">
        <v>1</v>
      </c>
      <c r="L1296" s="123">
        <v>1</v>
      </c>
    </row>
    <row r="1297" spans="1:12">
      <c r="A1297" s="16" t="s">
        <v>1193</v>
      </c>
      <c r="B1297" s="16" t="s">
        <v>2516</v>
      </c>
      <c r="C1297" s="16" t="s">
        <v>1956</v>
      </c>
      <c r="D1297" s="4" t="s">
        <v>2517</v>
      </c>
      <c r="E1297" s="4" t="s">
        <v>1961</v>
      </c>
      <c r="F1297" s="4" t="s">
        <v>1962</v>
      </c>
      <c r="G1297" s="17">
        <v>3.9829213483146102</v>
      </c>
      <c r="H1297" s="127">
        <v>0.68640000000000001</v>
      </c>
      <c r="I1297" s="123">
        <v>1</v>
      </c>
      <c r="J1297" s="123">
        <v>1</v>
      </c>
      <c r="K1297" s="123">
        <v>1</v>
      </c>
      <c r="L1297" s="123">
        <v>1</v>
      </c>
    </row>
    <row r="1298" spans="1:12">
      <c r="A1298" s="16" t="s">
        <v>1194</v>
      </c>
      <c r="B1298" s="16" t="s">
        <v>2516</v>
      </c>
      <c r="C1298" s="16" t="s">
        <v>1957</v>
      </c>
      <c r="D1298" s="4" t="s">
        <v>2517</v>
      </c>
      <c r="E1298" s="4" t="s">
        <v>1961</v>
      </c>
      <c r="F1298" s="4" t="s">
        <v>1962</v>
      </c>
      <c r="G1298" s="17">
        <v>5.8745574102175002</v>
      </c>
      <c r="H1298" s="127">
        <v>1.0054000000000001</v>
      </c>
      <c r="I1298" s="123">
        <v>1</v>
      </c>
      <c r="J1298" s="123">
        <v>1</v>
      </c>
      <c r="K1298" s="123">
        <v>1</v>
      </c>
      <c r="L1298" s="123">
        <v>1</v>
      </c>
    </row>
    <row r="1299" spans="1:12">
      <c r="A1299" s="16" t="s">
        <v>1195</v>
      </c>
      <c r="B1299" s="16" t="s">
        <v>2516</v>
      </c>
      <c r="C1299" s="16" t="s">
        <v>1958</v>
      </c>
      <c r="D1299" s="4" t="s">
        <v>2517</v>
      </c>
      <c r="E1299" s="4" t="s">
        <v>1961</v>
      </c>
      <c r="F1299" s="4" t="s">
        <v>1962</v>
      </c>
      <c r="G1299" s="17">
        <v>9.1696535244922295</v>
      </c>
      <c r="H1299" s="127">
        <v>1.631</v>
      </c>
      <c r="I1299" s="123">
        <v>1</v>
      </c>
      <c r="J1299" s="123">
        <v>1</v>
      </c>
      <c r="K1299" s="123">
        <v>1</v>
      </c>
      <c r="L1299" s="123">
        <v>1</v>
      </c>
    </row>
    <row r="1300" spans="1:12">
      <c r="A1300" s="16" t="s">
        <v>1196</v>
      </c>
      <c r="B1300" s="16" t="s">
        <v>2518</v>
      </c>
      <c r="C1300" s="16" t="s">
        <v>1954</v>
      </c>
      <c r="D1300" s="4" t="s">
        <v>2519</v>
      </c>
      <c r="E1300" s="4" t="s">
        <v>1961</v>
      </c>
      <c r="F1300" s="4" t="s">
        <v>1962</v>
      </c>
      <c r="G1300" s="17">
        <v>3.5172413793103399</v>
      </c>
      <c r="H1300" s="127">
        <v>0.61160000000000003</v>
      </c>
      <c r="I1300" s="123">
        <v>1</v>
      </c>
      <c r="J1300" s="123">
        <v>1</v>
      </c>
      <c r="K1300" s="123">
        <v>1</v>
      </c>
      <c r="L1300" s="123">
        <v>1</v>
      </c>
    </row>
    <row r="1301" spans="1:12">
      <c r="A1301" s="16" t="s">
        <v>1197</v>
      </c>
      <c r="B1301" s="16" t="s">
        <v>2518</v>
      </c>
      <c r="C1301" s="16" t="s">
        <v>1956</v>
      </c>
      <c r="D1301" s="4" t="s">
        <v>2519</v>
      </c>
      <c r="E1301" s="4" t="s">
        <v>1961</v>
      </c>
      <c r="F1301" s="4" t="s">
        <v>1962</v>
      </c>
      <c r="G1301" s="17">
        <v>4.6034696406443603</v>
      </c>
      <c r="H1301" s="127">
        <v>0.78639999999999999</v>
      </c>
      <c r="I1301" s="123">
        <v>1</v>
      </c>
      <c r="J1301" s="123">
        <v>1</v>
      </c>
      <c r="K1301" s="123">
        <v>1</v>
      </c>
      <c r="L1301" s="123">
        <v>1</v>
      </c>
    </row>
    <row r="1302" spans="1:12">
      <c r="A1302" s="16" t="s">
        <v>1198</v>
      </c>
      <c r="B1302" s="16" t="s">
        <v>2518</v>
      </c>
      <c r="C1302" s="16" t="s">
        <v>1957</v>
      </c>
      <c r="D1302" s="4" t="s">
        <v>2519</v>
      </c>
      <c r="E1302" s="4" t="s">
        <v>1961</v>
      </c>
      <c r="F1302" s="4" t="s">
        <v>1962</v>
      </c>
      <c r="G1302" s="17">
        <v>6.6740740740740696</v>
      </c>
      <c r="H1302" s="127">
        <v>1.0817000000000001</v>
      </c>
      <c r="I1302" s="123">
        <v>1</v>
      </c>
      <c r="J1302" s="123">
        <v>1</v>
      </c>
      <c r="K1302" s="123">
        <v>1</v>
      </c>
      <c r="L1302" s="123">
        <v>1</v>
      </c>
    </row>
    <row r="1303" spans="1:12">
      <c r="A1303" s="16" t="s">
        <v>1199</v>
      </c>
      <c r="B1303" s="16" t="s">
        <v>2518</v>
      </c>
      <c r="C1303" s="16" t="s">
        <v>1958</v>
      </c>
      <c r="D1303" s="4" t="s">
        <v>2519</v>
      </c>
      <c r="E1303" s="4" t="s">
        <v>1961</v>
      </c>
      <c r="F1303" s="4" t="s">
        <v>1962</v>
      </c>
      <c r="G1303" s="17">
        <v>12.973684210526301</v>
      </c>
      <c r="H1303" s="127">
        <v>1.8523000000000001</v>
      </c>
      <c r="I1303" s="123">
        <v>1</v>
      </c>
      <c r="J1303" s="123">
        <v>1</v>
      </c>
      <c r="K1303" s="123">
        <v>1</v>
      </c>
      <c r="L1303" s="123">
        <v>1</v>
      </c>
    </row>
    <row r="1304" spans="1:12">
      <c r="A1304" s="16" t="s">
        <v>1200</v>
      </c>
      <c r="B1304" s="16" t="s">
        <v>2520</v>
      </c>
      <c r="C1304" s="16" t="s">
        <v>1954</v>
      </c>
      <c r="D1304" s="4" t="s">
        <v>2521</v>
      </c>
      <c r="E1304" s="4" t="s">
        <v>1961</v>
      </c>
      <c r="F1304" s="4" t="s">
        <v>1962</v>
      </c>
      <c r="G1304" s="17">
        <v>2.9668174962292602</v>
      </c>
      <c r="H1304" s="127">
        <v>0.52059999999999995</v>
      </c>
      <c r="I1304" s="123">
        <v>1</v>
      </c>
      <c r="J1304" s="123">
        <v>1</v>
      </c>
      <c r="K1304" s="123">
        <v>1</v>
      </c>
      <c r="L1304" s="123">
        <v>1</v>
      </c>
    </row>
    <row r="1305" spans="1:12">
      <c r="A1305" s="16" t="s">
        <v>1201</v>
      </c>
      <c r="B1305" s="16" t="s">
        <v>2520</v>
      </c>
      <c r="C1305" s="16" t="s">
        <v>1956</v>
      </c>
      <c r="D1305" s="4" t="s">
        <v>2521</v>
      </c>
      <c r="E1305" s="4" t="s">
        <v>1961</v>
      </c>
      <c r="F1305" s="4" t="s">
        <v>1962</v>
      </c>
      <c r="G1305" s="17">
        <v>3.7872248597324099</v>
      </c>
      <c r="H1305" s="127">
        <v>0.66190000000000004</v>
      </c>
      <c r="I1305" s="123">
        <v>1</v>
      </c>
      <c r="J1305" s="123">
        <v>1</v>
      </c>
      <c r="K1305" s="123">
        <v>1</v>
      </c>
      <c r="L1305" s="123">
        <v>1</v>
      </c>
    </row>
    <row r="1306" spans="1:12">
      <c r="A1306" s="16" t="s">
        <v>1202</v>
      </c>
      <c r="B1306" s="16" t="s">
        <v>2520</v>
      </c>
      <c r="C1306" s="16" t="s">
        <v>1957</v>
      </c>
      <c r="D1306" s="4" t="s">
        <v>2521</v>
      </c>
      <c r="E1306" s="4" t="s">
        <v>1961</v>
      </c>
      <c r="F1306" s="4" t="s">
        <v>1962</v>
      </c>
      <c r="G1306" s="17">
        <v>4.8948306595365398</v>
      </c>
      <c r="H1306" s="127">
        <v>0.90659999999999996</v>
      </c>
      <c r="I1306" s="123">
        <v>1</v>
      </c>
      <c r="J1306" s="123">
        <v>1</v>
      </c>
      <c r="K1306" s="123">
        <v>1</v>
      </c>
      <c r="L1306" s="123">
        <v>1</v>
      </c>
    </row>
    <row r="1307" spans="1:12">
      <c r="A1307" s="16" t="s">
        <v>1203</v>
      </c>
      <c r="B1307" s="16" t="s">
        <v>2520</v>
      </c>
      <c r="C1307" s="16" t="s">
        <v>1958</v>
      </c>
      <c r="D1307" s="4" t="s">
        <v>2521</v>
      </c>
      <c r="E1307" s="4" t="s">
        <v>1961</v>
      </c>
      <c r="F1307" s="4" t="s">
        <v>1962</v>
      </c>
      <c r="G1307" s="17">
        <v>7.56666666666667</v>
      </c>
      <c r="H1307" s="127">
        <v>1.3186</v>
      </c>
      <c r="I1307" s="123">
        <v>1</v>
      </c>
      <c r="J1307" s="123">
        <v>1</v>
      </c>
      <c r="K1307" s="123">
        <v>1</v>
      </c>
      <c r="L1307" s="123">
        <v>1</v>
      </c>
    </row>
    <row r="1308" spans="1:12">
      <c r="A1308" s="16" t="s">
        <v>1204</v>
      </c>
      <c r="B1308" s="16" t="s">
        <v>2522</v>
      </c>
      <c r="C1308" s="16" t="s">
        <v>1954</v>
      </c>
      <c r="D1308" s="4" t="s">
        <v>1736</v>
      </c>
      <c r="E1308" s="4" t="s">
        <v>1961</v>
      </c>
      <c r="F1308" s="4" t="s">
        <v>1962</v>
      </c>
      <c r="G1308" s="17">
        <v>7.6543209876543203</v>
      </c>
      <c r="H1308" s="127">
        <v>2.3555999999999999</v>
      </c>
      <c r="I1308" s="123">
        <v>1</v>
      </c>
      <c r="J1308" s="123">
        <v>1</v>
      </c>
      <c r="K1308" s="123">
        <v>1</v>
      </c>
      <c r="L1308" s="123">
        <v>1</v>
      </c>
    </row>
    <row r="1309" spans="1:12">
      <c r="A1309" s="16" t="s">
        <v>1205</v>
      </c>
      <c r="B1309" s="16" t="s">
        <v>2522</v>
      </c>
      <c r="C1309" s="16" t="s">
        <v>1956</v>
      </c>
      <c r="D1309" s="4" t="s">
        <v>1736</v>
      </c>
      <c r="E1309" s="4" t="s">
        <v>1961</v>
      </c>
      <c r="F1309" s="4" t="s">
        <v>1962</v>
      </c>
      <c r="G1309" s="17">
        <v>7.6543209876543203</v>
      </c>
      <c r="H1309" s="127">
        <v>3.0623999999999998</v>
      </c>
      <c r="I1309" s="123">
        <v>1</v>
      </c>
      <c r="J1309" s="123">
        <v>1</v>
      </c>
      <c r="K1309" s="123">
        <v>1</v>
      </c>
      <c r="L1309" s="123">
        <v>1</v>
      </c>
    </row>
    <row r="1310" spans="1:12">
      <c r="A1310" s="16" t="s">
        <v>1206</v>
      </c>
      <c r="B1310" s="16" t="s">
        <v>2522</v>
      </c>
      <c r="C1310" s="16" t="s">
        <v>1957</v>
      </c>
      <c r="D1310" s="4" t="s">
        <v>1736</v>
      </c>
      <c r="E1310" s="4" t="s">
        <v>1961</v>
      </c>
      <c r="F1310" s="4" t="s">
        <v>1962</v>
      </c>
      <c r="G1310" s="17">
        <v>9.56704980842912</v>
      </c>
      <c r="H1310" s="127">
        <v>3.9247000000000001</v>
      </c>
      <c r="I1310" s="123">
        <v>1</v>
      </c>
      <c r="J1310" s="123">
        <v>1</v>
      </c>
      <c r="K1310" s="123">
        <v>1</v>
      </c>
      <c r="L1310" s="123">
        <v>1</v>
      </c>
    </row>
    <row r="1311" spans="1:12">
      <c r="A1311" s="16" t="s">
        <v>1207</v>
      </c>
      <c r="B1311" s="16" t="s">
        <v>2522</v>
      </c>
      <c r="C1311" s="16" t="s">
        <v>1958</v>
      </c>
      <c r="D1311" s="4" t="s">
        <v>1736</v>
      </c>
      <c r="E1311" s="4" t="s">
        <v>1961</v>
      </c>
      <c r="F1311" s="4" t="s">
        <v>1962</v>
      </c>
      <c r="G1311" s="17">
        <v>14.9255691768827</v>
      </c>
      <c r="H1311" s="127">
        <v>6.3852000000000002</v>
      </c>
      <c r="I1311" s="123">
        <v>1</v>
      </c>
      <c r="J1311" s="123">
        <v>1</v>
      </c>
      <c r="K1311" s="123">
        <v>1</v>
      </c>
      <c r="L1311" s="123">
        <v>1</v>
      </c>
    </row>
    <row r="1312" spans="1:12">
      <c r="A1312" s="16" t="s">
        <v>1208</v>
      </c>
      <c r="B1312" s="16" t="s">
        <v>2523</v>
      </c>
      <c r="C1312" s="16" t="s">
        <v>1954</v>
      </c>
      <c r="D1312" s="4" t="s">
        <v>2524</v>
      </c>
      <c r="E1312" s="130" t="s">
        <v>1961</v>
      </c>
      <c r="F1312" s="130" t="s">
        <v>1962</v>
      </c>
      <c r="G1312" s="17">
        <v>4</v>
      </c>
      <c r="H1312" s="127">
        <v>1.5667</v>
      </c>
      <c r="I1312" s="123">
        <v>1</v>
      </c>
      <c r="J1312" s="123">
        <v>1</v>
      </c>
      <c r="K1312" s="123">
        <v>1</v>
      </c>
      <c r="L1312" s="123">
        <v>1</v>
      </c>
    </row>
    <row r="1313" spans="1:12">
      <c r="A1313" s="16" t="s">
        <v>1209</v>
      </c>
      <c r="B1313" s="16" t="s">
        <v>2523</v>
      </c>
      <c r="C1313" s="16" t="s">
        <v>1956</v>
      </c>
      <c r="D1313" s="4" t="s">
        <v>2524</v>
      </c>
      <c r="E1313" s="130" t="s">
        <v>1961</v>
      </c>
      <c r="F1313" s="130" t="s">
        <v>1962</v>
      </c>
      <c r="G1313" s="17">
        <v>5.4055201698513802</v>
      </c>
      <c r="H1313" s="127">
        <v>2.0865</v>
      </c>
      <c r="I1313" s="123">
        <v>1</v>
      </c>
      <c r="J1313" s="123">
        <v>1</v>
      </c>
      <c r="K1313" s="123">
        <v>1</v>
      </c>
      <c r="L1313" s="123">
        <v>1</v>
      </c>
    </row>
    <row r="1314" spans="1:12">
      <c r="A1314" s="18" t="s">
        <v>1210</v>
      </c>
      <c r="B1314" s="18" t="s">
        <v>2523</v>
      </c>
      <c r="C1314" s="18" t="s">
        <v>1957</v>
      </c>
      <c r="D1314" s="11" t="s">
        <v>2524</v>
      </c>
      <c r="E1314" s="11" t="s">
        <v>1961</v>
      </c>
      <c r="F1314" s="11" t="s">
        <v>1962</v>
      </c>
      <c r="G1314" s="19">
        <v>7.8171091445427701</v>
      </c>
      <c r="H1314" s="128">
        <v>2.8578999999999999</v>
      </c>
      <c r="I1314" s="124">
        <v>1</v>
      </c>
      <c r="J1314" s="124">
        <v>1</v>
      </c>
      <c r="K1314" s="124">
        <v>1</v>
      </c>
      <c r="L1314" s="124">
        <v>1</v>
      </c>
    </row>
    <row r="1315" spans="1:12">
      <c r="A1315" s="18" t="s">
        <v>1211</v>
      </c>
      <c r="B1315" s="18" t="s">
        <v>2523</v>
      </c>
      <c r="C1315" s="18" t="s">
        <v>1958</v>
      </c>
      <c r="D1315" s="11" t="s">
        <v>2524</v>
      </c>
      <c r="E1315" s="11" t="s">
        <v>1961</v>
      </c>
      <c r="F1315" s="11" t="s">
        <v>1962</v>
      </c>
      <c r="G1315" s="19">
        <v>15.3649655172414</v>
      </c>
      <c r="H1315" s="128">
        <v>6.1448999999999998</v>
      </c>
      <c r="I1315" s="124">
        <v>1</v>
      </c>
      <c r="J1315" s="124">
        <v>1</v>
      </c>
      <c r="K1315" s="124">
        <v>1</v>
      </c>
      <c r="L1315" s="124">
        <v>1</v>
      </c>
    </row>
    <row r="1316" spans="1:12">
      <c r="A1316" s="18" t="s">
        <v>1212</v>
      </c>
      <c r="B1316" s="18" t="s">
        <v>2525</v>
      </c>
      <c r="C1316" s="18" t="s">
        <v>1954</v>
      </c>
      <c r="D1316" s="11" t="s">
        <v>2526</v>
      </c>
      <c r="E1316" s="11" t="s">
        <v>1961</v>
      </c>
      <c r="F1316" s="11" t="s">
        <v>1962</v>
      </c>
      <c r="G1316" s="19">
        <v>4.7692307692307701</v>
      </c>
      <c r="H1316" s="128">
        <v>1.7433000000000001</v>
      </c>
      <c r="I1316" s="124">
        <v>1</v>
      </c>
      <c r="J1316" s="124">
        <v>1</v>
      </c>
      <c r="K1316" s="124">
        <v>1</v>
      </c>
      <c r="L1316" s="124">
        <v>1</v>
      </c>
    </row>
    <row r="1317" spans="1:12">
      <c r="A1317" s="18" t="s">
        <v>1213</v>
      </c>
      <c r="B1317" s="18" t="s">
        <v>2525</v>
      </c>
      <c r="C1317" s="18" t="s">
        <v>1956</v>
      </c>
      <c r="D1317" s="11" t="s">
        <v>2526</v>
      </c>
      <c r="E1317" s="11" t="s">
        <v>1961</v>
      </c>
      <c r="F1317" s="11" t="s">
        <v>1962</v>
      </c>
      <c r="G1317" s="19">
        <v>5.2895578050079903</v>
      </c>
      <c r="H1317" s="128">
        <v>2.1206999999999998</v>
      </c>
      <c r="I1317" s="124">
        <v>1</v>
      </c>
      <c r="J1317" s="124">
        <v>1</v>
      </c>
      <c r="K1317" s="124">
        <v>1</v>
      </c>
      <c r="L1317" s="124">
        <v>1</v>
      </c>
    </row>
    <row r="1318" spans="1:12">
      <c r="A1318" s="18" t="s">
        <v>1214</v>
      </c>
      <c r="B1318" s="18" t="s">
        <v>2525</v>
      </c>
      <c r="C1318" s="18" t="s">
        <v>1957</v>
      </c>
      <c r="D1318" s="11" t="s">
        <v>2526</v>
      </c>
      <c r="E1318" s="11" t="s">
        <v>1961</v>
      </c>
      <c r="F1318" s="11" t="s">
        <v>1962</v>
      </c>
      <c r="G1318" s="19">
        <v>8.4889519083067508</v>
      </c>
      <c r="H1318" s="128">
        <v>3.3151000000000002</v>
      </c>
      <c r="I1318" s="124">
        <v>1</v>
      </c>
      <c r="J1318" s="124">
        <v>1</v>
      </c>
      <c r="K1318" s="124">
        <v>1</v>
      </c>
      <c r="L1318" s="124">
        <v>1</v>
      </c>
    </row>
    <row r="1319" spans="1:12">
      <c r="A1319" s="18" t="s">
        <v>1215</v>
      </c>
      <c r="B1319" s="18" t="s">
        <v>2525</v>
      </c>
      <c r="C1319" s="18" t="s">
        <v>1958</v>
      </c>
      <c r="D1319" s="11" t="s">
        <v>2526</v>
      </c>
      <c r="E1319" s="11" t="s">
        <v>1961</v>
      </c>
      <c r="F1319" s="11" t="s">
        <v>1962</v>
      </c>
      <c r="G1319" s="19">
        <v>15.6281340137564</v>
      </c>
      <c r="H1319" s="128">
        <v>6.1353</v>
      </c>
      <c r="I1319" s="124">
        <v>1</v>
      </c>
      <c r="J1319" s="124">
        <v>1</v>
      </c>
      <c r="K1319" s="124">
        <v>1</v>
      </c>
      <c r="L1319" s="124">
        <v>1</v>
      </c>
    </row>
    <row r="1320" spans="1:12">
      <c r="A1320" s="18" t="s">
        <v>1216</v>
      </c>
      <c r="B1320" s="18" t="s">
        <v>2527</v>
      </c>
      <c r="C1320" s="18" t="s">
        <v>1954</v>
      </c>
      <c r="D1320" s="11" t="s">
        <v>2528</v>
      </c>
      <c r="E1320" s="11" t="s">
        <v>1961</v>
      </c>
      <c r="F1320" s="11" t="s">
        <v>1962</v>
      </c>
      <c r="G1320" s="19">
        <v>2.4793388429752099</v>
      </c>
      <c r="H1320" s="128">
        <v>0.72660000000000002</v>
      </c>
      <c r="I1320" s="124">
        <v>1</v>
      </c>
      <c r="J1320" s="124">
        <v>1</v>
      </c>
      <c r="K1320" s="124">
        <v>1</v>
      </c>
      <c r="L1320" s="124">
        <v>1</v>
      </c>
    </row>
    <row r="1321" spans="1:12">
      <c r="A1321" s="18" t="s">
        <v>1217</v>
      </c>
      <c r="B1321" s="18" t="s">
        <v>2527</v>
      </c>
      <c r="C1321" s="18" t="s">
        <v>1956</v>
      </c>
      <c r="D1321" s="11" t="s">
        <v>2528</v>
      </c>
      <c r="E1321" s="11" t="s">
        <v>1961</v>
      </c>
      <c r="F1321" s="11" t="s">
        <v>1962</v>
      </c>
      <c r="G1321" s="19">
        <v>3.47341647522153</v>
      </c>
      <c r="H1321" s="128">
        <v>0.90569999999999995</v>
      </c>
      <c r="I1321" s="124">
        <v>1</v>
      </c>
      <c r="J1321" s="124">
        <v>1</v>
      </c>
      <c r="K1321" s="124">
        <v>1</v>
      </c>
      <c r="L1321" s="124">
        <v>1</v>
      </c>
    </row>
    <row r="1322" spans="1:12">
      <c r="A1322" s="18" t="s">
        <v>1218</v>
      </c>
      <c r="B1322" s="18" t="s">
        <v>2527</v>
      </c>
      <c r="C1322" s="18" t="s">
        <v>1957</v>
      </c>
      <c r="D1322" s="11" t="s">
        <v>2528</v>
      </c>
      <c r="E1322" s="11" t="s">
        <v>1961</v>
      </c>
      <c r="F1322" s="11" t="s">
        <v>1962</v>
      </c>
      <c r="G1322" s="19">
        <v>5.54282964388835</v>
      </c>
      <c r="H1322" s="128">
        <v>1.4291</v>
      </c>
      <c r="I1322" s="124">
        <v>1</v>
      </c>
      <c r="J1322" s="124">
        <v>1</v>
      </c>
      <c r="K1322" s="124">
        <v>1</v>
      </c>
      <c r="L1322" s="124">
        <v>1</v>
      </c>
    </row>
    <row r="1323" spans="1:12">
      <c r="A1323" s="18" t="s">
        <v>1219</v>
      </c>
      <c r="B1323" s="18" t="s">
        <v>2527</v>
      </c>
      <c r="C1323" s="18" t="s">
        <v>1958</v>
      </c>
      <c r="D1323" s="11" t="s">
        <v>2528</v>
      </c>
      <c r="E1323" s="11" t="s">
        <v>1961</v>
      </c>
      <c r="F1323" s="11" t="s">
        <v>1962</v>
      </c>
      <c r="G1323" s="19">
        <v>9.1290322580645196</v>
      </c>
      <c r="H1323" s="128">
        <v>2.8235999999999999</v>
      </c>
      <c r="I1323" s="124">
        <v>1</v>
      </c>
      <c r="J1323" s="124">
        <v>1</v>
      </c>
      <c r="K1323" s="124">
        <v>1</v>
      </c>
      <c r="L1323" s="124">
        <v>1</v>
      </c>
    </row>
    <row r="1324" spans="1:12">
      <c r="A1324" s="18" t="s">
        <v>1220</v>
      </c>
      <c r="B1324" s="18" t="s">
        <v>2529</v>
      </c>
      <c r="C1324" s="18" t="s">
        <v>1954</v>
      </c>
      <c r="D1324" s="11" t="s">
        <v>2530</v>
      </c>
      <c r="E1324" s="11" t="s">
        <v>1961</v>
      </c>
      <c r="F1324" s="11" t="s">
        <v>1962</v>
      </c>
      <c r="G1324" s="19">
        <v>2.92333836858006</v>
      </c>
      <c r="H1324" s="128">
        <v>1.4249000000000001</v>
      </c>
      <c r="I1324" s="124">
        <v>1</v>
      </c>
      <c r="J1324" s="124">
        <v>1</v>
      </c>
      <c r="K1324" s="124">
        <v>1</v>
      </c>
      <c r="L1324" s="124">
        <v>1</v>
      </c>
    </row>
    <row r="1325" spans="1:12">
      <c r="A1325" s="18" t="s">
        <v>1221</v>
      </c>
      <c r="B1325" s="18" t="s">
        <v>2529</v>
      </c>
      <c r="C1325" s="18" t="s">
        <v>1956</v>
      </c>
      <c r="D1325" s="11" t="s">
        <v>2530</v>
      </c>
      <c r="E1325" s="11" t="s">
        <v>1961</v>
      </c>
      <c r="F1325" s="11" t="s">
        <v>1962</v>
      </c>
      <c r="G1325" s="19">
        <v>5.6345896307633403</v>
      </c>
      <c r="H1325" s="128">
        <v>1.9527000000000001</v>
      </c>
      <c r="I1325" s="124">
        <v>1</v>
      </c>
      <c r="J1325" s="124">
        <v>1</v>
      </c>
      <c r="K1325" s="124">
        <v>1</v>
      </c>
      <c r="L1325" s="124">
        <v>1</v>
      </c>
    </row>
    <row r="1326" spans="1:12">
      <c r="A1326" s="18" t="s">
        <v>1222</v>
      </c>
      <c r="B1326" s="18" t="s">
        <v>2529</v>
      </c>
      <c r="C1326" s="18" t="s">
        <v>1957</v>
      </c>
      <c r="D1326" s="11" t="s">
        <v>2530</v>
      </c>
      <c r="E1326" s="11" t="s">
        <v>1961</v>
      </c>
      <c r="F1326" s="11" t="s">
        <v>1962</v>
      </c>
      <c r="G1326" s="19">
        <v>10.3606162734714</v>
      </c>
      <c r="H1326" s="128">
        <v>2.8812000000000002</v>
      </c>
      <c r="I1326" s="124">
        <v>1</v>
      </c>
      <c r="J1326" s="124">
        <v>1</v>
      </c>
      <c r="K1326" s="124">
        <v>1</v>
      </c>
      <c r="L1326" s="124">
        <v>1</v>
      </c>
    </row>
    <row r="1327" spans="1:12">
      <c r="A1327" s="18" t="s">
        <v>1223</v>
      </c>
      <c r="B1327" s="18" t="s">
        <v>2529</v>
      </c>
      <c r="C1327" s="18" t="s">
        <v>1958</v>
      </c>
      <c r="D1327" s="11" t="s">
        <v>2530</v>
      </c>
      <c r="E1327" s="11" t="s">
        <v>1961</v>
      </c>
      <c r="F1327" s="11" t="s">
        <v>1962</v>
      </c>
      <c r="G1327" s="19">
        <v>18.4811651335961</v>
      </c>
      <c r="H1327" s="128">
        <v>5.3032000000000004</v>
      </c>
      <c r="I1327" s="124">
        <v>1</v>
      </c>
      <c r="J1327" s="124">
        <v>1</v>
      </c>
      <c r="K1327" s="124">
        <v>1</v>
      </c>
      <c r="L1327" s="124">
        <v>1</v>
      </c>
    </row>
    <row r="1328" spans="1:12">
      <c r="A1328" s="18" t="s">
        <v>1224</v>
      </c>
      <c r="B1328" s="18" t="s">
        <v>2531</v>
      </c>
      <c r="C1328" s="18" t="s">
        <v>1954</v>
      </c>
      <c r="D1328" s="11" t="s">
        <v>2532</v>
      </c>
      <c r="E1328" s="11" t="s">
        <v>1961</v>
      </c>
      <c r="F1328" s="11" t="s">
        <v>1962</v>
      </c>
      <c r="G1328" s="19">
        <v>2.75492902208202</v>
      </c>
      <c r="H1328" s="128">
        <v>1.0012000000000001</v>
      </c>
      <c r="I1328" s="124">
        <v>1</v>
      </c>
      <c r="J1328" s="124">
        <v>1</v>
      </c>
      <c r="K1328" s="124">
        <v>1</v>
      </c>
      <c r="L1328" s="124">
        <v>1</v>
      </c>
    </row>
    <row r="1329" spans="1:12">
      <c r="A1329" s="18" t="s">
        <v>1225</v>
      </c>
      <c r="B1329" s="18" t="s">
        <v>2531</v>
      </c>
      <c r="C1329" s="18" t="s">
        <v>1956</v>
      </c>
      <c r="D1329" s="11" t="s">
        <v>2532</v>
      </c>
      <c r="E1329" s="11" t="s">
        <v>1961</v>
      </c>
      <c r="F1329" s="11" t="s">
        <v>1962</v>
      </c>
      <c r="G1329" s="19">
        <v>5.1021586568357504</v>
      </c>
      <c r="H1329" s="128">
        <v>1.3985000000000001</v>
      </c>
      <c r="I1329" s="124">
        <v>1</v>
      </c>
      <c r="J1329" s="124">
        <v>1</v>
      </c>
      <c r="K1329" s="124">
        <v>1</v>
      </c>
      <c r="L1329" s="124">
        <v>1</v>
      </c>
    </row>
    <row r="1330" spans="1:12">
      <c r="A1330" s="18" t="s">
        <v>1226</v>
      </c>
      <c r="B1330" s="18" t="s">
        <v>2531</v>
      </c>
      <c r="C1330" s="18" t="s">
        <v>1957</v>
      </c>
      <c r="D1330" s="11" t="s">
        <v>2532</v>
      </c>
      <c r="E1330" s="11" t="s">
        <v>1961</v>
      </c>
      <c r="F1330" s="11" t="s">
        <v>1962</v>
      </c>
      <c r="G1330" s="19">
        <v>8.8915741882449595</v>
      </c>
      <c r="H1330" s="128">
        <v>2.1560999999999999</v>
      </c>
      <c r="I1330" s="124">
        <v>1</v>
      </c>
      <c r="J1330" s="124">
        <v>1</v>
      </c>
      <c r="K1330" s="124">
        <v>1</v>
      </c>
      <c r="L1330" s="124">
        <v>1</v>
      </c>
    </row>
    <row r="1331" spans="1:12">
      <c r="A1331" s="18" t="s">
        <v>1227</v>
      </c>
      <c r="B1331" s="18" t="s">
        <v>2531</v>
      </c>
      <c r="C1331" s="18" t="s">
        <v>1958</v>
      </c>
      <c r="D1331" s="11" t="s">
        <v>2532</v>
      </c>
      <c r="E1331" s="11" t="s">
        <v>1961</v>
      </c>
      <c r="F1331" s="11" t="s">
        <v>1962</v>
      </c>
      <c r="G1331" s="19">
        <v>15.6253875615539</v>
      </c>
      <c r="H1331" s="128">
        <v>3.9470000000000001</v>
      </c>
      <c r="I1331" s="124">
        <v>1</v>
      </c>
      <c r="J1331" s="124">
        <v>1</v>
      </c>
      <c r="K1331" s="124">
        <v>1</v>
      </c>
      <c r="L1331" s="124">
        <v>1</v>
      </c>
    </row>
    <row r="1332" spans="1:12">
      <c r="A1332" s="18" t="s">
        <v>1228</v>
      </c>
      <c r="B1332" s="18" t="s">
        <v>2533</v>
      </c>
      <c r="C1332" s="18" t="s">
        <v>1954</v>
      </c>
      <c r="D1332" s="11" t="s">
        <v>2534</v>
      </c>
      <c r="E1332" s="11" t="s">
        <v>1961</v>
      </c>
      <c r="F1332" s="11" t="s">
        <v>1962</v>
      </c>
      <c r="G1332" s="19">
        <v>2.86772046589018</v>
      </c>
      <c r="H1332" s="128">
        <v>0.85419999999999996</v>
      </c>
      <c r="I1332" s="124">
        <v>1</v>
      </c>
      <c r="J1332" s="124">
        <v>1</v>
      </c>
      <c r="K1332" s="124">
        <v>1</v>
      </c>
      <c r="L1332" s="124">
        <v>1</v>
      </c>
    </row>
    <row r="1333" spans="1:12">
      <c r="A1333" s="18" t="s">
        <v>1229</v>
      </c>
      <c r="B1333" s="18" t="s">
        <v>2533</v>
      </c>
      <c r="C1333" s="18" t="s">
        <v>1956</v>
      </c>
      <c r="D1333" s="11" t="s">
        <v>2534</v>
      </c>
      <c r="E1333" s="11" t="s">
        <v>1961</v>
      </c>
      <c r="F1333" s="11" t="s">
        <v>1962</v>
      </c>
      <c r="G1333" s="19">
        <v>4.91762414800389</v>
      </c>
      <c r="H1333" s="128">
        <v>1.2024999999999999</v>
      </c>
      <c r="I1333" s="124">
        <v>1</v>
      </c>
      <c r="J1333" s="124">
        <v>1</v>
      </c>
      <c r="K1333" s="124">
        <v>1</v>
      </c>
      <c r="L1333" s="124">
        <v>1</v>
      </c>
    </row>
    <row r="1334" spans="1:12">
      <c r="A1334" s="18" t="s">
        <v>1230</v>
      </c>
      <c r="B1334" s="18" t="s">
        <v>2533</v>
      </c>
      <c r="C1334" s="18" t="s">
        <v>1957</v>
      </c>
      <c r="D1334" s="11" t="s">
        <v>2534</v>
      </c>
      <c r="E1334" s="11" t="s">
        <v>1961</v>
      </c>
      <c r="F1334" s="11" t="s">
        <v>1962</v>
      </c>
      <c r="G1334" s="19">
        <v>8.6464867493313893</v>
      </c>
      <c r="H1334" s="128">
        <v>1.9487000000000001</v>
      </c>
      <c r="I1334" s="124">
        <v>1</v>
      </c>
      <c r="J1334" s="124">
        <v>1</v>
      </c>
      <c r="K1334" s="124">
        <v>1</v>
      </c>
      <c r="L1334" s="124">
        <v>1</v>
      </c>
    </row>
    <row r="1335" spans="1:12">
      <c r="A1335" s="18" t="s">
        <v>1231</v>
      </c>
      <c r="B1335" s="18" t="s">
        <v>2533</v>
      </c>
      <c r="C1335" s="18" t="s">
        <v>1958</v>
      </c>
      <c r="D1335" s="11" t="s">
        <v>2534</v>
      </c>
      <c r="E1335" s="11" t="s">
        <v>1961</v>
      </c>
      <c r="F1335" s="11" t="s">
        <v>1962</v>
      </c>
      <c r="G1335" s="19">
        <v>15.0701133144476</v>
      </c>
      <c r="H1335" s="128">
        <v>3.5224000000000002</v>
      </c>
      <c r="I1335" s="124">
        <v>1</v>
      </c>
      <c r="J1335" s="124">
        <v>1</v>
      </c>
      <c r="K1335" s="124">
        <v>1</v>
      </c>
      <c r="L1335" s="124">
        <v>1</v>
      </c>
    </row>
    <row r="1336" spans="1:12">
      <c r="A1336" s="18" t="s">
        <v>1891</v>
      </c>
      <c r="B1336" s="18" t="s">
        <v>2535</v>
      </c>
      <c r="C1336" s="18">
        <v>0</v>
      </c>
      <c r="D1336" s="11" t="s">
        <v>1737</v>
      </c>
      <c r="I1336" s="124">
        <v>1</v>
      </c>
      <c r="J1336" s="124">
        <v>1</v>
      </c>
      <c r="K1336" s="124">
        <v>1</v>
      </c>
      <c r="L1336" s="124">
        <v>1</v>
      </c>
    </row>
    <row r="1337" spans="1:12">
      <c r="A1337" s="18" t="s">
        <v>2755</v>
      </c>
      <c r="B1337" s="18" t="s">
        <v>2536</v>
      </c>
      <c r="C1337" s="18">
        <v>0</v>
      </c>
      <c r="D1337" s="11" t="s">
        <v>1738</v>
      </c>
      <c r="I1337" s="124">
        <v>1</v>
      </c>
      <c r="J1337" s="124">
        <v>1</v>
      </c>
      <c r="K1337" s="124">
        <v>1</v>
      </c>
      <c r="L1337" s="124">
        <v>1</v>
      </c>
    </row>
  </sheetData>
  <mergeCells count="6">
    <mergeCell ref="A6:E6"/>
    <mergeCell ref="B1:K1"/>
    <mergeCell ref="B2:K2"/>
    <mergeCell ref="B3:K3"/>
    <mergeCell ref="B4:K4"/>
    <mergeCell ref="A5:E5"/>
  </mergeCells>
  <pageMargins left="0.7" right="0.7" top="0.75" bottom="0.75" header="0.3" footer="0.3"/>
  <pageSetup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16"/>
  <sheetViews>
    <sheetView tabSelected="1" zoomScale="85" zoomScaleNormal="85" zoomScaleSheetLayoutView="80" workbookViewId="0">
      <pane xSplit="3" ySplit="4" topLeftCell="D5" activePane="bottomRight" state="frozen"/>
      <selection pane="topRight" activeCell="D1" sqref="D1"/>
      <selection pane="bottomLeft" activeCell="A5" sqref="A5"/>
      <selection pane="bottomRight" activeCell="C1" sqref="C1"/>
    </sheetView>
  </sheetViews>
  <sheetFormatPr defaultColWidth="9.140625" defaultRowHeight="14.25"/>
  <cols>
    <col min="1" max="1" width="17.5703125" style="10" customWidth="1"/>
    <col min="2" max="2" width="12.85546875" style="1" bestFit="1" customWidth="1"/>
    <col min="3" max="3" width="47.42578125" style="1" bestFit="1" customWidth="1"/>
    <col min="4" max="4" width="22.140625" style="1" customWidth="1"/>
    <col min="5" max="5" width="6.42578125" style="10" customWidth="1"/>
    <col min="6" max="6" width="13.85546875" style="2" customWidth="1"/>
    <col min="7" max="7" width="12.5703125" style="3" customWidth="1"/>
    <col min="8" max="8" width="14.85546875" style="2" customWidth="1"/>
    <col min="9" max="9" width="13.5703125" style="9" customWidth="1"/>
    <col min="10" max="10" width="14.42578125" style="1" customWidth="1"/>
    <col min="11" max="11" width="15.85546875" style="244" customWidth="1"/>
    <col min="12" max="12" width="11.140625" style="10" customWidth="1"/>
    <col min="13" max="13" width="6.42578125" style="10" customWidth="1"/>
    <col min="14" max="14" width="10.5703125" style="118" customWidth="1"/>
    <col min="15" max="15" width="12.5703125" style="1" customWidth="1"/>
    <col min="16" max="16384" width="9.140625" style="1"/>
  </cols>
  <sheetData>
    <row r="1" spans="1:15" ht="15">
      <c r="B1" s="247"/>
      <c r="C1" s="247"/>
      <c r="D1" s="247"/>
      <c r="E1" s="247"/>
      <c r="F1" s="247"/>
      <c r="G1" s="247"/>
      <c r="H1" s="247"/>
      <c r="I1" s="247"/>
      <c r="J1" s="247"/>
      <c r="K1" s="247"/>
      <c r="N1" s="117"/>
    </row>
    <row r="2" spans="1:15" ht="15">
      <c r="B2" s="247"/>
      <c r="C2" s="247"/>
      <c r="D2" s="247"/>
      <c r="E2" s="247"/>
      <c r="F2" s="247"/>
      <c r="G2" s="247"/>
      <c r="H2" s="247"/>
      <c r="I2" s="247"/>
      <c r="J2" s="247"/>
      <c r="K2" s="247"/>
    </row>
    <row r="3" spans="1:15">
      <c r="A3" s="207">
        <v>1</v>
      </c>
      <c r="B3" s="207">
        <v>2</v>
      </c>
      <c r="C3" s="207">
        <v>3</v>
      </c>
      <c r="D3" s="211">
        <v>4</v>
      </c>
      <c r="E3" s="207">
        <v>5</v>
      </c>
      <c r="F3" s="207">
        <v>6</v>
      </c>
      <c r="G3" s="207">
        <v>7</v>
      </c>
      <c r="H3" s="211">
        <v>8</v>
      </c>
      <c r="I3" s="207">
        <v>9</v>
      </c>
      <c r="J3" s="207">
        <v>10</v>
      </c>
      <c r="K3" s="246">
        <v>11</v>
      </c>
      <c r="L3" s="207">
        <v>12</v>
      </c>
      <c r="M3" s="207">
        <v>13</v>
      </c>
      <c r="N3" s="207">
        <v>14</v>
      </c>
      <c r="O3" s="207">
        <v>15</v>
      </c>
    </row>
    <row r="4" spans="1:15" s="8" customFormat="1" ht="75">
      <c r="A4" s="146" t="s">
        <v>1479</v>
      </c>
      <c r="B4" s="147" t="s">
        <v>1232</v>
      </c>
      <c r="C4" s="147" t="s">
        <v>1233</v>
      </c>
      <c r="D4" s="147" t="s">
        <v>1234</v>
      </c>
      <c r="E4" s="147" t="s">
        <v>1235</v>
      </c>
      <c r="F4" s="148" t="s">
        <v>2751</v>
      </c>
      <c r="G4" s="149" t="s">
        <v>2752</v>
      </c>
      <c r="H4" s="148" t="s">
        <v>2750</v>
      </c>
      <c r="I4" s="147" t="s">
        <v>1354</v>
      </c>
      <c r="J4" s="150" t="s">
        <v>2749</v>
      </c>
      <c r="K4" s="241" t="s">
        <v>1508</v>
      </c>
      <c r="L4" s="150" t="s">
        <v>1939</v>
      </c>
      <c r="M4" s="150" t="s">
        <v>1935</v>
      </c>
      <c r="N4" s="151" t="s">
        <v>1481</v>
      </c>
      <c r="O4" s="152" t="s">
        <v>1480</v>
      </c>
    </row>
    <row r="5" spans="1:15">
      <c r="A5" s="131" t="s">
        <v>2537</v>
      </c>
      <c r="B5" s="132" t="s">
        <v>1258</v>
      </c>
      <c r="C5" s="133" t="s">
        <v>1763</v>
      </c>
      <c r="D5" s="133" t="s">
        <v>2779</v>
      </c>
      <c r="E5" s="132" t="s">
        <v>1238</v>
      </c>
      <c r="F5" s="134">
        <v>1.0905</v>
      </c>
      <c r="G5" s="135">
        <v>0.30599999999999999</v>
      </c>
      <c r="H5" s="136">
        <v>6.2799999999999995E-2</v>
      </c>
      <c r="I5" s="137" t="s">
        <v>1351</v>
      </c>
      <c r="J5" s="131" t="s">
        <v>2538</v>
      </c>
      <c r="K5" s="242">
        <v>8074.51</v>
      </c>
      <c r="L5" s="131">
        <v>0</v>
      </c>
      <c r="M5" s="131" t="s">
        <v>1310</v>
      </c>
      <c r="N5" s="138">
        <v>0.68300000000000005</v>
      </c>
      <c r="O5" s="139">
        <v>8573.6</v>
      </c>
    </row>
    <row r="6" spans="1:15">
      <c r="A6" s="131" t="s">
        <v>2539</v>
      </c>
      <c r="B6" s="132" t="s">
        <v>1258</v>
      </c>
      <c r="C6" s="133" t="s">
        <v>1763</v>
      </c>
      <c r="D6" s="133" t="s">
        <v>2779</v>
      </c>
      <c r="E6" s="132" t="s">
        <v>1238</v>
      </c>
      <c r="F6" s="134">
        <v>1.0905</v>
      </c>
      <c r="G6" s="135">
        <v>0.30599999999999999</v>
      </c>
      <c r="H6" s="136">
        <v>6.2799999999999995E-2</v>
      </c>
      <c r="I6" s="137" t="s">
        <v>1351</v>
      </c>
      <c r="J6" s="131" t="s">
        <v>2538</v>
      </c>
      <c r="K6" s="242">
        <v>8074.51</v>
      </c>
      <c r="L6" s="131">
        <v>0</v>
      </c>
      <c r="M6" s="131" t="s">
        <v>1315</v>
      </c>
      <c r="N6" s="138">
        <v>0.68300000000000005</v>
      </c>
      <c r="O6" s="139">
        <v>8573.6</v>
      </c>
    </row>
    <row r="7" spans="1:15">
      <c r="A7" s="131" t="s">
        <v>2540</v>
      </c>
      <c r="B7" s="132" t="s">
        <v>1289</v>
      </c>
      <c r="C7" s="157" t="s">
        <v>1874</v>
      </c>
      <c r="D7" s="133" t="s">
        <v>2780</v>
      </c>
      <c r="E7" s="132" t="s">
        <v>1288</v>
      </c>
      <c r="F7" s="134">
        <v>0.84870000000000001</v>
      </c>
      <c r="G7" s="135">
        <v>0.5</v>
      </c>
      <c r="H7" s="136"/>
      <c r="I7" s="137" t="s">
        <v>1351</v>
      </c>
      <c r="J7" s="131" t="s">
        <v>2538</v>
      </c>
      <c r="K7" s="242">
        <v>8074.51</v>
      </c>
      <c r="L7" s="131">
        <v>1</v>
      </c>
      <c r="M7" s="131" t="s">
        <v>1310</v>
      </c>
      <c r="N7" s="138">
        <v>0.62</v>
      </c>
      <c r="O7" s="139">
        <v>7317.08</v>
      </c>
    </row>
    <row r="8" spans="1:15">
      <c r="A8" s="131" t="s">
        <v>2541</v>
      </c>
      <c r="B8" s="132" t="s">
        <v>1289</v>
      </c>
      <c r="C8" s="157" t="s">
        <v>1874</v>
      </c>
      <c r="D8" s="133" t="s">
        <v>2780</v>
      </c>
      <c r="E8" s="132" t="s">
        <v>1288</v>
      </c>
      <c r="F8" s="134">
        <v>0.84870000000000001</v>
      </c>
      <c r="G8" s="135">
        <v>0.5</v>
      </c>
      <c r="H8" s="136"/>
      <c r="I8" s="137" t="s">
        <v>1351</v>
      </c>
      <c r="J8" s="131" t="s">
        <v>2538</v>
      </c>
      <c r="K8" s="242">
        <v>8074.51</v>
      </c>
      <c r="L8" s="131">
        <v>1</v>
      </c>
      <c r="M8" s="131" t="s">
        <v>1315</v>
      </c>
      <c r="N8" s="138">
        <v>0.62</v>
      </c>
      <c r="O8" s="139">
        <v>7317.08</v>
      </c>
    </row>
    <row r="9" spans="1:15">
      <c r="A9" s="131" t="s">
        <v>2542</v>
      </c>
      <c r="B9" s="156" t="s">
        <v>2543</v>
      </c>
      <c r="C9" s="133" t="s">
        <v>2544</v>
      </c>
      <c r="D9" s="133" t="s">
        <v>2781</v>
      </c>
      <c r="E9" s="132" t="s">
        <v>1299</v>
      </c>
      <c r="F9" s="134"/>
      <c r="G9" s="135">
        <v>0</v>
      </c>
      <c r="H9" s="136"/>
      <c r="I9" s="137"/>
      <c r="J9" s="141" t="s">
        <v>2545</v>
      </c>
      <c r="K9" s="242">
        <v>0</v>
      </c>
      <c r="L9" s="131">
        <v>1</v>
      </c>
      <c r="M9" s="131" t="s">
        <v>1310</v>
      </c>
      <c r="N9" s="138"/>
      <c r="O9" s="139">
        <v>1098.43</v>
      </c>
    </row>
    <row r="10" spans="1:15">
      <c r="A10" s="131" t="s">
        <v>2546</v>
      </c>
      <c r="B10" s="132" t="s">
        <v>1462</v>
      </c>
      <c r="C10" s="133" t="s">
        <v>1832</v>
      </c>
      <c r="D10" s="133" t="s">
        <v>2782</v>
      </c>
      <c r="E10" s="132" t="s">
        <v>1238</v>
      </c>
      <c r="F10" s="134"/>
      <c r="G10" s="135">
        <v>0</v>
      </c>
      <c r="H10" s="136"/>
      <c r="I10" s="137"/>
      <c r="J10" s="141" t="s">
        <v>2545</v>
      </c>
      <c r="K10" s="242">
        <v>0</v>
      </c>
      <c r="L10" s="141">
        <v>0</v>
      </c>
      <c r="M10" s="141" t="s">
        <v>1310</v>
      </c>
      <c r="N10" s="138"/>
      <c r="O10" s="139">
        <v>3627.35</v>
      </c>
    </row>
    <row r="11" spans="1:15">
      <c r="A11" s="131" t="s">
        <v>2547</v>
      </c>
      <c r="B11" s="156" t="s">
        <v>1297</v>
      </c>
      <c r="C11" s="133" t="s">
        <v>1881</v>
      </c>
      <c r="D11" s="133" t="s">
        <v>2783</v>
      </c>
      <c r="E11" s="132" t="s">
        <v>1294</v>
      </c>
      <c r="F11" s="134">
        <v>0.80610000000000004</v>
      </c>
      <c r="G11" s="135">
        <v>0.28999999999999998</v>
      </c>
      <c r="H11" s="136"/>
      <c r="I11" s="137" t="s">
        <v>1351</v>
      </c>
      <c r="J11" s="141" t="s">
        <v>2538</v>
      </c>
      <c r="K11" s="242">
        <v>8074.51</v>
      </c>
      <c r="L11" s="131">
        <v>1</v>
      </c>
      <c r="M11" s="131" t="s">
        <v>1310</v>
      </c>
      <c r="N11" s="138">
        <v>0.62</v>
      </c>
      <c r="O11" s="139">
        <v>7103.8</v>
      </c>
    </row>
    <row r="12" spans="1:15">
      <c r="A12" s="131" t="s">
        <v>2548</v>
      </c>
      <c r="B12" s="132" t="s">
        <v>2549</v>
      </c>
      <c r="C12" s="133" t="s">
        <v>2550</v>
      </c>
      <c r="D12" s="133" t="s">
        <v>2784</v>
      </c>
      <c r="E12" s="132" t="s">
        <v>2551</v>
      </c>
      <c r="F12" s="134"/>
      <c r="G12" s="135">
        <v>0</v>
      </c>
      <c r="H12" s="136"/>
      <c r="I12" s="137"/>
      <c r="J12" s="141" t="s">
        <v>2545</v>
      </c>
      <c r="K12" s="242">
        <v>0</v>
      </c>
      <c r="L12" s="141">
        <v>1</v>
      </c>
      <c r="M12" s="141" t="s">
        <v>1310</v>
      </c>
      <c r="N12" s="138"/>
      <c r="O12" s="139">
        <v>2190.3000000000002</v>
      </c>
    </row>
    <row r="13" spans="1:15">
      <c r="A13" s="131" t="s">
        <v>2552</v>
      </c>
      <c r="B13" s="132" t="s">
        <v>1412</v>
      </c>
      <c r="C13" s="133" t="s">
        <v>1849</v>
      </c>
      <c r="D13" s="133" t="s">
        <v>2785</v>
      </c>
      <c r="E13" s="132" t="s">
        <v>1238</v>
      </c>
      <c r="F13" s="134"/>
      <c r="G13" s="135">
        <v>0</v>
      </c>
      <c r="H13" s="136"/>
      <c r="I13" s="137"/>
      <c r="J13" s="141" t="s">
        <v>2545</v>
      </c>
      <c r="K13" s="242">
        <v>0</v>
      </c>
      <c r="L13" s="141">
        <v>0</v>
      </c>
      <c r="M13" s="141" t="s">
        <v>1310</v>
      </c>
      <c r="N13" s="138"/>
      <c r="O13" s="139">
        <v>1150.2</v>
      </c>
    </row>
    <row r="14" spans="1:15">
      <c r="A14" s="131" t="s">
        <v>2553</v>
      </c>
      <c r="B14" s="156" t="s">
        <v>1293</v>
      </c>
      <c r="C14" s="133" t="s">
        <v>1878</v>
      </c>
      <c r="D14" s="133" t="s">
        <v>2783</v>
      </c>
      <c r="E14" s="132" t="s">
        <v>1294</v>
      </c>
      <c r="F14" s="134">
        <v>0.80010000000000003</v>
      </c>
      <c r="G14" s="135">
        <v>0.30399999999999999</v>
      </c>
      <c r="H14" s="136"/>
      <c r="I14" s="137" t="s">
        <v>1351</v>
      </c>
      <c r="J14" s="141" t="s">
        <v>2538</v>
      </c>
      <c r="K14" s="242">
        <v>8074.51</v>
      </c>
      <c r="L14" s="131">
        <v>1</v>
      </c>
      <c r="M14" s="131" t="s">
        <v>1310</v>
      </c>
      <c r="N14" s="138">
        <v>0.62</v>
      </c>
      <c r="O14" s="139">
        <v>7073.78</v>
      </c>
    </row>
    <row r="15" spans="1:15">
      <c r="A15" s="131" t="s">
        <v>2554</v>
      </c>
      <c r="B15" s="156" t="s">
        <v>1293</v>
      </c>
      <c r="C15" s="133" t="s">
        <v>1878</v>
      </c>
      <c r="D15" s="133" t="s">
        <v>2783</v>
      </c>
      <c r="E15" s="132" t="s">
        <v>1294</v>
      </c>
      <c r="F15" s="134">
        <v>0.80010000000000003</v>
      </c>
      <c r="G15" s="135">
        <v>0.30399999999999999</v>
      </c>
      <c r="H15" s="136"/>
      <c r="I15" s="137" t="s">
        <v>1351</v>
      </c>
      <c r="J15" s="141" t="s">
        <v>2538</v>
      </c>
      <c r="K15" s="242">
        <v>8074.51</v>
      </c>
      <c r="L15" s="131">
        <v>1</v>
      </c>
      <c r="M15" s="131" t="s">
        <v>1315</v>
      </c>
      <c r="N15" s="138">
        <v>0.62</v>
      </c>
      <c r="O15" s="139">
        <v>7073.78</v>
      </c>
    </row>
    <row r="16" spans="1:15">
      <c r="A16" s="131" t="s">
        <v>2555</v>
      </c>
      <c r="B16" s="156" t="s">
        <v>1470</v>
      </c>
      <c r="C16" s="133" t="s">
        <v>1839</v>
      </c>
      <c r="D16" s="133" t="s">
        <v>2786</v>
      </c>
      <c r="E16" s="132" t="s">
        <v>1238</v>
      </c>
      <c r="F16" s="134"/>
      <c r="G16" s="135">
        <v>0</v>
      </c>
      <c r="H16" s="136"/>
      <c r="I16" s="137"/>
      <c r="J16" s="141" t="s">
        <v>2545</v>
      </c>
      <c r="K16" s="242">
        <v>0</v>
      </c>
      <c r="L16" s="131">
        <v>0</v>
      </c>
      <c r="M16" s="131" t="s">
        <v>1310</v>
      </c>
      <c r="N16" s="138"/>
      <c r="O16" s="139">
        <v>3573.22</v>
      </c>
    </row>
    <row r="17" spans="1:15">
      <c r="A17" s="131" t="s">
        <v>2556</v>
      </c>
      <c r="B17" s="132" t="s">
        <v>1425</v>
      </c>
      <c r="C17" s="133" t="s">
        <v>1808</v>
      </c>
      <c r="D17" s="133" t="s">
        <v>2787</v>
      </c>
      <c r="E17" s="132" t="s">
        <v>1238</v>
      </c>
      <c r="F17" s="134"/>
      <c r="G17" s="135">
        <v>0</v>
      </c>
      <c r="H17" s="136"/>
      <c r="I17" s="137"/>
      <c r="J17" s="131" t="s">
        <v>2545</v>
      </c>
      <c r="K17" s="242">
        <v>0</v>
      </c>
      <c r="L17" s="131">
        <v>0</v>
      </c>
      <c r="M17" s="131" t="s">
        <v>1310</v>
      </c>
      <c r="N17" s="138"/>
      <c r="O17" s="139">
        <v>4903.16</v>
      </c>
    </row>
    <row r="18" spans="1:15">
      <c r="A18" s="131" t="s">
        <v>2557</v>
      </c>
      <c r="B18" s="132" t="s">
        <v>1436</v>
      </c>
      <c r="C18" s="133" t="s">
        <v>1859</v>
      </c>
      <c r="D18" s="133" t="s">
        <v>2788</v>
      </c>
      <c r="E18" s="132" t="s">
        <v>1238</v>
      </c>
      <c r="F18" s="134"/>
      <c r="G18" s="135">
        <v>0</v>
      </c>
      <c r="H18" s="136"/>
      <c r="I18" s="137"/>
      <c r="J18" s="131" t="s">
        <v>2545</v>
      </c>
      <c r="K18" s="242">
        <v>0</v>
      </c>
      <c r="L18" s="131">
        <v>0</v>
      </c>
      <c r="M18" s="131" t="s">
        <v>1310</v>
      </c>
      <c r="N18" s="138"/>
      <c r="O18" s="139">
        <v>1529.07</v>
      </c>
    </row>
    <row r="19" spans="1:15">
      <c r="A19" s="131" t="s">
        <v>2558</v>
      </c>
      <c r="B19" s="156" t="s">
        <v>2559</v>
      </c>
      <c r="C19" s="133" t="s">
        <v>2560</v>
      </c>
      <c r="D19" s="133" t="s">
        <v>2789</v>
      </c>
      <c r="E19" s="132" t="s">
        <v>1294</v>
      </c>
      <c r="F19" s="134">
        <v>0.80010000000000003</v>
      </c>
      <c r="G19" s="135">
        <v>0.46500000000000002</v>
      </c>
      <c r="H19" s="136"/>
      <c r="I19" s="137" t="s">
        <v>1351</v>
      </c>
      <c r="J19" s="141" t="s">
        <v>2538</v>
      </c>
      <c r="K19" s="242">
        <v>8074.51</v>
      </c>
      <c r="L19" s="131">
        <v>1</v>
      </c>
      <c r="M19" s="131" t="s">
        <v>1310</v>
      </c>
      <c r="N19" s="138">
        <v>0.62</v>
      </c>
      <c r="O19" s="139">
        <v>7073.78</v>
      </c>
    </row>
    <row r="20" spans="1:15">
      <c r="A20" s="131" t="s">
        <v>2561</v>
      </c>
      <c r="B20" s="156" t="s">
        <v>1266</v>
      </c>
      <c r="C20" s="133" t="s">
        <v>1771</v>
      </c>
      <c r="D20" s="133" t="s">
        <v>2790</v>
      </c>
      <c r="E20" s="132" t="s">
        <v>1238</v>
      </c>
      <c r="F20" s="134">
        <v>1.0905</v>
      </c>
      <c r="G20" s="135">
        <v>0.54700000000000004</v>
      </c>
      <c r="H20" s="136">
        <v>0</v>
      </c>
      <c r="I20" s="137" t="s">
        <v>1350</v>
      </c>
      <c r="J20" s="141" t="s">
        <v>2538</v>
      </c>
      <c r="K20" s="242">
        <v>8074.51</v>
      </c>
      <c r="L20" s="131">
        <v>0</v>
      </c>
      <c r="M20" s="131" t="s">
        <v>1310</v>
      </c>
      <c r="N20" s="138">
        <v>0.68300000000000005</v>
      </c>
      <c r="O20" s="139">
        <v>8573.6</v>
      </c>
    </row>
    <row r="21" spans="1:15">
      <c r="A21" s="131" t="s">
        <v>2562</v>
      </c>
      <c r="B21" s="156" t="s">
        <v>2563</v>
      </c>
      <c r="C21" s="133" t="s">
        <v>2564</v>
      </c>
      <c r="D21" s="133" t="s">
        <v>2791</v>
      </c>
      <c r="E21" s="132" t="s">
        <v>1299</v>
      </c>
      <c r="F21" s="134"/>
      <c r="G21" s="135">
        <v>0</v>
      </c>
      <c r="H21" s="136"/>
      <c r="I21" s="137"/>
      <c r="J21" s="141" t="s">
        <v>2545</v>
      </c>
      <c r="K21" s="242">
        <v>0</v>
      </c>
      <c r="L21" s="131">
        <v>1</v>
      </c>
      <c r="M21" s="131" t="s">
        <v>1310</v>
      </c>
      <c r="N21" s="138"/>
      <c r="O21" s="139">
        <v>2467</v>
      </c>
    </row>
    <row r="22" spans="1:15">
      <c r="A22" s="131" t="s">
        <v>2565</v>
      </c>
      <c r="B22" s="156" t="s">
        <v>1245</v>
      </c>
      <c r="C22" s="133" t="s">
        <v>1750</v>
      </c>
      <c r="D22" s="133" t="s">
        <v>2792</v>
      </c>
      <c r="E22" s="132" t="s">
        <v>1238</v>
      </c>
      <c r="F22" s="134">
        <v>1.0905</v>
      </c>
      <c r="G22" s="135">
        <v>0.54800000000000004</v>
      </c>
      <c r="H22" s="136">
        <v>0.246</v>
      </c>
      <c r="I22" s="137" t="s">
        <v>1351</v>
      </c>
      <c r="J22" s="141" t="s">
        <v>2538</v>
      </c>
      <c r="K22" s="242">
        <v>8074.51</v>
      </c>
      <c r="L22" s="131">
        <v>0</v>
      </c>
      <c r="M22" s="131" t="s">
        <v>1310</v>
      </c>
      <c r="N22" s="138">
        <v>0.68300000000000005</v>
      </c>
      <c r="O22" s="139">
        <v>8573.6</v>
      </c>
    </row>
    <row r="23" spans="1:15">
      <c r="A23" s="131" t="s">
        <v>2566</v>
      </c>
      <c r="B23" s="156" t="s">
        <v>1270</v>
      </c>
      <c r="C23" s="133" t="s">
        <v>2567</v>
      </c>
      <c r="D23" s="133" t="s">
        <v>2793</v>
      </c>
      <c r="E23" s="132" t="s">
        <v>1238</v>
      </c>
      <c r="F23" s="134">
        <v>1.0203</v>
      </c>
      <c r="G23" s="135">
        <v>0.53300000000000003</v>
      </c>
      <c r="H23" s="136">
        <v>0.23</v>
      </c>
      <c r="I23" s="137" t="s">
        <v>1350</v>
      </c>
      <c r="J23" s="141" t="s">
        <v>2538</v>
      </c>
      <c r="K23" s="242">
        <v>8074.51</v>
      </c>
      <c r="L23" s="131">
        <v>0</v>
      </c>
      <c r="M23" s="131" t="s">
        <v>1310</v>
      </c>
      <c r="N23" s="138">
        <v>0.68300000000000005</v>
      </c>
      <c r="O23" s="139">
        <v>8186.46</v>
      </c>
    </row>
    <row r="24" spans="1:15">
      <c r="A24" s="131" t="s">
        <v>2568</v>
      </c>
      <c r="B24" s="156" t="s">
        <v>1426</v>
      </c>
      <c r="C24" s="133" t="s">
        <v>1852</v>
      </c>
      <c r="D24" s="133" t="s">
        <v>2794</v>
      </c>
      <c r="E24" s="132" t="s">
        <v>1238</v>
      </c>
      <c r="F24" s="134"/>
      <c r="G24" s="135">
        <v>0</v>
      </c>
      <c r="H24" s="136"/>
      <c r="I24" s="137"/>
      <c r="J24" s="131" t="s">
        <v>2545</v>
      </c>
      <c r="K24" s="242">
        <v>0</v>
      </c>
      <c r="L24" s="131">
        <v>0</v>
      </c>
      <c r="M24" s="131" t="s">
        <v>1310</v>
      </c>
      <c r="N24" s="138"/>
      <c r="O24" s="139">
        <v>2483.6999999999998</v>
      </c>
    </row>
    <row r="25" spans="1:15">
      <c r="A25" s="131" t="s">
        <v>2569</v>
      </c>
      <c r="B25" s="156" t="s">
        <v>1426</v>
      </c>
      <c r="C25" s="133" t="s">
        <v>1852</v>
      </c>
      <c r="D25" s="133" t="s">
        <v>2794</v>
      </c>
      <c r="E25" s="132" t="s">
        <v>1238</v>
      </c>
      <c r="F25" s="134"/>
      <c r="G25" s="135">
        <v>0</v>
      </c>
      <c r="H25" s="136"/>
      <c r="I25" s="137"/>
      <c r="J25" s="141" t="s">
        <v>2545</v>
      </c>
      <c r="K25" s="242">
        <v>0</v>
      </c>
      <c r="L25" s="131">
        <v>0</v>
      </c>
      <c r="M25" s="131" t="s">
        <v>1315</v>
      </c>
      <c r="N25" s="138"/>
      <c r="O25" s="139">
        <v>2483.6999999999998</v>
      </c>
    </row>
    <row r="26" spans="1:15">
      <c r="A26" s="131" t="s">
        <v>2570</v>
      </c>
      <c r="B26" s="156" t="s">
        <v>1431</v>
      </c>
      <c r="C26" s="133" t="s">
        <v>1821</v>
      </c>
      <c r="D26" s="133" t="s">
        <v>2795</v>
      </c>
      <c r="E26" s="132" t="s">
        <v>1238</v>
      </c>
      <c r="F26" s="134"/>
      <c r="G26" s="135">
        <v>0</v>
      </c>
      <c r="H26" s="136"/>
      <c r="I26" s="137"/>
      <c r="J26" s="141" t="s">
        <v>2545</v>
      </c>
      <c r="K26" s="242">
        <v>0</v>
      </c>
      <c r="L26" s="131">
        <v>0</v>
      </c>
      <c r="M26" s="131" t="s">
        <v>1310</v>
      </c>
      <c r="N26" s="138"/>
      <c r="O26" s="139">
        <v>1797.27</v>
      </c>
    </row>
    <row r="27" spans="1:15">
      <c r="A27" s="131" t="s">
        <v>2571</v>
      </c>
      <c r="B27" s="156" t="s">
        <v>1432</v>
      </c>
      <c r="C27" s="133" t="s">
        <v>1840</v>
      </c>
      <c r="D27" s="133" t="s">
        <v>2796</v>
      </c>
      <c r="E27" s="132" t="s">
        <v>1238</v>
      </c>
      <c r="F27" s="134"/>
      <c r="G27" s="135">
        <v>0</v>
      </c>
      <c r="H27" s="136"/>
      <c r="I27" s="137"/>
      <c r="J27" s="141" t="s">
        <v>2545</v>
      </c>
      <c r="K27" s="242">
        <v>0</v>
      </c>
      <c r="L27" s="131">
        <v>0</v>
      </c>
      <c r="M27" s="131" t="s">
        <v>1310</v>
      </c>
      <c r="N27" s="138"/>
      <c r="O27" s="139">
        <v>2363.27</v>
      </c>
    </row>
    <row r="28" spans="1:15">
      <c r="A28" s="131" t="s">
        <v>2572</v>
      </c>
      <c r="B28" s="156" t="s">
        <v>1435</v>
      </c>
      <c r="C28" s="133" t="s">
        <v>1817</v>
      </c>
      <c r="D28" s="133" t="s">
        <v>2797</v>
      </c>
      <c r="E28" s="132" t="s">
        <v>1238</v>
      </c>
      <c r="F28" s="134"/>
      <c r="G28" s="135">
        <v>0</v>
      </c>
      <c r="H28" s="136"/>
      <c r="I28" s="137"/>
      <c r="J28" s="141" t="s">
        <v>2545</v>
      </c>
      <c r="K28" s="242">
        <v>0</v>
      </c>
      <c r="L28" s="131">
        <v>0</v>
      </c>
      <c r="M28" s="131" t="s">
        <v>1310</v>
      </c>
      <c r="N28" s="138"/>
      <c r="O28" s="139">
        <v>2101.19</v>
      </c>
    </row>
    <row r="29" spans="1:15">
      <c r="A29" s="131" t="s">
        <v>2573</v>
      </c>
      <c r="B29" s="156" t="s">
        <v>1446</v>
      </c>
      <c r="C29" s="133" t="s">
        <v>1858</v>
      </c>
      <c r="D29" s="133" t="s">
        <v>2798</v>
      </c>
      <c r="E29" s="132" t="s">
        <v>1238</v>
      </c>
      <c r="F29" s="134"/>
      <c r="G29" s="135">
        <v>0</v>
      </c>
      <c r="H29" s="136"/>
      <c r="I29" s="137"/>
      <c r="J29" s="141" t="s">
        <v>2545</v>
      </c>
      <c r="K29" s="242">
        <v>0</v>
      </c>
      <c r="L29" s="131">
        <v>0</v>
      </c>
      <c r="M29" s="131" t="s">
        <v>1310</v>
      </c>
      <c r="N29" s="138"/>
      <c r="O29" s="139">
        <v>2110.81</v>
      </c>
    </row>
    <row r="30" spans="1:15">
      <c r="A30" s="131" t="s">
        <v>2574</v>
      </c>
      <c r="B30" s="132" t="s">
        <v>2575</v>
      </c>
      <c r="C30" s="133" t="s">
        <v>2576</v>
      </c>
      <c r="D30" s="133" t="s">
        <v>2783</v>
      </c>
      <c r="E30" s="132" t="s">
        <v>1294</v>
      </c>
      <c r="F30" s="134">
        <v>0.80610000000000004</v>
      </c>
      <c r="G30" s="135">
        <v>0.375</v>
      </c>
      <c r="H30" s="136"/>
      <c r="I30" s="137" t="s">
        <v>1349</v>
      </c>
      <c r="J30" s="131" t="s">
        <v>2538</v>
      </c>
      <c r="K30" s="242">
        <v>8074.51</v>
      </c>
      <c r="L30" s="131">
        <v>1</v>
      </c>
      <c r="M30" s="131" t="s">
        <v>1310</v>
      </c>
      <c r="N30" s="138">
        <v>0.62</v>
      </c>
      <c r="O30" s="139">
        <v>7103.8</v>
      </c>
    </row>
    <row r="31" spans="1:15">
      <c r="A31" s="131" t="s">
        <v>2577</v>
      </c>
      <c r="B31" s="132" t="s">
        <v>1286</v>
      </c>
      <c r="C31" s="133" t="s">
        <v>1790</v>
      </c>
      <c r="D31" s="133" t="s">
        <v>2799</v>
      </c>
      <c r="E31" s="132" t="s">
        <v>1238</v>
      </c>
      <c r="F31" s="134">
        <v>1.0662</v>
      </c>
      <c r="G31" s="135">
        <v>0.35399999999999998</v>
      </c>
      <c r="H31" s="136">
        <v>0.9002</v>
      </c>
      <c r="I31" s="137" t="s">
        <v>1349</v>
      </c>
      <c r="J31" s="131" t="s">
        <v>2538</v>
      </c>
      <c r="K31" s="242">
        <v>8074.51</v>
      </c>
      <c r="L31" s="131">
        <v>0</v>
      </c>
      <c r="M31" s="131" t="s">
        <v>1310</v>
      </c>
      <c r="N31" s="138">
        <v>0.68300000000000005</v>
      </c>
      <c r="O31" s="139">
        <v>8439.6</v>
      </c>
    </row>
    <row r="32" spans="1:15">
      <c r="A32" s="131" t="s">
        <v>2578</v>
      </c>
      <c r="B32" s="156" t="s">
        <v>1454</v>
      </c>
      <c r="C32" s="133" t="s">
        <v>1816</v>
      </c>
      <c r="D32" s="133" t="s">
        <v>2800</v>
      </c>
      <c r="E32" s="132" t="s">
        <v>1238</v>
      </c>
      <c r="F32" s="134"/>
      <c r="G32" s="135">
        <v>0</v>
      </c>
      <c r="H32" s="136"/>
      <c r="I32" s="137"/>
      <c r="J32" s="141" t="s">
        <v>2545</v>
      </c>
      <c r="K32" s="242">
        <v>0</v>
      </c>
      <c r="L32" s="131">
        <v>0</v>
      </c>
      <c r="M32" s="131" t="s">
        <v>1310</v>
      </c>
      <c r="N32" s="138"/>
      <c r="O32" s="139">
        <v>2907.73</v>
      </c>
    </row>
    <row r="33" spans="1:15">
      <c r="A33" s="131" t="s">
        <v>2579</v>
      </c>
      <c r="B33" s="132" t="s">
        <v>1451</v>
      </c>
      <c r="C33" s="157" t="s">
        <v>1854</v>
      </c>
      <c r="D33" s="133" t="s">
        <v>2801</v>
      </c>
      <c r="E33" s="132" t="s">
        <v>1238</v>
      </c>
      <c r="F33" s="134"/>
      <c r="G33" s="135">
        <v>0</v>
      </c>
      <c r="H33" s="136"/>
      <c r="I33" s="137"/>
      <c r="J33" s="131" t="s">
        <v>2545</v>
      </c>
      <c r="K33" s="242">
        <v>0</v>
      </c>
      <c r="L33" s="131">
        <v>0</v>
      </c>
      <c r="M33" s="131" t="s">
        <v>1310</v>
      </c>
      <c r="N33" s="138"/>
      <c r="O33" s="139">
        <v>2876.56</v>
      </c>
    </row>
    <row r="34" spans="1:15">
      <c r="A34" s="131" t="s">
        <v>2580</v>
      </c>
      <c r="B34" s="156" t="s">
        <v>1463</v>
      </c>
      <c r="C34" s="133" t="s">
        <v>1804</v>
      </c>
      <c r="D34" s="133" t="s">
        <v>2802</v>
      </c>
      <c r="E34" s="132" t="s">
        <v>1238</v>
      </c>
      <c r="F34" s="134"/>
      <c r="G34" s="135">
        <v>0</v>
      </c>
      <c r="H34" s="136"/>
      <c r="I34" s="137"/>
      <c r="J34" s="141" t="s">
        <v>2545</v>
      </c>
      <c r="K34" s="242">
        <v>0</v>
      </c>
      <c r="L34" s="131">
        <v>0</v>
      </c>
      <c r="M34" s="131" t="s">
        <v>1310</v>
      </c>
      <c r="N34" s="138"/>
      <c r="O34" s="139">
        <v>4019.18</v>
      </c>
    </row>
    <row r="35" spans="1:15">
      <c r="A35" s="131" t="s">
        <v>2581</v>
      </c>
      <c r="B35" s="132" t="s">
        <v>2582</v>
      </c>
      <c r="C35" s="133" t="s">
        <v>2583</v>
      </c>
      <c r="D35" s="133" t="s">
        <v>2803</v>
      </c>
      <c r="E35" s="132" t="s">
        <v>1294</v>
      </c>
      <c r="F35" s="134"/>
      <c r="G35" s="135">
        <v>0</v>
      </c>
      <c r="H35" s="136"/>
      <c r="I35" s="137"/>
      <c r="J35" s="131" t="s">
        <v>2545</v>
      </c>
      <c r="K35" s="242">
        <v>0</v>
      </c>
      <c r="L35" s="131">
        <v>1</v>
      </c>
      <c r="M35" s="131" t="s">
        <v>1310</v>
      </c>
      <c r="N35" s="138"/>
      <c r="O35" s="139">
        <v>2233.41</v>
      </c>
    </row>
    <row r="36" spans="1:15">
      <c r="A36" s="131" t="s">
        <v>2584</v>
      </c>
      <c r="B36" s="132" t="s">
        <v>1420</v>
      </c>
      <c r="C36" s="133" t="s">
        <v>1844</v>
      </c>
      <c r="D36" s="133" t="s">
        <v>2804</v>
      </c>
      <c r="E36" s="132" t="s">
        <v>1238</v>
      </c>
      <c r="F36" s="134"/>
      <c r="G36" s="135">
        <v>0</v>
      </c>
      <c r="H36" s="136"/>
      <c r="I36" s="137"/>
      <c r="J36" s="131" t="s">
        <v>2545</v>
      </c>
      <c r="K36" s="242">
        <v>0</v>
      </c>
      <c r="L36" s="131">
        <v>0</v>
      </c>
      <c r="M36" s="131" t="s">
        <v>1310</v>
      </c>
      <c r="N36" s="138"/>
      <c r="O36" s="139">
        <v>2525.0300000000002</v>
      </c>
    </row>
    <row r="37" spans="1:15">
      <c r="A37" s="131" t="s">
        <v>2585</v>
      </c>
      <c r="B37" s="156" t="s">
        <v>1440</v>
      </c>
      <c r="C37" s="133" t="s">
        <v>1850</v>
      </c>
      <c r="D37" s="133" t="s">
        <v>2805</v>
      </c>
      <c r="E37" s="132" t="s">
        <v>1238</v>
      </c>
      <c r="F37" s="134"/>
      <c r="G37" s="135">
        <v>0</v>
      </c>
      <c r="H37" s="136"/>
      <c r="I37" s="137"/>
      <c r="J37" s="141" t="s">
        <v>2545</v>
      </c>
      <c r="K37" s="242">
        <v>0</v>
      </c>
      <c r="L37" s="131">
        <v>0</v>
      </c>
      <c r="M37" s="131" t="s">
        <v>1310</v>
      </c>
      <c r="N37" s="138"/>
      <c r="O37" s="139">
        <v>2891.21</v>
      </c>
    </row>
    <row r="38" spans="1:15">
      <c r="A38" s="131" t="s">
        <v>2586</v>
      </c>
      <c r="B38" s="156" t="s">
        <v>1264</v>
      </c>
      <c r="C38" s="133" t="s">
        <v>1769</v>
      </c>
      <c r="D38" s="133" t="s">
        <v>2806</v>
      </c>
      <c r="E38" s="132" t="s">
        <v>1238</v>
      </c>
      <c r="F38" s="134">
        <v>1.0662</v>
      </c>
      <c r="G38" s="135">
        <v>0.57499999999999996</v>
      </c>
      <c r="H38" s="136">
        <v>0.23</v>
      </c>
      <c r="I38" s="137" t="s">
        <v>1350</v>
      </c>
      <c r="J38" s="141" t="s">
        <v>2538</v>
      </c>
      <c r="K38" s="242">
        <v>8074.51</v>
      </c>
      <c r="L38" s="131">
        <v>0</v>
      </c>
      <c r="M38" s="131" t="s">
        <v>1310</v>
      </c>
      <c r="N38" s="138">
        <v>0.68300000000000005</v>
      </c>
      <c r="O38" s="139">
        <v>8439.6</v>
      </c>
    </row>
    <row r="39" spans="1:15">
      <c r="A39" s="131" t="s">
        <v>2587</v>
      </c>
      <c r="B39" s="156" t="s">
        <v>1247</v>
      </c>
      <c r="C39" s="133" t="s">
        <v>1752</v>
      </c>
      <c r="D39" s="133" t="s">
        <v>2807</v>
      </c>
      <c r="E39" s="132" t="s">
        <v>1238</v>
      </c>
      <c r="F39" s="134">
        <v>0.90890000000000004</v>
      </c>
      <c r="G39" s="135">
        <v>0.44400000000000001</v>
      </c>
      <c r="H39" s="136">
        <v>0</v>
      </c>
      <c r="I39" s="137" t="s">
        <v>1350</v>
      </c>
      <c r="J39" s="141" t="s">
        <v>2538</v>
      </c>
      <c r="K39" s="242">
        <v>8074.51</v>
      </c>
      <c r="L39" s="131">
        <v>0</v>
      </c>
      <c r="M39" s="131" t="s">
        <v>1310</v>
      </c>
      <c r="N39" s="138">
        <v>0.62</v>
      </c>
      <c r="O39" s="139">
        <v>7618.44</v>
      </c>
    </row>
    <row r="40" spans="1:15">
      <c r="A40" s="131" t="s">
        <v>2588</v>
      </c>
      <c r="B40" s="132" t="s">
        <v>1408</v>
      </c>
      <c r="C40" s="133" t="s">
        <v>1810</v>
      </c>
      <c r="D40" s="133" t="s">
        <v>2808</v>
      </c>
      <c r="E40" s="132" t="s">
        <v>1238</v>
      </c>
      <c r="F40" s="134"/>
      <c r="G40" s="135">
        <v>0</v>
      </c>
      <c r="H40" s="136"/>
      <c r="I40" s="137"/>
      <c r="J40" s="131" t="s">
        <v>2545</v>
      </c>
      <c r="K40" s="242">
        <v>0</v>
      </c>
      <c r="L40" s="131">
        <v>0</v>
      </c>
      <c r="M40" s="131" t="s">
        <v>1310</v>
      </c>
      <c r="N40" s="138"/>
      <c r="O40" s="139">
        <v>3927.13</v>
      </c>
    </row>
    <row r="41" spans="1:15">
      <c r="A41" s="131" t="s">
        <v>2589</v>
      </c>
      <c r="B41" s="132" t="s">
        <v>1290</v>
      </c>
      <c r="C41" s="133" t="s">
        <v>1875</v>
      </c>
      <c r="D41" s="133" t="s">
        <v>2809</v>
      </c>
      <c r="E41" s="132" t="s">
        <v>1288</v>
      </c>
      <c r="F41" s="134">
        <v>0.80740000000000001</v>
      </c>
      <c r="G41" s="135">
        <v>0.55200000000000005</v>
      </c>
      <c r="H41" s="136"/>
      <c r="I41" s="137" t="s">
        <v>1351</v>
      </c>
      <c r="J41" s="131" t="s">
        <v>2538</v>
      </c>
      <c r="K41" s="242">
        <v>8074.51</v>
      </c>
      <c r="L41" s="131">
        <v>1</v>
      </c>
      <c r="M41" s="131" t="s">
        <v>1310</v>
      </c>
      <c r="N41" s="138">
        <v>0.62</v>
      </c>
      <c r="O41" s="139">
        <v>7110.32</v>
      </c>
    </row>
    <row r="42" spans="1:15">
      <c r="A42" s="131" t="s">
        <v>2590</v>
      </c>
      <c r="B42" s="132" t="s">
        <v>1472</v>
      </c>
      <c r="C42" s="133" t="s">
        <v>1805</v>
      </c>
      <c r="D42" s="133" t="s">
        <v>2810</v>
      </c>
      <c r="E42" s="132" t="s">
        <v>1238</v>
      </c>
      <c r="F42" s="134"/>
      <c r="G42" s="135">
        <v>0</v>
      </c>
      <c r="H42" s="136"/>
      <c r="I42" s="137"/>
      <c r="J42" s="131" t="s">
        <v>2545</v>
      </c>
      <c r="K42" s="242">
        <v>0</v>
      </c>
      <c r="L42" s="131">
        <v>0</v>
      </c>
      <c r="M42" s="131" t="s">
        <v>1310</v>
      </c>
      <c r="N42" s="138"/>
      <c r="O42" s="139">
        <v>5352.42</v>
      </c>
    </row>
    <row r="43" spans="1:15">
      <c r="A43" s="131" t="s">
        <v>2591</v>
      </c>
      <c r="B43" s="132" t="s">
        <v>1244</v>
      </c>
      <c r="C43" s="133" t="s">
        <v>1749</v>
      </c>
      <c r="D43" s="133" t="s">
        <v>2811</v>
      </c>
      <c r="E43" s="132" t="s">
        <v>1238</v>
      </c>
      <c r="F43" s="134">
        <v>0.99170000000000003</v>
      </c>
      <c r="G43" s="135">
        <v>0.92800000000000005</v>
      </c>
      <c r="H43" s="136">
        <v>0.23</v>
      </c>
      <c r="I43" s="137" t="s">
        <v>1351</v>
      </c>
      <c r="J43" s="141" t="s">
        <v>2538</v>
      </c>
      <c r="K43" s="242">
        <v>8074.51</v>
      </c>
      <c r="L43" s="141">
        <v>0</v>
      </c>
      <c r="M43" s="141" t="s">
        <v>1310</v>
      </c>
      <c r="N43" s="138">
        <v>0.62</v>
      </c>
      <c r="O43" s="139">
        <v>8032.96</v>
      </c>
    </row>
    <row r="44" spans="1:15">
      <c r="A44" s="131" t="s">
        <v>2592</v>
      </c>
      <c r="B44" s="132" t="s">
        <v>1244</v>
      </c>
      <c r="C44" s="133" t="s">
        <v>1749</v>
      </c>
      <c r="D44" s="133" t="s">
        <v>2811</v>
      </c>
      <c r="E44" s="132" t="s">
        <v>1238</v>
      </c>
      <c r="F44" s="134">
        <v>0.99170000000000003</v>
      </c>
      <c r="G44" s="135">
        <v>0.92800000000000005</v>
      </c>
      <c r="H44" s="136">
        <v>0.23</v>
      </c>
      <c r="I44" s="137" t="s">
        <v>1351</v>
      </c>
      <c r="J44" s="131" t="s">
        <v>2538</v>
      </c>
      <c r="K44" s="242">
        <v>8074.51</v>
      </c>
      <c r="L44" s="131">
        <v>0</v>
      </c>
      <c r="M44" s="131" t="s">
        <v>1315</v>
      </c>
      <c r="N44" s="138">
        <v>0.62</v>
      </c>
      <c r="O44" s="139">
        <v>8032.96</v>
      </c>
    </row>
    <row r="45" spans="1:15">
      <c r="A45" s="131" t="s">
        <v>2593</v>
      </c>
      <c r="B45" s="132" t="s">
        <v>1411</v>
      </c>
      <c r="C45" s="133" t="s">
        <v>1848</v>
      </c>
      <c r="D45" s="133" t="s">
        <v>2812</v>
      </c>
      <c r="E45" s="132" t="s">
        <v>1238</v>
      </c>
      <c r="F45" s="134"/>
      <c r="G45" s="135">
        <v>0</v>
      </c>
      <c r="H45" s="136"/>
      <c r="I45" s="137"/>
      <c r="J45" s="131" t="s">
        <v>2545</v>
      </c>
      <c r="K45" s="242">
        <v>0</v>
      </c>
      <c r="L45" s="131">
        <v>0</v>
      </c>
      <c r="M45" s="131" t="s">
        <v>1310</v>
      </c>
      <c r="N45" s="138"/>
      <c r="O45" s="139">
        <v>1601.93</v>
      </c>
    </row>
    <row r="46" spans="1:15">
      <c r="A46" s="131" t="s">
        <v>2594</v>
      </c>
      <c r="B46" s="132" t="s">
        <v>1413</v>
      </c>
      <c r="C46" s="133" t="s">
        <v>1831</v>
      </c>
      <c r="D46" s="133" t="s">
        <v>2813</v>
      </c>
      <c r="E46" s="132" t="s">
        <v>1238</v>
      </c>
      <c r="F46" s="134"/>
      <c r="G46" s="135">
        <v>0</v>
      </c>
      <c r="H46" s="136"/>
      <c r="I46" s="137"/>
      <c r="J46" s="131" t="s">
        <v>2545</v>
      </c>
      <c r="K46" s="242">
        <v>0</v>
      </c>
      <c r="L46" s="131">
        <v>0</v>
      </c>
      <c r="M46" s="131" t="s">
        <v>1310</v>
      </c>
      <c r="N46" s="138"/>
      <c r="O46" s="139">
        <v>3030.15</v>
      </c>
    </row>
    <row r="47" spans="1:15">
      <c r="A47" s="131" t="s">
        <v>2595</v>
      </c>
      <c r="B47" s="132" t="s">
        <v>1456</v>
      </c>
      <c r="C47" s="133" t="s">
        <v>1802</v>
      </c>
      <c r="D47" s="133" t="s">
        <v>2814</v>
      </c>
      <c r="E47" s="132" t="s">
        <v>1238</v>
      </c>
      <c r="F47" s="134"/>
      <c r="G47" s="135">
        <v>0</v>
      </c>
      <c r="H47" s="136"/>
      <c r="I47" s="137"/>
      <c r="J47" s="131" t="s">
        <v>2545</v>
      </c>
      <c r="K47" s="242">
        <v>0</v>
      </c>
      <c r="L47" s="131">
        <v>0</v>
      </c>
      <c r="M47" s="131" t="s">
        <v>1310</v>
      </c>
      <c r="N47" s="138"/>
      <c r="O47" s="139">
        <v>4236.04</v>
      </c>
    </row>
    <row r="48" spans="1:15">
      <c r="A48" s="131" t="s">
        <v>2596</v>
      </c>
      <c r="B48" s="156" t="s">
        <v>1269</v>
      </c>
      <c r="C48" s="133" t="s">
        <v>1774</v>
      </c>
      <c r="D48" s="133" t="s">
        <v>2815</v>
      </c>
      <c r="E48" s="132" t="s">
        <v>1238</v>
      </c>
      <c r="F48" s="134">
        <v>0.99170000000000003</v>
      </c>
      <c r="G48" s="135">
        <v>0.72299999999999998</v>
      </c>
      <c r="H48" s="136">
        <v>0</v>
      </c>
      <c r="I48" s="137" t="s">
        <v>1351</v>
      </c>
      <c r="J48" s="131" t="s">
        <v>2538</v>
      </c>
      <c r="K48" s="242">
        <v>8074.51</v>
      </c>
      <c r="L48" s="131">
        <v>0</v>
      </c>
      <c r="M48" s="131" t="s">
        <v>1310</v>
      </c>
      <c r="N48" s="138">
        <v>0.62</v>
      </c>
      <c r="O48" s="139">
        <v>8032.96</v>
      </c>
    </row>
    <row r="49" spans="1:15">
      <c r="A49" s="131" t="s">
        <v>2597</v>
      </c>
      <c r="B49" s="132" t="s">
        <v>1269</v>
      </c>
      <c r="C49" s="133" t="s">
        <v>1774</v>
      </c>
      <c r="D49" s="133" t="s">
        <v>2815</v>
      </c>
      <c r="E49" s="132" t="s">
        <v>1238</v>
      </c>
      <c r="F49" s="134">
        <v>0.99170000000000003</v>
      </c>
      <c r="G49" s="135">
        <v>0.72299999999999998</v>
      </c>
      <c r="H49" s="136">
        <v>0</v>
      </c>
      <c r="I49" s="137" t="s">
        <v>1351</v>
      </c>
      <c r="J49" s="131" t="s">
        <v>2538</v>
      </c>
      <c r="K49" s="242">
        <v>8074.51</v>
      </c>
      <c r="L49" s="131">
        <v>0</v>
      </c>
      <c r="M49" s="131" t="s">
        <v>1315</v>
      </c>
      <c r="N49" s="138">
        <v>0.62</v>
      </c>
      <c r="O49" s="139">
        <v>8032.96</v>
      </c>
    </row>
    <row r="50" spans="1:15">
      <c r="A50" s="131" t="s">
        <v>2598</v>
      </c>
      <c r="B50" s="140" t="s">
        <v>1265</v>
      </c>
      <c r="C50" s="133" t="s">
        <v>1770</v>
      </c>
      <c r="D50" s="133" t="s">
        <v>2816</v>
      </c>
      <c r="E50" s="132" t="s">
        <v>1238</v>
      </c>
      <c r="F50" s="134">
        <v>1.0662</v>
      </c>
      <c r="G50" s="135">
        <v>0.53600000000000003</v>
      </c>
      <c r="H50" s="136">
        <v>0</v>
      </c>
      <c r="I50" s="137" t="s">
        <v>1350</v>
      </c>
      <c r="J50" s="131" t="s">
        <v>2538</v>
      </c>
      <c r="K50" s="242">
        <v>8074.51</v>
      </c>
      <c r="L50" s="131">
        <v>0</v>
      </c>
      <c r="M50" s="131" t="s">
        <v>1310</v>
      </c>
      <c r="N50" s="138">
        <v>0.68300000000000005</v>
      </c>
      <c r="O50" s="139">
        <v>8439.6</v>
      </c>
    </row>
    <row r="51" spans="1:15">
      <c r="A51" s="131" t="s">
        <v>2599</v>
      </c>
      <c r="B51" s="156" t="s">
        <v>1884</v>
      </c>
      <c r="C51" s="133" t="s">
        <v>2600</v>
      </c>
      <c r="D51" s="133" t="s">
        <v>2817</v>
      </c>
      <c r="E51" s="132" t="s">
        <v>1299</v>
      </c>
      <c r="F51" s="134"/>
      <c r="G51" s="135">
        <v>0</v>
      </c>
      <c r="H51" s="136"/>
      <c r="I51" s="137"/>
      <c r="J51" s="141" t="s">
        <v>2545</v>
      </c>
      <c r="K51" s="242">
        <v>0</v>
      </c>
      <c r="L51" s="131">
        <v>1</v>
      </c>
      <c r="M51" s="131" t="s">
        <v>1310</v>
      </c>
      <c r="N51" s="138"/>
      <c r="O51" s="139">
        <v>2679.02</v>
      </c>
    </row>
    <row r="52" spans="1:15">
      <c r="A52" s="131" t="s">
        <v>2601</v>
      </c>
      <c r="B52" s="156" t="s">
        <v>1239</v>
      </c>
      <c r="C52" s="133" t="s">
        <v>1743</v>
      </c>
      <c r="D52" s="133" t="s">
        <v>2811</v>
      </c>
      <c r="E52" s="132" t="s">
        <v>1238</v>
      </c>
      <c r="F52" s="134">
        <v>0.94299999999999995</v>
      </c>
      <c r="G52" s="135">
        <v>0.44700000000000001</v>
      </c>
      <c r="H52" s="136">
        <v>4.6800000000000001E-2</v>
      </c>
      <c r="I52" s="137" t="s">
        <v>1351</v>
      </c>
      <c r="J52" s="141" t="s">
        <v>2538</v>
      </c>
      <c r="K52" s="242">
        <v>8074.51</v>
      </c>
      <c r="L52" s="131">
        <v>0</v>
      </c>
      <c r="M52" s="131" t="s">
        <v>1310</v>
      </c>
      <c r="N52" s="138">
        <v>0.62</v>
      </c>
      <c r="O52" s="139">
        <v>7789.16</v>
      </c>
    </row>
    <row r="53" spans="1:15">
      <c r="A53" s="131" t="s">
        <v>2602</v>
      </c>
      <c r="B53" s="132" t="s">
        <v>1278</v>
      </c>
      <c r="C53" s="133" t="s">
        <v>1783</v>
      </c>
      <c r="D53" s="133" t="s">
        <v>2818</v>
      </c>
      <c r="E53" s="132" t="s">
        <v>1238</v>
      </c>
      <c r="F53" s="134">
        <v>1.0287999999999999</v>
      </c>
      <c r="G53" s="135">
        <v>0.69</v>
      </c>
      <c r="H53" s="136">
        <v>0</v>
      </c>
      <c r="I53" s="137" t="s">
        <v>1350</v>
      </c>
      <c r="J53" s="141" t="s">
        <v>2538</v>
      </c>
      <c r="K53" s="242">
        <v>8074.51</v>
      </c>
      <c r="L53" s="141">
        <v>0</v>
      </c>
      <c r="M53" s="141" t="s">
        <v>1310</v>
      </c>
      <c r="N53" s="138">
        <v>0.68300000000000005</v>
      </c>
      <c r="O53" s="139">
        <v>8233.34</v>
      </c>
    </row>
    <row r="54" spans="1:15">
      <c r="A54" s="131" t="s">
        <v>2603</v>
      </c>
      <c r="B54" s="156" t="s">
        <v>1254</v>
      </c>
      <c r="C54" s="133" t="s">
        <v>1759</v>
      </c>
      <c r="D54" s="133" t="s">
        <v>2819</v>
      </c>
      <c r="E54" s="132" t="s">
        <v>1238</v>
      </c>
      <c r="F54" s="134">
        <v>1.0905</v>
      </c>
      <c r="G54" s="135">
        <v>0.42399999999999999</v>
      </c>
      <c r="H54" s="136">
        <v>0</v>
      </c>
      <c r="I54" s="137" t="s">
        <v>1350</v>
      </c>
      <c r="J54" s="131" t="s">
        <v>2538</v>
      </c>
      <c r="K54" s="242">
        <v>8074.51</v>
      </c>
      <c r="L54" s="131">
        <v>0</v>
      </c>
      <c r="M54" s="131" t="s">
        <v>1310</v>
      </c>
      <c r="N54" s="138">
        <v>0.68300000000000005</v>
      </c>
      <c r="O54" s="139">
        <v>8573.6</v>
      </c>
    </row>
    <row r="55" spans="1:15">
      <c r="A55" s="131" t="s">
        <v>2604</v>
      </c>
      <c r="B55" s="132" t="s">
        <v>1277</v>
      </c>
      <c r="C55" s="157" t="s">
        <v>1782</v>
      </c>
      <c r="D55" s="133" t="s">
        <v>2820</v>
      </c>
      <c r="E55" s="132" t="s">
        <v>1238</v>
      </c>
      <c r="F55" s="134">
        <v>1.0905</v>
      </c>
      <c r="G55" s="135">
        <v>0.45</v>
      </c>
      <c r="H55" s="136">
        <v>4.6800000000000001E-2</v>
      </c>
      <c r="I55" s="137" t="s">
        <v>1350</v>
      </c>
      <c r="J55" s="131" t="s">
        <v>2538</v>
      </c>
      <c r="K55" s="242">
        <v>8074.51</v>
      </c>
      <c r="L55" s="131">
        <v>0</v>
      </c>
      <c r="M55" s="131" t="s">
        <v>1310</v>
      </c>
      <c r="N55" s="138">
        <v>0.68300000000000005</v>
      </c>
      <c r="O55" s="139">
        <v>8573.6</v>
      </c>
    </row>
    <row r="56" spans="1:15">
      <c r="A56" s="131" t="s">
        <v>2605</v>
      </c>
      <c r="B56" s="156" t="s">
        <v>1281</v>
      </c>
      <c r="C56" s="133" t="s">
        <v>1785</v>
      </c>
      <c r="D56" s="133" t="s">
        <v>2821</v>
      </c>
      <c r="E56" s="132" t="s">
        <v>1238</v>
      </c>
      <c r="F56" s="134">
        <v>1.0905</v>
      </c>
      <c r="G56" s="135">
        <v>0.30099999999999999</v>
      </c>
      <c r="H56" s="136">
        <v>0</v>
      </c>
      <c r="I56" s="137" t="s">
        <v>1351</v>
      </c>
      <c r="J56" s="141" t="s">
        <v>2538</v>
      </c>
      <c r="K56" s="242">
        <v>8074.51</v>
      </c>
      <c r="L56" s="131">
        <v>0</v>
      </c>
      <c r="M56" s="131" t="s">
        <v>1310</v>
      </c>
      <c r="N56" s="138">
        <v>0.68300000000000005</v>
      </c>
      <c r="O56" s="139">
        <v>8573.6</v>
      </c>
    </row>
    <row r="57" spans="1:15">
      <c r="A57" s="131" t="s">
        <v>2606</v>
      </c>
      <c r="B57" s="156" t="s">
        <v>1267</v>
      </c>
      <c r="C57" s="133" t="s">
        <v>1772</v>
      </c>
      <c r="D57" s="133" t="s">
        <v>2779</v>
      </c>
      <c r="E57" s="132" t="s">
        <v>1238</v>
      </c>
      <c r="F57" s="134">
        <v>1.0905</v>
      </c>
      <c r="G57" s="135">
        <v>0.307</v>
      </c>
      <c r="H57" s="136">
        <v>1.6E-2</v>
      </c>
      <c r="I57" s="137" t="s">
        <v>1351</v>
      </c>
      <c r="J57" s="141" t="s">
        <v>2538</v>
      </c>
      <c r="K57" s="242">
        <v>8074.51</v>
      </c>
      <c r="L57" s="131">
        <v>0</v>
      </c>
      <c r="M57" s="131" t="s">
        <v>1310</v>
      </c>
      <c r="N57" s="138">
        <v>0.68300000000000005</v>
      </c>
      <c r="O57" s="139">
        <v>8573.6</v>
      </c>
    </row>
    <row r="58" spans="1:15">
      <c r="A58" s="131" t="s">
        <v>2607</v>
      </c>
      <c r="B58" s="132" t="s">
        <v>1250</v>
      </c>
      <c r="C58" s="133" t="s">
        <v>1755</v>
      </c>
      <c r="D58" s="133" t="s">
        <v>2822</v>
      </c>
      <c r="E58" s="132" t="s">
        <v>1238</v>
      </c>
      <c r="F58" s="134">
        <v>0.99170000000000003</v>
      </c>
      <c r="G58" s="135">
        <v>0.39900000000000002</v>
      </c>
      <c r="H58" s="136">
        <v>0.246</v>
      </c>
      <c r="I58" s="137" t="s">
        <v>1350</v>
      </c>
      <c r="J58" s="131" t="s">
        <v>2538</v>
      </c>
      <c r="K58" s="242">
        <v>8074.51</v>
      </c>
      <c r="L58" s="131">
        <v>0</v>
      </c>
      <c r="M58" s="131" t="s">
        <v>1310</v>
      </c>
      <c r="N58" s="138">
        <v>0.62</v>
      </c>
      <c r="O58" s="139">
        <v>8032.96</v>
      </c>
    </row>
    <row r="59" spans="1:15">
      <c r="A59" s="131" t="s">
        <v>2608</v>
      </c>
      <c r="B59" s="156" t="s">
        <v>1458</v>
      </c>
      <c r="C59" s="133" t="s">
        <v>1814</v>
      </c>
      <c r="D59" s="133" t="s">
        <v>2823</v>
      </c>
      <c r="E59" s="132" t="s">
        <v>1238</v>
      </c>
      <c r="F59" s="134"/>
      <c r="G59" s="135">
        <v>0</v>
      </c>
      <c r="H59" s="136"/>
      <c r="I59" s="137"/>
      <c r="J59" s="141" t="s">
        <v>2545</v>
      </c>
      <c r="K59" s="242">
        <v>0</v>
      </c>
      <c r="L59" s="131">
        <v>0</v>
      </c>
      <c r="M59" s="131" t="s">
        <v>1310</v>
      </c>
      <c r="N59" s="138"/>
      <c r="O59" s="139">
        <v>2516.19</v>
      </c>
    </row>
    <row r="60" spans="1:15">
      <c r="A60" s="131" t="s">
        <v>2609</v>
      </c>
      <c r="B60" s="132" t="s">
        <v>1417</v>
      </c>
      <c r="C60" s="133" t="s">
        <v>1857</v>
      </c>
      <c r="D60" s="133" t="s">
        <v>2824</v>
      </c>
      <c r="E60" s="132" t="s">
        <v>1238</v>
      </c>
      <c r="F60" s="134"/>
      <c r="G60" s="135">
        <v>0</v>
      </c>
      <c r="H60" s="136"/>
      <c r="I60" s="137"/>
      <c r="J60" s="141" t="s">
        <v>2545</v>
      </c>
      <c r="K60" s="242">
        <v>0</v>
      </c>
      <c r="L60" s="141">
        <v>0</v>
      </c>
      <c r="M60" s="141" t="s">
        <v>1310</v>
      </c>
      <c r="N60" s="138"/>
      <c r="O60" s="139">
        <v>2606.86</v>
      </c>
    </row>
    <row r="61" spans="1:15">
      <c r="A61" s="131" t="s">
        <v>2610</v>
      </c>
      <c r="B61" s="156" t="s">
        <v>1298</v>
      </c>
      <c r="C61" s="133" t="s">
        <v>1882</v>
      </c>
      <c r="D61" s="133" t="s">
        <v>2825</v>
      </c>
      <c r="E61" s="132" t="s">
        <v>1299</v>
      </c>
      <c r="F61" s="134">
        <v>1.0031000000000001</v>
      </c>
      <c r="G61" s="135">
        <v>0.53800000000000003</v>
      </c>
      <c r="H61" s="136"/>
      <c r="I61" s="137" t="s">
        <v>1351</v>
      </c>
      <c r="J61" s="131" t="s">
        <v>2538</v>
      </c>
      <c r="K61" s="242">
        <v>8074.51</v>
      </c>
      <c r="L61" s="131">
        <v>1</v>
      </c>
      <c r="M61" s="131" t="s">
        <v>1310</v>
      </c>
      <c r="N61" s="138">
        <v>0.68300000000000005</v>
      </c>
      <c r="O61" s="139">
        <v>8091.6</v>
      </c>
    </row>
    <row r="62" spans="1:15">
      <c r="A62" s="131" t="s">
        <v>2611</v>
      </c>
      <c r="B62" s="132" t="s">
        <v>1285</v>
      </c>
      <c r="C62" s="133" t="s">
        <v>1789</v>
      </c>
      <c r="D62" s="133" t="s">
        <v>2826</v>
      </c>
      <c r="E62" s="132" t="s">
        <v>1238</v>
      </c>
      <c r="F62" s="134">
        <v>1.0662</v>
      </c>
      <c r="G62" s="135">
        <v>0.373</v>
      </c>
      <c r="H62" s="136">
        <v>0.78800000000000003</v>
      </c>
      <c r="I62" s="137" t="s">
        <v>1349</v>
      </c>
      <c r="J62" s="131" t="s">
        <v>2538</v>
      </c>
      <c r="K62" s="242">
        <v>8074.51</v>
      </c>
      <c r="L62" s="131">
        <v>0</v>
      </c>
      <c r="M62" s="131" t="s">
        <v>1310</v>
      </c>
      <c r="N62" s="138">
        <v>0.68300000000000005</v>
      </c>
      <c r="O62" s="139">
        <v>8439.6</v>
      </c>
    </row>
    <row r="63" spans="1:15">
      <c r="A63" s="131" t="s">
        <v>2612</v>
      </c>
      <c r="B63" s="156" t="s">
        <v>1428</v>
      </c>
      <c r="C63" s="133" t="s">
        <v>1867</v>
      </c>
      <c r="D63" s="133" t="s">
        <v>2827</v>
      </c>
      <c r="E63" s="132" t="s">
        <v>1238</v>
      </c>
      <c r="F63" s="134"/>
      <c r="G63" s="135">
        <v>0</v>
      </c>
      <c r="H63" s="136"/>
      <c r="I63" s="137"/>
      <c r="J63" s="131" t="s">
        <v>2545</v>
      </c>
      <c r="K63" s="242">
        <v>0</v>
      </c>
      <c r="L63" s="131">
        <v>0</v>
      </c>
      <c r="M63" s="131" t="s">
        <v>1310</v>
      </c>
      <c r="N63" s="138"/>
      <c r="O63" s="139">
        <v>1885.77</v>
      </c>
    </row>
    <row r="64" spans="1:15">
      <c r="A64" s="131" t="s">
        <v>2613</v>
      </c>
      <c r="B64" s="156" t="s">
        <v>1444</v>
      </c>
      <c r="C64" s="133" t="s">
        <v>1846</v>
      </c>
      <c r="D64" s="133" t="s">
        <v>2828</v>
      </c>
      <c r="E64" s="132" t="s">
        <v>1238</v>
      </c>
      <c r="F64" s="134"/>
      <c r="G64" s="135">
        <v>0</v>
      </c>
      <c r="H64" s="136"/>
      <c r="I64" s="137"/>
      <c r="J64" s="141" t="s">
        <v>2545</v>
      </c>
      <c r="K64" s="242">
        <v>0</v>
      </c>
      <c r="L64" s="131">
        <v>0</v>
      </c>
      <c r="M64" s="131" t="s">
        <v>1310</v>
      </c>
      <c r="N64" s="138"/>
      <c r="O64" s="139">
        <v>2861.89</v>
      </c>
    </row>
    <row r="65" spans="1:15">
      <c r="A65" s="131" t="s">
        <v>2614</v>
      </c>
      <c r="B65" s="132" t="s">
        <v>1474</v>
      </c>
      <c r="C65" s="133" t="s">
        <v>1813</v>
      </c>
      <c r="D65" s="133" t="s">
        <v>2829</v>
      </c>
      <c r="E65" s="132" t="s">
        <v>1238</v>
      </c>
      <c r="F65" s="134"/>
      <c r="G65" s="135">
        <v>0</v>
      </c>
      <c r="H65" s="136"/>
      <c r="I65" s="137"/>
      <c r="J65" s="131" t="s">
        <v>2545</v>
      </c>
      <c r="K65" s="242">
        <v>0</v>
      </c>
      <c r="L65" s="131">
        <v>0</v>
      </c>
      <c r="M65" s="131" t="s">
        <v>1310</v>
      </c>
      <c r="N65" s="138"/>
      <c r="O65" s="139">
        <v>2190.3000000000002</v>
      </c>
    </row>
    <row r="66" spans="1:15">
      <c r="A66" s="131" t="s">
        <v>2615</v>
      </c>
      <c r="B66" s="132" t="s">
        <v>1261</v>
      </c>
      <c r="C66" s="133" t="s">
        <v>1766</v>
      </c>
      <c r="D66" s="133" t="s">
        <v>2830</v>
      </c>
      <c r="E66" s="132" t="s">
        <v>1238</v>
      </c>
      <c r="F66" s="134">
        <v>0.92249999999999999</v>
      </c>
      <c r="G66" s="135">
        <v>0.55100000000000005</v>
      </c>
      <c r="H66" s="136">
        <v>4.6800000000000001E-2</v>
      </c>
      <c r="I66" s="137" t="s">
        <v>1350</v>
      </c>
      <c r="J66" s="131" t="s">
        <v>2538</v>
      </c>
      <c r="K66" s="242">
        <v>8074.51</v>
      </c>
      <c r="L66" s="131">
        <v>0</v>
      </c>
      <c r="M66" s="131" t="s">
        <v>1310</v>
      </c>
      <c r="N66" s="138">
        <v>0.62</v>
      </c>
      <c r="O66" s="139">
        <v>7686.52</v>
      </c>
    </row>
    <row r="67" spans="1:15">
      <c r="A67" s="131" t="s">
        <v>2616</v>
      </c>
      <c r="B67" s="132" t="s">
        <v>1424</v>
      </c>
      <c r="C67" s="133" t="s">
        <v>1834</v>
      </c>
      <c r="D67" s="133" t="s">
        <v>2831</v>
      </c>
      <c r="E67" s="132" t="s">
        <v>1238</v>
      </c>
      <c r="F67" s="134"/>
      <c r="G67" s="135">
        <v>0</v>
      </c>
      <c r="H67" s="136"/>
      <c r="I67" s="137"/>
      <c r="J67" s="141" t="s">
        <v>2545</v>
      </c>
      <c r="K67" s="242">
        <v>0</v>
      </c>
      <c r="L67" s="141">
        <v>0</v>
      </c>
      <c r="M67" s="141" t="s">
        <v>1310</v>
      </c>
      <c r="N67" s="138"/>
      <c r="O67" s="139">
        <v>2438.6</v>
      </c>
    </row>
    <row r="68" spans="1:15">
      <c r="A68" s="131" t="s">
        <v>2617</v>
      </c>
      <c r="B68" s="132" t="s">
        <v>1300</v>
      </c>
      <c r="C68" s="133" t="s">
        <v>1883</v>
      </c>
      <c r="D68" s="133" t="s">
        <v>2825</v>
      </c>
      <c r="E68" s="132" t="s">
        <v>1299</v>
      </c>
      <c r="F68" s="134">
        <v>1.0031000000000001</v>
      </c>
      <c r="G68" s="135">
        <v>0.55300000000000005</v>
      </c>
      <c r="H68" s="136"/>
      <c r="I68" s="137" t="s">
        <v>1351</v>
      </c>
      <c r="J68" s="131" t="s">
        <v>2538</v>
      </c>
      <c r="K68" s="242">
        <v>8074.51</v>
      </c>
      <c r="L68" s="131">
        <v>1</v>
      </c>
      <c r="M68" s="131" t="s">
        <v>1310</v>
      </c>
      <c r="N68" s="138">
        <v>0.68300000000000005</v>
      </c>
      <c r="O68" s="139">
        <v>8091.6</v>
      </c>
    </row>
    <row r="69" spans="1:15">
      <c r="A69" s="131" t="s">
        <v>2618</v>
      </c>
      <c r="B69" s="156" t="s">
        <v>1282</v>
      </c>
      <c r="C69" s="133" t="s">
        <v>1786</v>
      </c>
      <c r="D69" s="133" t="s">
        <v>2832</v>
      </c>
      <c r="E69" s="132" t="s">
        <v>1238</v>
      </c>
      <c r="F69" s="134">
        <v>1.0905</v>
      </c>
      <c r="G69" s="135">
        <v>0.38100000000000001</v>
      </c>
      <c r="H69" s="136">
        <v>4.6800000000000001E-2</v>
      </c>
      <c r="I69" s="137" t="s">
        <v>1351</v>
      </c>
      <c r="J69" s="141" t="s">
        <v>2538</v>
      </c>
      <c r="K69" s="242">
        <v>8074.51</v>
      </c>
      <c r="L69" s="131">
        <v>0</v>
      </c>
      <c r="M69" s="131" t="s">
        <v>1310</v>
      </c>
      <c r="N69" s="138">
        <v>0.68300000000000005</v>
      </c>
      <c r="O69" s="139">
        <v>8573.6</v>
      </c>
    </row>
    <row r="70" spans="1:15">
      <c r="A70" s="131" t="s">
        <v>2619</v>
      </c>
      <c r="B70" s="156" t="s">
        <v>1260</v>
      </c>
      <c r="C70" s="133" t="s">
        <v>1765</v>
      </c>
      <c r="D70" s="133" t="s">
        <v>2826</v>
      </c>
      <c r="E70" s="132" t="s">
        <v>1238</v>
      </c>
      <c r="F70" s="134">
        <v>1.0905</v>
      </c>
      <c r="G70" s="135">
        <v>0.438</v>
      </c>
      <c r="H70" s="136">
        <v>0.246</v>
      </c>
      <c r="I70" s="137" t="s">
        <v>1351</v>
      </c>
      <c r="J70" s="141" t="s">
        <v>2538</v>
      </c>
      <c r="K70" s="242">
        <v>8074.51</v>
      </c>
      <c r="L70" s="131">
        <v>0</v>
      </c>
      <c r="M70" s="131" t="s">
        <v>1310</v>
      </c>
      <c r="N70" s="138">
        <v>0.68300000000000005</v>
      </c>
      <c r="O70" s="139">
        <v>8573.6</v>
      </c>
    </row>
    <row r="71" spans="1:15">
      <c r="A71" s="131" t="s">
        <v>2620</v>
      </c>
      <c r="B71" s="132" t="s">
        <v>1283</v>
      </c>
      <c r="C71" s="133" t="s">
        <v>1787</v>
      </c>
      <c r="D71" s="133" t="s">
        <v>2833</v>
      </c>
      <c r="E71" s="132" t="s">
        <v>1238</v>
      </c>
      <c r="F71" s="134">
        <v>1.0905</v>
      </c>
      <c r="G71" s="135">
        <v>0.34399999999999997</v>
      </c>
      <c r="H71" s="136">
        <v>0</v>
      </c>
      <c r="I71" s="137" t="s">
        <v>1351</v>
      </c>
      <c r="J71" s="131" t="s">
        <v>2538</v>
      </c>
      <c r="K71" s="242">
        <v>8074.51</v>
      </c>
      <c r="L71" s="131">
        <v>0</v>
      </c>
      <c r="M71" s="131" t="s">
        <v>1310</v>
      </c>
      <c r="N71" s="138">
        <v>0.68300000000000005</v>
      </c>
      <c r="O71" s="139">
        <v>8573.6</v>
      </c>
    </row>
    <row r="72" spans="1:15">
      <c r="A72" s="131" t="s">
        <v>2621</v>
      </c>
      <c r="B72" s="156" t="s">
        <v>1829</v>
      </c>
      <c r="C72" s="133" t="s">
        <v>1830</v>
      </c>
      <c r="D72" s="133" t="s">
        <v>2834</v>
      </c>
      <c r="E72" s="132" t="s">
        <v>1238</v>
      </c>
      <c r="F72" s="134"/>
      <c r="G72" s="135">
        <v>0</v>
      </c>
      <c r="H72" s="136"/>
      <c r="I72" s="137"/>
      <c r="J72" s="141" t="s">
        <v>2545</v>
      </c>
      <c r="K72" s="242">
        <v>0</v>
      </c>
      <c r="L72" s="131">
        <v>0</v>
      </c>
      <c r="M72" s="131" t="s">
        <v>1310</v>
      </c>
      <c r="N72" s="138"/>
      <c r="O72" s="139">
        <v>2190.3000000000002</v>
      </c>
    </row>
    <row r="73" spans="1:15">
      <c r="A73" s="131" t="s">
        <v>2622</v>
      </c>
      <c r="B73" s="132" t="s">
        <v>1240</v>
      </c>
      <c r="C73" s="133" t="s">
        <v>1744</v>
      </c>
      <c r="D73" s="133" t="s">
        <v>2779</v>
      </c>
      <c r="E73" s="132" t="s">
        <v>1238</v>
      </c>
      <c r="F73" s="134">
        <v>1.0905</v>
      </c>
      <c r="G73" s="135">
        <v>0.35699999999999998</v>
      </c>
      <c r="H73" s="136">
        <v>0.40089999999999998</v>
      </c>
      <c r="I73" s="137" t="s">
        <v>1351</v>
      </c>
      <c r="J73" s="131" t="s">
        <v>2538</v>
      </c>
      <c r="K73" s="242">
        <v>8074.51</v>
      </c>
      <c r="L73" s="131">
        <v>0</v>
      </c>
      <c r="M73" s="131" t="s">
        <v>1310</v>
      </c>
      <c r="N73" s="138">
        <v>0.68300000000000005</v>
      </c>
      <c r="O73" s="139">
        <v>8573.6</v>
      </c>
    </row>
    <row r="74" spans="1:15">
      <c r="A74" s="131" t="s">
        <v>2623</v>
      </c>
      <c r="B74" s="156" t="s">
        <v>1240</v>
      </c>
      <c r="C74" s="133" t="s">
        <v>1744</v>
      </c>
      <c r="D74" s="133" t="s">
        <v>2779</v>
      </c>
      <c r="E74" s="132" t="s">
        <v>1238</v>
      </c>
      <c r="F74" s="134">
        <v>1.0905</v>
      </c>
      <c r="G74" s="135">
        <v>0.35699999999999998</v>
      </c>
      <c r="H74" s="136">
        <v>0.40089999999999998</v>
      </c>
      <c r="I74" s="137" t="s">
        <v>1351</v>
      </c>
      <c r="J74" s="141" t="s">
        <v>2538</v>
      </c>
      <c r="K74" s="242">
        <v>8074.51</v>
      </c>
      <c r="L74" s="131">
        <v>0</v>
      </c>
      <c r="M74" s="131" t="s">
        <v>1315</v>
      </c>
      <c r="N74" s="138">
        <v>0.68300000000000005</v>
      </c>
      <c r="O74" s="139">
        <v>8573.6</v>
      </c>
    </row>
    <row r="75" spans="1:15">
      <c r="A75" s="131" t="s">
        <v>2624</v>
      </c>
      <c r="B75" s="156" t="s">
        <v>1503</v>
      </c>
      <c r="C75" s="133" t="s">
        <v>1885</v>
      </c>
      <c r="D75" s="133" t="s">
        <v>2835</v>
      </c>
      <c r="E75" s="132" t="s">
        <v>1299</v>
      </c>
      <c r="F75" s="134"/>
      <c r="G75" s="135">
        <v>0</v>
      </c>
      <c r="H75" s="136"/>
      <c r="I75" s="137"/>
      <c r="J75" s="141" t="s">
        <v>2545</v>
      </c>
      <c r="K75" s="242">
        <v>0</v>
      </c>
      <c r="L75" s="131">
        <v>1</v>
      </c>
      <c r="M75" s="131" t="s">
        <v>1310</v>
      </c>
      <c r="N75" s="138"/>
      <c r="O75" s="139">
        <v>1690.01</v>
      </c>
    </row>
    <row r="76" spans="1:15">
      <c r="A76" s="131" t="s">
        <v>2625</v>
      </c>
      <c r="B76" s="156" t="s">
        <v>1279</v>
      </c>
      <c r="C76" s="133" t="s">
        <v>1784</v>
      </c>
      <c r="D76" s="133" t="s">
        <v>2836</v>
      </c>
      <c r="E76" s="132" t="s">
        <v>1238</v>
      </c>
      <c r="F76" s="134">
        <v>0.97199999999999998</v>
      </c>
      <c r="G76" s="135">
        <v>0.624</v>
      </c>
      <c r="H76" s="136">
        <v>0.23</v>
      </c>
      <c r="I76" s="137" t="s">
        <v>1350</v>
      </c>
      <c r="J76" s="141" t="s">
        <v>2538</v>
      </c>
      <c r="K76" s="242">
        <v>8074.51</v>
      </c>
      <c r="L76" s="131">
        <v>0</v>
      </c>
      <c r="M76" s="131" t="s">
        <v>1310</v>
      </c>
      <c r="N76" s="138">
        <v>0.62</v>
      </c>
      <c r="O76" s="139">
        <v>7934.34</v>
      </c>
    </row>
    <row r="77" spans="1:15">
      <c r="A77" s="131" t="s">
        <v>2626</v>
      </c>
      <c r="B77" s="156" t="s">
        <v>1430</v>
      </c>
      <c r="C77" s="133" t="s">
        <v>1806</v>
      </c>
      <c r="D77" s="133" t="s">
        <v>2837</v>
      </c>
      <c r="E77" s="132" t="s">
        <v>1238</v>
      </c>
      <c r="F77" s="134"/>
      <c r="G77" s="135">
        <v>0</v>
      </c>
      <c r="H77" s="136"/>
      <c r="I77" s="137"/>
      <c r="J77" s="141" t="s">
        <v>2545</v>
      </c>
      <c r="K77" s="242">
        <v>0</v>
      </c>
      <c r="L77" s="131">
        <v>0</v>
      </c>
      <c r="M77" s="131" t="s">
        <v>1310</v>
      </c>
      <c r="N77" s="138"/>
      <c r="O77" s="139">
        <v>2753.85</v>
      </c>
    </row>
    <row r="78" spans="1:15">
      <c r="A78" s="131" t="s">
        <v>2627</v>
      </c>
      <c r="B78" s="156" t="s">
        <v>1403</v>
      </c>
      <c r="C78" s="133" t="s">
        <v>1826</v>
      </c>
      <c r="D78" s="133" t="s">
        <v>2838</v>
      </c>
      <c r="E78" s="132" t="s">
        <v>1238</v>
      </c>
      <c r="F78" s="134"/>
      <c r="G78" s="135">
        <v>0</v>
      </c>
      <c r="H78" s="136"/>
      <c r="I78" s="137"/>
      <c r="J78" s="141" t="s">
        <v>2545</v>
      </c>
      <c r="K78" s="242">
        <v>0</v>
      </c>
      <c r="L78" s="131">
        <v>0</v>
      </c>
      <c r="M78" s="131" t="s">
        <v>1310</v>
      </c>
      <c r="N78" s="138"/>
      <c r="O78" s="139">
        <v>3250.2</v>
      </c>
    </row>
    <row r="79" spans="1:15">
      <c r="A79" s="131" t="s">
        <v>2628</v>
      </c>
      <c r="B79" s="156" t="s">
        <v>1255</v>
      </c>
      <c r="C79" s="133" t="s">
        <v>1760</v>
      </c>
      <c r="D79" s="133" t="s">
        <v>2839</v>
      </c>
      <c r="E79" s="132" t="s">
        <v>1238</v>
      </c>
      <c r="F79" s="134">
        <v>0.90890000000000004</v>
      </c>
      <c r="G79" s="135">
        <v>0.39500000000000002</v>
      </c>
      <c r="H79" s="136">
        <v>0</v>
      </c>
      <c r="I79" s="137" t="s">
        <v>1350</v>
      </c>
      <c r="J79" s="141" t="s">
        <v>2538</v>
      </c>
      <c r="K79" s="242">
        <v>8074.51</v>
      </c>
      <c r="L79" s="131">
        <v>0</v>
      </c>
      <c r="M79" s="131" t="s">
        <v>1310</v>
      </c>
      <c r="N79" s="138">
        <v>0.62</v>
      </c>
      <c r="O79" s="139">
        <v>7618.44</v>
      </c>
    </row>
    <row r="80" spans="1:15">
      <c r="A80" s="131" t="s">
        <v>2629</v>
      </c>
      <c r="B80" s="143" t="s">
        <v>1255</v>
      </c>
      <c r="C80" s="142" t="s">
        <v>1760</v>
      </c>
      <c r="D80" s="133" t="s">
        <v>2839</v>
      </c>
      <c r="E80" s="132" t="s">
        <v>1238</v>
      </c>
      <c r="F80" s="134">
        <v>0.90890000000000004</v>
      </c>
      <c r="G80" s="135">
        <v>0.39500000000000002</v>
      </c>
      <c r="H80" s="136">
        <v>0</v>
      </c>
      <c r="I80" s="137" t="s">
        <v>1350</v>
      </c>
      <c r="J80" s="131" t="s">
        <v>2538</v>
      </c>
      <c r="K80" s="242">
        <v>8074.51</v>
      </c>
      <c r="L80" s="131">
        <v>0</v>
      </c>
      <c r="M80" s="131" t="s">
        <v>1315</v>
      </c>
      <c r="N80" s="138">
        <v>0.62</v>
      </c>
      <c r="O80" s="139">
        <v>7618.44</v>
      </c>
    </row>
    <row r="81" spans="1:15">
      <c r="A81" s="131" t="s">
        <v>2630</v>
      </c>
      <c r="B81" s="141" t="s">
        <v>1459</v>
      </c>
      <c r="C81" s="142" t="s">
        <v>1801</v>
      </c>
      <c r="D81" s="133" t="s">
        <v>2840</v>
      </c>
      <c r="E81" s="132" t="s">
        <v>1238</v>
      </c>
      <c r="F81" s="134"/>
      <c r="G81" s="135">
        <v>0</v>
      </c>
      <c r="H81" s="136"/>
      <c r="I81" s="137"/>
      <c r="J81" s="131" t="s">
        <v>2545</v>
      </c>
      <c r="K81" s="242">
        <v>0</v>
      </c>
      <c r="L81" s="131">
        <v>0</v>
      </c>
      <c r="M81" s="131" t="s">
        <v>1310</v>
      </c>
      <c r="N81" s="138"/>
      <c r="O81" s="139">
        <v>1645.26</v>
      </c>
    </row>
    <row r="82" spans="1:15">
      <c r="A82" s="131" t="s">
        <v>2631</v>
      </c>
      <c r="B82" s="141" t="s">
        <v>2632</v>
      </c>
      <c r="C82" s="142" t="s">
        <v>2633</v>
      </c>
      <c r="D82" s="133" t="s">
        <v>2841</v>
      </c>
      <c r="E82" s="141" t="s">
        <v>2551</v>
      </c>
      <c r="F82" s="134">
        <v>0.83860000000000001</v>
      </c>
      <c r="G82" s="135"/>
      <c r="H82" s="136"/>
      <c r="I82" s="144" t="s">
        <v>1351</v>
      </c>
      <c r="J82" s="131" t="s">
        <v>2538</v>
      </c>
      <c r="K82" s="242">
        <v>8074.51</v>
      </c>
      <c r="L82" s="131">
        <v>1</v>
      </c>
      <c r="M82" s="131" t="s">
        <v>1310</v>
      </c>
      <c r="N82" s="138">
        <v>0.62</v>
      </c>
      <c r="O82" s="139">
        <v>7266.5</v>
      </c>
    </row>
    <row r="83" spans="1:15">
      <c r="A83" s="131" t="s">
        <v>2634</v>
      </c>
      <c r="B83" s="143" t="s">
        <v>1262</v>
      </c>
      <c r="C83" s="142" t="s">
        <v>1767</v>
      </c>
      <c r="D83" s="133" t="s">
        <v>2842</v>
      </c>
      <c r="E83" s="141" t="s">
        <v>1238</v>
      </c>
      <c r="F83" s="134">
        <v>1.0905</v>
      </c>
      <c r="G83" s="135">
        <v>0.61799999999999999</v>
      </c>
      <c r="H83" s="136">
        <v>0</v>
      </c>
      <c r="I83" s="144" t="s">
        <v>1350</v>
      </c>
      <c r="J83" s="141" t="s">
        <v>2538</v>
      </c>
      <c r="K83" s="242">
        <v>8074.51</v>
      </c>
      <c r="L83" s="131">
        <v>0</v>
      </c>
      <c r="M83" s="131" t="s">
        <v>1310</v>
      </c>
      <c r="N83" s="138">
        <v>0.68300000000000005</v>
      </c>
      <c r="O83" s="139">
        <v>8573.6</v>
      </c>
    </row>
    <row r="84" spans="1:15">
      <c r="A84" s="131" t="s">
        <v>2635</v>
      </c>
      <c r="B84" s="141" t="s">
        <v>1469</v>
      </c>
      <c r="C84" s="142" t="s">
        <v>1794</v>
      </c>
      <c r="D84" s="133" t="s">
        <v>2843</v>
      </c>
      <c r="E84" s="141" t="s">
        <v>1238</v>
      </c>
      <c r="F84" s="134"/>
      <c r="G84" s="135">
        <v>0</v>
      </c>
      <c r="H84" s="136"/>
      <c r="I84" s="144"/>
      <c r="J84" s="131" t="s">
        <v>2545</v>
      </c>
      <c r="K84" s="242">
        <v>0</v>
      </c>
      <c r="L84" s="131">
        <v>0</v>
      </c>
      <c r="M84" s="131" t="s">
        <v>1310</v>
      </c>
      <c r="N84" s="138"/>
      <c r="O84" s="139">
        <v>4894.97</v>
      </c>
    </row>
    <row r="85" spans="1:15">
      <c r="A85" s="131" t="s">
        <v>2636</v>
      </c>
      <c r="B85" s="141" t="s">
        <v>1421</v>
      </c>
      <c r="C85" s="142" t="s">
        <v>1820</v>
      </c>
      <c r="D85" s="133" t="s">
        <v>2844</v>
      </c>
      <c r="E85" s="141" t="s">
        <v>1238</v>
      </c>
      <c r="F85" s="134"/>
      <c r="G85" s="135">
        <v>0</v>
      </c>
      <c r="H85" s="136"/>
      <c r="I85" s="144"/>
      <c r="J85" s="131" t="s">
        <v>2545</v>
      </c>
      <c r="K85" s="242">
        <v>0</v>
      </c>
      <c r="L85" s="131">
        <v>0</v>
      </c>
      <c r="M85" s="131" t="s">
        <v>1310</v>
      </c>
      <c r="N85" s="138"/>
      <c r="O85" s="139">
        <v>1708.39</v>
      </c>
    </row>
    <row r="86" spans="1:15">
      <c r="A86" s="131" t="s">
        <v>2637</v>
      </c>
      <c r="B86" s="143" t="s">
        <v>1410</v>
      </c>
      <c r="C86" s="142" t="s">
        <v>1835</v>
      </c>
      <c r="D86" s="133" t="s">
        <v>2845</v>
      </c>
      <c r="E86" s="141" t="s">
        <v>1238</v>
      </c>
      <c r="F86" s="134"/>
      <c r="G86" s="135">
        <v>0</v>
      </c>
      <c r="H86" s="136"/>
      <c r="I86" s="144"/>
      <c r="J86" s="141" t="s">
        <v>2545</v>
      </c>
      <c r="K86" s="242">
        <v>0</v>
      </c>
      <c r="L86" s="131">
        <v>0</v>
      </c>
      <c r="M86" s="131" t="s">
        <v>1310</v>
      </c>
      <c r="N86" s="138"/>
      <c r="O86" s="139">
        <v>1851.97</v>
      </c>
    </row>
    <row r="87" spans="1:15">
      <c r="A87" s="131" t="s">
        <v>2638</v>
      </c>
      <c r="B87" s="143" t="s">
        <v>1467</v>
      </c>
      <c r="C87" s="142" t="s">
        <v>1815</v>
      </c>
      <c r="D87" s="133" t="s">
        <v>2846</v>
      </c>
      <c r="E87" s="141" t="s">
        <v>1238</v>
      </c>
      <c r="F87" s="134"/>
      <c r="G87" s="135">
        <v>0</v>
      </c>
      <c r="H87" s="136"/>
      <c r="I87" s="144"/>
      <c r="J87" s="141" t="s">
        <v>2545</v>
      </c>
      <c r="K87" s="242">
        <v>0</v>
      </c>
      <c r="L87" s="131">
        <v>0</v>
      </c>
      <c r="M87" s="131" t="s">
        <v>1310</v>
      </c>
      <c r="N87" s="138"/>
      <c r="O87" s="139">
        <v>3672.81</v>
      </c>
    </row>
    <row r="88" spans="1:15">
      <c r="A88" s="131" t="s">
        <v>2639</v>
      </c>
      <c r="B88" s="143" t="s">
        <v>1466</v>
      </c>
      <c r="C88" s="142" t="s">
        <v>1862</v>
      </c>
      <c r="D88" s="133" t="s">
        <v>2847</v>
      </c>
      <c r="E88" s="141" t="s">
        <v>1238</v>
      </c>
      <c r="F88" s="134"/>
      <c r="G88" s="135">
        <v>0</v>
      </c>
      <c r="H88" s="136"/>
      <c r="I88" s="144"/>
      <c r="J88" s="141" t="s">
        <v>2545</v>
      </c>
      <c r="K88" s="242">
        <v>0</v>
      </c>
      <c r="L88" s="131">
        <v>0</v>
      </c>
      <c r="M88" s="131" t="s">
        <v>1310</v>
      </c>
      <c r="N88" s="138"/>
      <c r="O88" s="139">
        <v>1854.46</v>
      </c>
    </row>
    <row r="89" spans="1:15" ht="14.25" customHeight="1">
      <c r="A89" s="131" t="s">
        <v>2640</v>
      </c>
      <c r="B89" s="143" t="s">
        <v>1457</v>
      </c>
      <c r="C89" s="142" t="s">
        <v>1793</v>
      </c>
      <c r="D89" s="133" t="s">
        <v>2848</v>
      </c>
      <c r="E89" s="141" t="s">
        <v>1238</v>
      </c>
      <c r="F89" s="134"/>
      <c r="G89" s="135">
        <v>0</v>
      </c>
      <c r="H89" s="136"/>
      <c r="I89" s="144"/>
      <c r="J89" s="141" t="s">
        <v>2545</v>
      </c>
      <c r="K89" s="242">
        <v>0</v>
      </c>
      <c r="L89" s="131">
        <v>0</v>
      </c>
      <c r="M89" s="131" t="s">
        <v>1310</v>
      </c>
      <c r="N89" s="138"/>
      <c r="O89" s="139">
        <v>3635.18</v>
      </c>
    </row>
    <row r="90" spans="1:15">
      <c r="A90" s="131" t="s">
        <v>2641</v>
      </c>
      <c r="B90" s="141" t="s">
        <v>1284</v>
      </c>
      <c r="C90" s="142" t="s">
        <v>1788</v>
      </c>
      <c r="D90" s="133" t="s">
        <v>2849</v>
      </c>
      <c r="E90" s="141" t="s">
        <v>1238</v>
      </c>
      <c r="F90" s="134">
        <v>1.0905</v>
      </c>
      <c r="G90" s="135">
        <v>0.34599999999999997</v>
      </c>
      <c r="H90" s="136">
        <v>4.6800000000000001E-2</v>
      </c>
      <c r="I90" s="144" t="s">
        <v>1351</v>
      </c>
      <c r="J90" s="131" t="s">
        <v>2538</v>
      </c>
      <c r="K90" s="242">
        <v>8074.51</v>
      </c>
      <c r="L90" s="131">
        <v>0</v>
      </c>
      <c r="M90" s="131" t="s">
        <v>1310</v>
      </c>
      <c r="N90" s="138">
        <v>0.68300000000000005</v>
      </c>
      <c r="O90" s="139">
        <v>8573.6</v>
      </c>
    </row>
    <row r="91" spans="1:15">
      <c r="A91" s="131" t="s">
        <v>2642</v>
      </c>
      <c r="B91" s="143" t="s">
        <v>1271</v>
      </c>
      <c r="C91" s="142" t="s">
        <v>1775</v>
      </c>
      <c r="D91" s="133" t="s">
        <v>2850</v>
      </c>
      <c r="E91" s="141" t="s">
        <v>1238</v>
      </c>
      <c r="F91" s="134">
        <v>1.0662</v>
      </c>
      <c r="G91" s="135">
        <v>0.53200000000000003</v>
      </c>
      <c r="H91" s="136">
        <v>0</v>
      </c>
      <c r="I91" s="144" t="s">
        <v>1350</v>
      </c>
      <c r="J91" s="141" t="s">
        <v>2538</v>
      </c>
      <c r="K91" s="242">
        <v>8074.51</v>
      </c>
      <c r="L91" s="131">
        <v>0</v>
      </c>
      <c r="M91" s="131" t="s">
        <v>1310</v>
      </c>
      <c r="N91" s="138">
        <v>0.68300000000000005</v>
      </c>
      <c r="O91" s="139">
        <v>8439.6</v>
      </c>
    </row>
    <row r="92" spans="1:15">
      <c r="A92" s="131" t="s">
        <v>2643</v>
      </c>
      <c r="B92" s="143" t="s">
        <v>1243</v>
      </c>
      <c r="C92" s="142" t="s">
        <v>1748</v>
      </c>
      <c r="D92" s="133" t="s">
        <v>2851</v>
      </c>
      <c r="E92" s="141" t="s">
        <v>1238</v>
      </c>
      <c r="F92" s="134">
        <v>1.0662</v>
      </c>
      <c r="G92" s="135">
        <v>0.73499999999999999</v>
      </c>
      <c r="H92" s="136">
        <v>0</v>
      </c>
      <c r="I92" s="144" t="s">
        <v>1350</v>
      </c>
      <c r="J92" s="141" t="s">
        <v>2538</v>
      </c>
      <c r="K92" s="242">
        <v>8074.51</v>
      </c>
      <c r="L92" s="131">
        <v>0</v>
      </c>
      <c r="M92" s="131" t="s">
        <v>1310</v>
      </c>
      <c r="N92" s="138">
        <v>0.68300000000000005</v>
      </c>
      <c r="O92" s="139">
        <v>8439.6</v>
      </c>
    </row>
    <row r="93" spans="1:15">
      <c r="A93" s="131" t="s">
        <v>2644</v>
      </c>
      <c r="B93" s="141" t="s">
        <v>1453</v>
      </c>
      <c r="C93" s="142" t="s">
        <v>1851</v>
      </c>
      <c r="D93" s="133" t="s">
        <v>2852</v>
      </c>
      <c r="E93" s="141" t="s">
        <v>1238</v>
      </c>
      <c r="F93" s="134"/>
      <c r="G93" s="135">
        <v>0</v>
      </c>
      <c r="H93" s="136"/>
      <c r="I93" s="144"/>
      <c r="J93" s="131" t="s">
        <v>2545</v>
      </c>
      <c r="K93" s="242">
        <v>0</v>
      </c>
      <c r="L93" s="131">
        <v>0</v>
      </c>
      <c r="M93" s="131" t="s">
        <v>1310</v>
      </c>
      <c r="N93" s="138"/>
      <c r="O93" s="139">
        <v>2491.02</v>
      </c>
    </row>
    <row r="94" spans="1:15">
      <c r="A94" s="131" t="s">
        <v>2645</v>
      </c>
      <c r="B94" s="143" t="s">
        <v>1485</v>
      </c>
      <c r="C94" s="142" t="s">
        <v>1746</v>
      </c>
      <c r="D94" s="133" t="s">
        <v>2853</v>
      </c>
      <c r="E94" s="141" t="s">
        <v>1238</v>
      </c>
      <c r="F94" s="134">
        <v>1.044</v>
      </c>
      <c r="G94" s="135">
        <v>0.51300000000000001</v>
      </c>
      <c r="H94" s="136">
        <v>4.3499999999999997E-2</v>
      </c>
      <c r="I94" s="144" t="s">
        <v>1351</v>
      </c>
      <c r="J94" s="141" t="s">
        <v>2538</v>
      </c>
      <c r="K94" s="242">
        <v>8074.51</v>
      </c>
      <c r="L94" s="131">
        <v>0</v>
      </c>
      <c r="M94" s="131" t="s">
        <v>1310</v>
      </c>
      <c r="N94" s="138">
        <v>0.68300000000000005</v>
      </c>
      <c r="O94" s="139">
        <v>8317.16</v>
      </c>
    </row>
    <row r="95" spans="1:15">
      <c r="A95" s="131" t="s">
        <v>2646</v>
      </c>
      <c r="B95" s="141" t="s">
        <v>1485</v>
      </c>
      <c r="C95" s="145" t="s">
        <v>1746</v>
      </c>
      <c r="D95" s="133" t="s">
        <v>2853</v>
      </c>
      <c r="E95" s="141" t="s">
        <v>1238</v>
      </c>
      <c r="F95" s="134">
        <v>1.044</v>
      </c>
      <c r="G95" s="135">
        <v>0.51300000000000001</v>
      </c>
      <c r="H95" s="136">
        <v>4.3499999999999997E-2</v>
      </c>
      <c r="I95" s="144" t="s">
        <v>1351</v>
      </c>
      <c r="J95" s="131" t="s">
        <v>2538</v>
      </c>
      <c r="K95" s="242">
        <v>8074.51</v>
      </c>
      <c r="L95" s="131">
        <v>0</v>
      </c>
      <c r="M95" s="131" t="s">
        <v>1315</v>
      </c>
      <c r="N95" s="138">
        <v>0.68300000000000005</v>
      </c>
      <c r="O95" s="139">
        <v>8317.16</v>
      </c>
    </row>
    <row r="96" spans="1:15">
      <c r="A96" s="131" t="s">
        <v>2647</v>
      </c>
      <c r="B96" s="143" t="s">
        <v>1450</v>
      </c>
      <c r="C96" s="142" t="s">
        <v>1837</v>
      </c>
      <c r="D96" s="133" t="s">
        <v>2854</v>
      </c>
      <c r="E96" s="141" t="s">
        <v>1238</v>
      </c>
      <c r="F96" s="134"/>
      <c r="G96" s="135">
        <v>0</v>
      </c>
      <c r="H96" s="136"/>
      <c r="I96" s="144"/>
      <c r="J96" s="141" t="s">
        <v>2545</v>
      </c>
      <c r="K96" s="242">
        <v>0</v>
      </c>
      <c r="L96" s="131">
        <v>0</v>
      </c>
      <c r="M96" s="131" t="s">
        <v>1310</v>
      </c>
      <c r="N96" s="138"/>
      <c r="O96" s="139">
        <v>4632.3599999999997</v>
      </c>
    </row>
    <row r="97" spans="1:15">
      <c r="A97" s="131" t="s">
        <v>2648</v>
      </c>
      <c r="B97" s="143" t="s">
        <v>1464</v>
      </c>
      <c r="C97" s="142" t="s">
        <v>1843</v>
      </c>
      <c r="D97" s="133" t="s">
        <v>2855</v>
      </c>
      <c r="E97" s="141" t="s">
        <v>1238</v>
      </c>
      <c r="F97" s="134"/>
      <c r="G97" s="135">
        <v>0</v>
      </c>
      <c r="H97" s="136"/>
      <c r="I97" s="144"/>
      <c r="J97" s="141" t="s">
        <v>2545</v>
      </c>
      <c r="K97" s="242">
        <v>0</v>
      </c>
      <c r="L97" s="131">
        <v>0</v>
      </c>
      <c r="M97" s="131" t="s">
        <v>1310</v>
      </c>
      <c r="N97" s="138"/>
      <c r="O97" s="139">
        <v>2190.3000000000002</v>
      </c>
    </row>
    <row r="98" spans="1:15">
      <c r="A98" s="131" t="s">
        <v>2649</v>
      </c>
      <c r="B98" s="131" t="s">
        <v>1461</v>
      </c>
      <c r="C98" s="145" t="s">
        <v>1823</v>
      </c>
      <c r="D98" s="133" t="s">
        <v>2856</v>
      </c>
      <c r="E98" s="141" t="s">
        <v>1238</v>
      </c>
      <c r="F98" s="134"/>
      <c r="G98" s="135">
        <v>0</v>
      </c>
      <c r="H98" s="136"/>
      <c r="I98" s="144"/>
      <c r="J98" s="131" t="s">
        <v>2545</v>
      </c>
      <c r="K98" s="242">
        <v>0</v>
      </c>
      <c r="L98" s="131">
        <v>0</v>
      </c>
      <c r="M98" s="131" t="s">
        <v>1310</v>
      </c>
      <c r="N98" s="138"/>
      <c r="O98" s="139">
        <v>2190.3000000000002</v>
      </c>
    </row>
    <row r="99" spans="1:15">
      <c r="A99" s="131" t="s">
        <v>2650</v>
      </c>
      <c r="B99" s="141" t="s">
        <v>1402</v>
      </c>
      <c r="C99" s="142" t="s">
        <v>1836</v>
      </c>
      <c r="D99" s="133" t="s">
        <v>2857</v>
      </c>
      <c r="E99" s="141" t="s">
        <v>1238</v>
      </c>
      <c r="F99" s="134"/>
      <c r="G99" s="135">
        <v>0</v>
      </c>
      <c r="H99" s="136"/>
      <c r="I99" s="144"/>
      <c r="J99" s="131" t="s">
        <v>2545</v>
      </c>
      <c r="K99" s="242">
        <v>0</v>
      </c>
      <c r="L99" s="131">
        <v>0</v>
      </c>
      <c r="M99" s="131" t="s">
        <v>1310</v>
      </c>
      <c r="N99" s="138"/>
      <c r="O99" s="139">
        <v>2384.94</v>
      </c>
    </row>
    <row r="100" spans="1:15">
      <c r="A100" s="131" t="s">
        <v>2651</v>
      </c>
      <c r="B100" s="141" t="s">
        <v>1251</v>
      </c>
      <c r="C100" s="142" t="s">
        <v>1756</v>
      </c>
      <c r="D100" s="133" t="s">
        <v>2858</v>
      </c>
      <c r="E100" s="141" t="s">
        <v>1238</v>
      </c>
      <c r="F100" s="134">
        <v>1.0031000000000001</v>
      </c>
      <c r="G100" s="135">
        <v>0.81799999999999995</v>
      </c>
      <c r="H100" s="136">
        <v>4.6800000000000001E-2</v>
      </c>
      <c r="I100" s="144" t="s">
        <v>1350</v>
      </c>
      <c r="J100" s="131" t="s">
        <v>2538</v>
      </c>
      <c r="K100" s="242">
        <v>8074.51</v>
      </c>
      <c r="L100" s="131">
        <v>0</v>
      </c>
      <c r="M100" s="131" t="s">
        <v>1310</v>
      </c>
      <c r="N100" s="138">
        <v>0.68300000000000005</v>
      </c>
      <c r="O100" s="139">
        <v>8091.6</v>
      </c>
    </row>
    <row r="101" spans="1:15">
      <c r="A101" s="131" t="s">
        <v>2652</v>
      </c>
      <c r="B101" s="143" t="s">
        <v>1423</v>
      </c>
      <c r="C101" s="142" t="s">
        <v>1856</v>
      </c>
      <c r="D101" s="133" t="s">
        <v>2859</v>
      </c>
      <c r="E101" s="141" t="s">
        <v>1238</v>
      </c>
      <c r="F101" s="134"/>
      <c r="G101" s="135">
        <v>0</v>
      </c>
      <c r="H101" s="136"/>
      <c r="I101" s="144"/>
      <c r="J101" s="141" t="s">
        <v>2545</v>
      </c>
      <c r="K101" s="242">
        <v>0</v>
      </c>
      <c r="L101" s="131">
        <v>0</v>
      </c>
      <c r="M101" s="131" t="s">
        <v>1310</v>
      </c>
      <c r="N101" s="138"/>
      <c r="O101" s="139">
        <v>2280.98</v>
      </c>
    </row>
    <row r="102" spans="1:15">
      <c r="A102" s="131" t="s">
        <v>2653</v>
      </c>
      <c r="B102" s="143" t="s">
        <v>1442</v>
      </c>
      <c r="C102" s="142" t="s">
        <v>1841</v>
      </c>
      <c r="D102" s="133" t="s">
        <v>2860</v>
      </c>
      <c r="E102" s="141" t="s">
        <v>1238</v>
      </c>
      <c r="F102" s="134"/>
      <c r="G102" s="135">
        <v>0</v>
      </c>
      <c r="H102" s="136"/>
      <c r="I102" s="144"/>
      <c r="J102" s="141" t="s">
        <v>2545</v>
      </c>
      <c r="K102" s="242">
        <v>0</v>
      </c>
      <c r="L102" s="131">
        <v>0</v>
      </c>
      <c r="M102" s="131" t="s">
        <v>1310</v>
      </c>
      <c r="N102" s="138"/>
      <c r="O102" s="139">
        <v>2843.74</v>
      </c>
    </row>
    <row r="103" spans="1:15">
      <c r="A103" s="131" t="s">
        <v>2654</v>
      </c>
      <c r="B103" s="141" t="s">
        <v>1276</v>
      </c>
      <c r="C103" s="142" t="s">
        <v>1780</v>
      </c>
      <c r="D103" s="133" t="s">
        <v>2861</v>
      </c>
      <c r="E103" s="141" t="s">
        <v>1238</v>
      </c>
      <c r="F103" s="134">
        <v>1.0905</v>
      </c>
      <c r="G103" s="135">
        <v>0.34799999999999998</v>
      </c>
      <c r="H103" s="136">
        <v>6.2799999999999995E-2</v>
      </c>
      <c r="I103" s="144" t="s">
        <v>1351</v>
      </c>
      <c r="J103" s="131" t="s">
        <v>2538</v>
      </c>
      <c r="K103" s="242">
        <v>8074.51</v>
      </c>
      <c r="L103" s="131">
        <v>0</v>
      </c>
      <c r="M103" s="131" t="s">
        <v>1310</v>
      </c>
      <c r="N103" s="138">
        <v>0.68300000000000005</v>
      </c>
      <c r="O103" s="139">
        <v>8573.6</v>
      </c>
    </row>
    <row r="104" spans="1:15">
      <c r="A104" s="131" t="s">
        <v>2655</v>
      </c>
      <c r="B104" s="141" t="s">
        <v>1455</v>
      </c>
      <c r="C104" s="142" t="s">
        <v>1847</v>
      </c>
      <c r="D104" s="133" t="s">
        <v>2862</v>
      </c>
      <c r="E104" s="141" t="s">
        <v>1238</v>
      </c>
      <c r="F104" s="134"/>
      <c r="G104" s="135">
        <v>0</v>
      </c>
      <c r="H104" s="136"/>
      <c r="I104" s="144"/>
      <c r="J104" s="131" t="s">
        <v>2545</v>
      </c>
      <c r="K104" s="242">
        <v>0</v>
      </c>
      <c r="L104" s="131">
        <v>0</v>
      </c>
      <c r="M104" s="131" t="s">
        <v>1310</v>
      </c>
      <c r="N104" s="138"/>
      <c r="O104" s="139">
        <v>2071.14</v>
      </c>
    </row>
    <row r="105" spans="1:15">
      <c r="A105" s="131" t="s">
        <v>2656</v>
      </c>
      <c r="B105" s="143" t="s">
        <v>1865</v>
      </c>
      <c r="C105" s="142" t="s">
        <v>1866</v>
      </c>
      <c r="D105" s="133" t="s">
        <v>2863</v>
      </c>
      <c r="E105" s="141" t="s">
        <v>1238</v>
      </c>
      <c r="F105" s="134"/>
      <c r="G105" s="135">
        <v>0</v>
      </c>
      <c r="H105" s="136"/>
      <c r="I105" s="144"/>
      <c r="J105" s="141" t="s">
        <v>2545</v>
      </c>
      <c r="K105" s="242">
        <v>0</v>
      </c>
      <c r="L105" s="131">
        <v>0</v>
      </c>
      <c r="M105" s="131" t="s">
        <v>1310</v>
      </c>
      <c r="N105" s="138"/>
      <c r="O105" s="139">
        <v>5676.71</v>
      </c>
    </row>
    <row r="106" spans="1:15">
      <c r="A106" s="131" t="s">
        <v>2657</v>
      </c>
      <c r="B106" s="141" t="s">
        <v>1427</v>
      </c>
      <c r="C106" s="142" t="s">
        <v>1811</v>
      </c>
      <c r="D106" s="133" t="s">
        <v>2864</v>
      </c>
      <c r="E106" s="141" t="s">
        <v>1238</v>
      </c>
      <c r="F106" s="134"/>
      <c r="G106" s="135">
        <v>0</v>
      </c>
      <c r="H106" s="136"/>
      <c r="I106" s="144"/>
      <c r="J106" s="131" t="s">
        <v>2545</v>
      </c>
      <c r="K106" s="242">
        <v>0</v>
      </c>
      <c r="L106" s="131">
        <v>0</v>
      </c>
      <c r="M106" s="131" t="s">
        <v>1310</v>
      </c>
      <c r="N106" s="138"/>
      <c r="O106" s="139">
        <v>4715.32</v>
      </c>
    </row>
    <row r="107" spans="1:15">
      <c r="A107" s="131" t="s">
        <v>2658</v>
      </c>
      <c r="B107" s="141" t="s">
        <v>1438</v>
      </c>
      <c r="C107" s="142" t="s">
        <v>1828</v>
      </c>
      <c r="D107" s="133" t="s">
        <v>2865</v>
      </c>
      <c r="E107" s="141" t="s">
        <v>1238</v>
      </c>
      <c r="F107" s="134"/>
      <c r="G107" s="135">
        <v>0</v>
      </c>
      <c r="H107" s="136"/>
      <c r="I107" s="144"/>
      <c r="J107" s="131" t="s">
        <v>2545</v>
      </c>
      <c r="K107" s="242">
        <v>0</v>
      </c>
      <c r="L107" s="131">
        <v>0</v>
      </c>
      <c r="M107" s="131" t="s">
        <v>1310</v>
      </c>
      <c r="N107" s="138"/>
      <c r="O107" s="139">
        <v>6165.91</v>
      </c>
    </row>
    <row r="108" spans="1:15">
      <c r="A108" s="131" t="s">
        <v>2659</v>
      </c>
      <c r="B108" s="143" t="s">
        <v>1406</v>
      </c>
      <c r="C108" s="142" t="s">
        <v>1869</v>
      </c>
      <c r="D108" s="133" t="s">
        <v>2866</v>
      </c>
      <c r="E108" s="141" t="s">
        <v>1238</v>
      </c>
      <c r="F108" s="134"/>
      <c r="G108" s="135">
        <v>0</v>
      </c>
      <c r="H108" s="136"/>
      <c r="I108" s="144"/>
      <c r="J108" s="141" t="s">
        <v>2545</v>
      </c>
      <c r="K108" s="242">
        <v>0</v>
      </c>
      <c r="L108" s="131">
        <v>0</v>
      </c>
      <c r="M108" s="131" t="s">
        <v>1310</v>
      </c>
      <c r="N108" s="138"/>
      <c r="O108" s="139">
        <v>1359.31</v>
      </c>
    </row>
    <row r="109" spans="1:15">
      <c r="A109" s="131" t="s">
        <v>2660</v>
      </c>
      <c r="B109" s="141" t="s">
        <v>1237</v>
      </c>
      <c r="C109" s="142" t="s">
        <v>1742</v>
      </c>
      <c r="D109" s="133" t="s">
        <v>2867</v>
      </c>
      <c r="E109" s="141" t="s">
        <v>1238</v>
      </c>
      <c r="F109" s="134">
        <v>1.0905</v>
      </c>
      <c r="G109" s="135">
        <v>0.35699999999999998</v>
      </c>
      <c r="H109" s="136">
        <v>0.23130000000000001</v>
      </c>
      <c r="I109" s="144" t="s">
        <v>1351</v>
      </c>
      <c r="J109" s="131" t="s">
        <v>2538</v>
      </c>
      <c r="K109" s="242">
        <v>8074.51</v>
      </c>
      <c r="L109" s="131">
        <v>0</v>
      </c>
      <c r="M109" s="131" t="s">
        <v>1310</v>
      </c>
      <c r="N109" s="138">
        <v>0.68300000000000005</v>
      </c>
      <c r="O109" s="139">
        <v>8573.6</v>
      </c>
    </row>
    <row r="110" spans="1:15">
      <c r="A110" s="131" t="s">
        <v>2661</v>
      </c>
      <c r="B110" s="143" t="s">
        <v>1237</v>
      </c>
      <c r="C110" s="142" t="s">
        <v>1742</v>
      </c>
      <c r="D110" s="133" t="s">
        <v>2867</v>
      </c>
      <c r="E110" s="141" t="s">
        <v>1238</v>
      </c>
      <c r="F110" s="134">
        <v>1.0905</v>
      </c>
      <c r="G110" s="135">
        <v>0.35699999999999998</v>
      </c>
      <c r="H110" s="136">
        <v>0.23130000000000001</v>
      </c>
      <c r="I110" s="144" t="s">
        <v>1351</v>
      </c>
      <c r="J110" s="141" t="s">
        <v>2538</v>
      </c>
      <c r="K110" s="242">
        <v>8074.51</v>
      </c>
      <c r="L110" s="131">
        <v>0</v>
      </c>
      <c r="M110" s="131" t="s">
        <v>1315</v>
      </c>
      <c r="N110" s="138">
        <v>0.68300000000000005</v>
      </c>
      <c r="O110" s="139">
        <v>8573.6</v>
      </c>
    </row>
    <row r="111" spans="1:15">
      <c r="A111" s="131" t="s">
        <v>2662</v>
      </c>
      <c r="B111" s="141" t="s">
        <v>1465</v>
      </c>
      <c r="C111" s="145" t="s">
        <v>1809</v>
      </c>
      <c r="D111" s="133" t="s">
        <v>2868</v>
      </c>
      <c r="E111" s="141" t="s">
        <v>1238</v>
      </c>
      <c r="F111" s="134"/>
      <c r="G111" s="135">
        <v>0</v>
      </c>
      <c r="H111" s="136"/>
      <c r="I111" s="144"/>
      <c r="J111" s="131" t="s">
        <v>2545</v>
      </c>
      <c r="K111" s="242">
        <v>0</v>
      </c>
      <c r="L111" s="131">
        <v>0</v>
      </c>
      <c r="M111" s="131" t="s">
        <v>1310</v>
      </c>
      <c r="N111" s="138"/>
      <c r="O111" s="139">
        <v>3994.8</v>
      </c>
    </row>
    <row r="112" spans="1:15">
      <c r="A112" s="131" t="s">
        <v>2663</v>
      </c>
      <c r="B112" s="141" t="s">
        <v>1418</v>
      </c>
      <c r="C112" s="145" t="s">
        <v>1827</v>
      </c>
      <c r="D112" s="133" t="s">
        <v>2869</v>
      </c>
      <c r="E112" s="141" t="s">
        <v>1238</v>
      </c>
      <c r="F112" s="134"/>
      <c r="G112" s="135">
        <v>0</v>
      </c>
      <c r="H112" s="136"/>
      <c r="I112" s="144"/>
      <c r="J112" s="131" t="s">
        <v>2545</v>
      </c>
      <c r="K112" s="242">
        <v>0</v>
      </c>
      <c r="L112" s="131">
        <v>0</v>
      </c>
      <c r="M112" s="131" t="s">
        <v>1310</v>
      </c>
      <c r="N112" s="138"/>
      <c r="O112" s="139">
        <v>4078.04</v>
      </c>
    </row>
    <row r="113" spans="1:15">
      <c r="A113" s="131" t="s">
        <v>2664</v>
      </c>
      <c r="B113" s="143" t="s">
        <v>1242</v>
      </c>
      <c r="C113" s="142" t="s">
        <v>1747</v>
      </c>
      <c r="D113" s="133" t="s">
        <v>2870</v>
      </c>
      <c r="E113" s="141" t="s">
        <v>1238</v>
      </c>
      <c r="F113" s="134">
        <v>1.0905</v>
      </c>
      <c r="G113" s="135">
        <v>0.41299999999999998</v>
      </c>
      <c r="H113" s="136">
        <v>0</v>
      </c>
      <c r="I113" s="144" t="s">
        <v>1350</v>
      </c>
      <c r="J113" s="141" t="s">
        <v>2538</v>
      </c>
      <c r="K113" s="242">
        <v>8074.51</v>
      </c>
      <c r="L113" s="131">
        <v>0</v>
      </c>
      <c r="M113" s="131" t="s">
        <v>1310</v>
      </c>
      <c r="N113" s="138">
        <v>0.68300000000000005</v>
      </c>
      <c r="O113" s="139">
        <v>8573.6</v>
      </c>
    </row>
    <row r="114" spans="1:15">
      <c r="A114" s="131" t="s">
        <v>2665</v>
      </c>
      <c r="B114" s="141" t="s">
        <v>1241</v>
      </c>
      <c r="C114" s="145" t="s">
        <v>1745</v>
      </c>
      <c r="D114" s="133" t="s">
        <v>2853</v>
      </c>
      <c r="E114" s="141" t="s">
        <v>1238</v>
      </c>
      <c r="F114" s="134">
        <v>1.044</v>
      </c>
      <c r="G114" s="135">
        <v>0.93700000000000006</v>
      </c>
      <c r="H114" s="136">
        <v>0.23</v>
      </c>
      <c r="I114" s="144" t="s">
        <v>1350</v>
      </c>
      <c r="J114" s="131" t="s">
        <v>2538</v>
      </c>
      <c r="K114" s="242">
        <v>8074.51</v>
      </c>
      <c r="L114" s="131">
        <v>0</v>
      </c>
      <c r="M114" s="131" t="s">
        <v>1310</v>
      </c>
      <c r="N114" s="138">
        <v>0.68300000000000005</v>
      </c>
      <c r="O114" s="139">
        <v>8317.16</v>
      </c>
    </row>
    <row r="115" spans="1:15">
      <c r="A115" s="131" t="s">
        <v>2666</v>
      </c>
      <c r="B115" s="143" t="s">
        <v>1447</v>
      </c>
      <c r="C115" s="142" t="s">
        <v>1833</v>
      </c>
      <c r="D115" s="133" t="s">
        <v>2871</v>
      </c>
      <c r="E115" s="141" t="s">
        <v>1238</v>
      </c>
      <c r="F115" s="134"/>
      <c r="G115" s="135">
        <v>0</v>
      </c>
      <c r="H115" s="136"/>
      <c r="I115" s="144"/>
      <c r="J115" s="141" t="s">
        <v>2545</v>
      </c>
      <c r="K115" s="242">
        <v>0</v>
      </c>
      <c r="L115" s="131">
        <v>0</v>
      </c>
      <c r="M115" s="131" t="s">
        <v>1310</v>
      </c>
      <c r="N115" s="138"/>
      <c r="O115" s="139">
        <v>2365.09</v>
      </c>
    </row>
    <row r="116" spans="1:15">
      <c r="A116" s="131" t="s">
        <v>2667</v>
      </c>
      <c r="B116" s="141" t="s">
        <v>2668</v>
      </c>
      <c r="C116" s="142" t="s">
        <v>2669</v>
      </c>
      <c r="D116" s="133" t="s">
        <v>2872</v>
      </c>
      <c r="E116" s="141" t="s">
        <v>2551</v>
      </c>
      <c r="F116" s="134"/>
      <c r="G116" s="135">
        <v>0</v>
      </c>
      <c r="H116" s="136"/>
      <c r="I116" s="144"/>
      <c r="J116" s="131" t="s">
        <v>2545</v>
      </c>
      <c r="K116" s="242">
        <v>0</v>
      </c>
      <c r="L116" s="131">
        <v>1</v>
      </c>
      <c r="M116" s="131" t="s">
        <v>1310</v>
      </c>
      <c r="N116" s="138"/>
      <c r="O116" s="139">
        <v>2710.22</v>
      </c>
    </row>
    <row r="117" spans="1:15">
      <c r="A117" s="131" t="s">
        <v>2670</v>
      </c>
      <c r="B117" s="141" t="s">
        <v>2671</v>
      </c>
      <c r="C117" s="142" t="s">
        <v>2672</v>
      </c>
      <c r="D117" s="133" t="s">
        <v>2873</v>
      </c>
      <c r="E117" s="141" t="s">
        <v>1299</v>
      </c>
      <c r="F117" s="134"/>
      <c r="G117" s="135">
        <v>0</v>
      </c>
      <c r="H117" s="136"/>
      <c r="I117" s="144"/>
      <c r="J117" s="131" t="s">
        <v>2545</v>
      </c>
      <c r="K117" s="242">
        <v>0</v>
      </c>
      <c r="L117" s="131">
        <v>1</v>
      </c>
      <c r="M117" s="131" t="s">
        <v>1310</v>
      </c>
      <c r="N117" s="138"/>
      <c r="O117" s="139">
        <v>1893.52</v>
      </c>
    </row>
    <row r="118" spans="1:15">
      <c r="A118" s="131" t="s">
        <v>2673</v>
      </c>
      <c r="B118" s="141" t="s">
        <v>1263</v>
      </c>
      <c r="C118" s="142" t="s">
        <v>1768</v>
      </c>
      <c r="D118" s="133" t="s">
        <v>2874</v>
      </c>
      <c r="E118" s="141" t="s">
        <v>1238</v>
      </c>
      <c r="F118" s="134">
        <v>1.0662</v>
      </c>
      <c r="G118" s="135">
        <v>0.51600000000000001</v>
      </c>
      <c r="H118" s="136">
        <v>1.6E-2</v>
      </c>
      <c r="I118" s="144" t="s">
        <v>1350</v>
      </c>
      <c r="J118" s="131" t="s">
        <v>2538</v>
      </c>
      <c r="K118" s="242">
        <v>8074.51</v>
      </c>
      <c r="L118" s="131">
        <v>0</v>
      </c>
      <c r="M118" s="131" t="s">
        <v>1310</v>
      </c>
      <c r="N118" s="138">
        <v>0.68300000000000005</v>
      </c>
      <c r="O118" s="139">
        <v>8439.6</v>
      </c>
    </row>
    <row r="119" spans="1:15">
      <c r="A119" s="131" t="s">
        <v>2674</v>
      </c>
      <c r="B119" s="143" t="s">
        <v>1256</v>
      </c>
      <c r="C119" s="142" t="s">
        <v>1761</v>
      </c>
      <c r="D119" s="133" t="s">
        <v>2875</v>
      </c>
      <c r="E119" s="141" t="s">
        <v>1238</v>
      </c>
      <c r="F119" s="134">
        <v>1.0905</v>
      </c>
      <c r="G119" s="135">
        <v>0.52</v>
      </c>
      <c r="H119" s="136">
        <v>0</v>
      </c>
      <c r="I119" s="144" t="s">
        <v>1351</v>
      </c>
      <c r="J119" s="141" t="s">
        <v>2538</v>
      </c>
      <c r="K119" s="242">
        <v>8074.51</v>
      </c>
      <c r="L119" s="131">
        <v>0</v>
      </c>
      <c r="M119" s="131" t="s">
        <v>1310</v>
      </c>
      <c r="N119" s="138">
        <v>0.68300000000000005</v>
      </c>
      <c r="O119" s="139">
        <v>8573.6</v>
      </c>
    </row>
    <row r="120" spans="1:15">
      <c r="A120" s="131" t="s">
        <v>2675</v>
      </c>
      <c r="B120" s="141" t="s">
        <v>1434</v>
      </c>
      <c r="C120" s="142" t="s">
        <v>1863</v>
      </c>
      <c r="D120" s="133" t="s">
        <v>2876</v>
      </c>
      <c r="E120" s="141" t="s">
        <v>1238</v>
      </c>
      <c r="F120" s="134"/>
      <c r="G120" s="135">
        <v>0</v>
      </c>
      <c r="H120" s="136"/>
      <c r="I120" s="144"/>
      <c r="J120" s="131" t="s">
        <v>2545</v>
      </c>
      <c r="K120" s="242">
        <v>0</v>
      </c>
      <c r="L120" s="131">
        <v>0</v>
      </c>
      <c r="M120" s="131" t="s">
        <v>1310</v>
      </c>
      <c r="N120" s="138"/>
      <c r="O120" s="139">
        <v>1984.89</v>
      </c>
    </row>
    <row r="121" spans="1:15">
      <c r="A121" s="131" t="s">
        <v>2676</v>
      </c>
      <c r="B121" s="141" t="s">
        <v>1416</v>
      </c>
      <c r="C121" s="142" t="s">
        <v>1864</v>
      </c>
      <c r="D121" s="133" t="s">
        <v>2877</v>
      </c>
      <c r="E121" s="141" t="s">
        <v>1238</v>
      </c>
      <c r="F121" s="134"/>
      <c r="G121" s="135">
        <v>0</v>
      </c>
      <c r="H121" s="136"/>
      <c r="I121" s="144"/>
      <c r="J121" s="131" t="s">
        <v>2545</v>
      </c>
      <c r="K121" s="242">
        <v>0</v>
      </c>
      <c r="L121" s="131">
        <v>0</v>
      </c>
      <c r="M121" s="131" t="s">
        <v>1310</v>
      </c>
      <c r="N121" s="138"/>
      <c r="O121" s="139">
        <v>3259.93</v>
      </c>
    </row>
    <row r="122" spans="1:15">
      <c r="A122" s="131" t="s">
        <v>2677</v>
      </c>
      <c r="B122" s="143" t="s">
        <v>1473</v>
      </c>
      <c r="C122" s="142" t="s">
        <v>1870</v>
      </c>
      <c r="D122" s="133" t="s">
        <v>2878</v>
      </c>
      <c r="E122" s="141" t="s">
        <v>1238</v>
      </c>
      <c r="F122" s="134"/>
      <c r="G122" s="135">
        <v>0</v>
      </c>
      <c r="H122" s="136"/>
      <c r="I122" s="144"/>
      <c r="J122" s="141" t="s">
        <v>2545</v>
      </c>
      <c r="K122" s="242">
        <v>0</v>
      </c>
      <c r="L122" s="131">
        <v>0</v>
      </c>
      <c r="M122" s="131" t="s">
        <v>1310</v>
      </c>
      <c r="N122" s="138"/>
      <c r="O122" s="139">
        <v>2190.3000000000002</v>
      </c>
    </row>
    <row r="123" spans="1:15">
      <c r="A123" s="131" t="s">
        <v>2678</v>
      </c>
      <c r="B123" s="141" t="s">
        <v>1291</v>
      </c>
      <c r="C123" s="142" t="s">
        <v>1876</v>
      </c>
      <c r="D123" s="133" t="s">
        <v>2809</v>
      </c>
      <c r="E123" s="141" t="s">
        <v>1288</v>
      </c>
      <c r="F123" s="134">
        <v>0.80740000000000001</v>
      </c>
      <c r="G123" s="135">
        <v>0.28599999999999998</v>
      </c>
      <c r="H123" s="136"/>
      <c r="I123" s="144" t="s">
        <v>1351</v>
      </c>
      <c r="J123" s="141" t="s">
        <v>2538</v>
      </c>
      <c r="K123" s="242">
        <v>8074.51</v>
      </c>
      <c r="L123" s="141">
        <v>1</v>
      </c>
      <c r="M123" s="141" t="s">
        <v>2679</v>
      </c>
      <c r="N123" s="138">
        <v>0.62</v>
      </c>
      <c r="O123" s="139">
        <v>7110.32</v>
      </c>
    </row>
    <row r="124" spans="1:15">
      <c r="A124" s="131" t="s">
        <v>2680</v>
      </c>
      <c r="B124" s="143" t="s">
        <v>1352</v>
      </c>
      <c r="C124" s="142" t="s">
        <v>1792</v>
      </c>
      <c r="D124" s="133" t="s">
        <v>2849</v>
      </c>
      <c r="E124" s="141" t="s">
        <v>1238</v>
      </c>
      <c r="F124" s="134">
        <v>1.0662</v>
      </c>
      <c r="G124" s="135">
        <v>0.375</v>
      </c>
      <c r="H124" s="136">
        <v>0</v>
      </c>
      <c r="I124" s="144" t="s">
        <v>1351</v>
      </c>
      <c r="J124" s="141" t="s">
        <v>2538</v>
      </c>
      <c r="K124" s="242">
        <v>8074.51</v>
      </c>
      <c r="L124" s="131">
        <v>0</v>
      </c>
      <c r="M124" s="131" t="s">
        <v>2679</v>
      </c>
      <c r="N124" s="138">
        <v>0.68300000000000005</v>
      </c>
      <c r="O124" s="139">
        <v>8439.6</v>
      </c>
    </row>
    <row r="125" spans="1:15">
      <c r="A125" s="131" t="s">
        <v>2681</v>
      </c>
      <c r="B125" s="143" t="s">
        <v>1292</v>
      </c>
      <c r="C125" s="142" t="s">
        <v>1877</v>
      </c>
      <c r="D125" s="133" t="s">
        <v>2780</v>
      </c>
      <c r="E125" s="141" t="s">
        <v>1288</v>
      </c>
      <c r="F125" s="134">
        <v>0.80740000000000001</v>
      </c>
      <c r="G125" s="135">
        <v>1.2410000000000001</v>
      </c>
      <c r="H125" s="136"/>
      <c r="I125" s="144" t="s">
        <v>1351</v>
      </c>
      <c r="J125" s="141" t="s">
        <v>2538</v>
      </c>
      <c r="K125" s="242">
        <v>8074.51</v>
      </c>
      <c r="L125" s="131">
        <v>1</v>
      </c>
      <c r="M125" s="131" t="s">
        <v>2679</v>
      </c>
      <c r="N125" s="138">
        <v>0.62</v>
      </c>
      <c r="O125" s="139">
        <v>7110.32</v>
      </c>
    </row>
    <row r="126" spans="1:15">
      <c r="A126" s="131" t="s">
        <v>2682</v>
      </c>
      <c r="B126" s="143" t="s">
        <v>1437</v>
      </c>
      <c r="C126" s="142" t="s">
        <v>1842</v>
      </c>
      <c r="D126" s="133" t="s">
        <v>2879</v>
      </c>
      <c r="E126" s="141" t="s">
        <v>1238</v>
      </c>
      <c r="F126" s="134"/>
      <c r="G126" s="135">
        <v>0</v>
      </c>
      <c r="H126" s="136"/>
      <c r="I126" s="144"/>
      <c r="J126" s="141" t="s">
        <v>2545</v>
      </c>
      <c r="K126" s="242">
        <v>0</v>
      </c>
      <c r="L126" s="131">
        <v>0</v>
      </c>
      <c r="M126" s="131" t="s">
        <v>1310</v>
      </c>
      <c r="N126" s="138"/>
      <c r="O126" s="139">
        <v>2890.32</v>
      </c>
    </row>
    <row r="127" spans="1:15">
      <c r="A127" s="131" t="s">
        <v>2683</v>
      </c>
      <c r="B127" s="131" t="s">
        <v>1259</v>
      </c>
      <c r="C127" s="142" t="s">
        <v>1764</v>
      </c>
      <c r="D127" s="133" t="s">
        <v>2880</v>
      </c>
      <c r="E127" s="141" t="s">
        <v>1238</v>
      </c>
      <c r="F127" s="134">
        <v>1.0905</v>
      </c>
      <c r="G127" s="135">
        <v>0.64500000000000002</v>
      </c>
      <c r="H127" s="136">
        <v>0</v>
      </c>
      <c r="I127" s="144" t="s">
        <v>1350</v>
      </c>
      <c r="J127" s="131" t="s">
        <v>2538</v>
      </c>
      <c r="K127" s="242">
        <v>8074.51</v>
      </c>
      <c r="L127" s="131">
        <v>0</v>
      </c>
      <c r="M127" s="131" t="s">
        <v>1310</v>
      </c>
      <c r="N127" s="138">
        <v>0.68300000000000005</v>
      </c>
      <c r="O127" s="139">
        <v>8573.6</v>
      </c>
    </row>
    <row r="128" spans="1:15">
      <c r="A128" s="131" t="s">
        <v>2684</v>
      </c>
      <c r="B128" s="141" t="s">
        <v>2685</v>
      </c>
      <c r="C128" s="142" t="s">
        <v>2686</v>
      </c>
      <c r="D128" s="133" t="s">
        <v>2881</v>
      </c>
      <c r="E128" s="141" t="s">
        <v>2551</v>
      </c>
      <c r="F128" s="134"/>
      <c r="G128" s="135">
        <v>0</v>
      </c>
      <c r="H128" s="136"/>
      <c r="I128" s="144"/>
      <c r="J128" s="131" t="s">
        <v>2545</v>
      </c>
      <c r="K128" s="242">
        <v>0</v>
      </c>
      <c r="L128" s="131">
        <v>1</v>
      </c>
      <c r="M128" s="131" t="s">
        <v>1310</v>
      </c>
      <c r="N128" s="138"/>
      <c r="O128" s="139">
        <v>2190.3000000000002</v>
      </c>
    </row>
    <row r="129" spans="1:15">
      <c r="A129" s="131" t="s">
        <v>2687</v>
      </c>
      <c r="B129" s="143" t="s">
        <v>1275</v>
      </c>
      <c r="C129" s="142" t="s">
        <v>1779</v>
      </c>
      <c r="D129" s="133" t="s">
        <v>2826</v>
      </c>
      <c r="E129" s="141" t="s">
        <v>1238</v>
      </c>
      <c r="F129" s="134">
        <v>1.0905</v>
      </c>
      <c r="G129" s="135">
        <v>0.371</v>
      </c>
      <c r="H129" s="136">
        <v>6.4299999999999996E-2</v>
      </c>
      <c r="I129" s="144" t="s">
        <v>1351</v>
      </c>
      <c r="J129" s="141" t="s">
        <v>2538</v>
      </c>
      <c r="K129" s="242">
        <v>8074.51</v>
      </c>
      <c r="L129" s="131">
        <v>0</v>
      </c>
      <c r="M129" s="131" t="s">
        <v>1310</v>
      </c>
      <c r="N129" s="138">
        <v>0.68300000000000005</v>
      </c>
      <c r="O129" s="139">
        <v>8573.6</v>
      </c>
    </row>
    <row r="130" spans="1:15">
      <c r="A130" s="131" t="s">
        <v>2688</v>
      </c>
      <c r="B130" s="143" t="s">
        <v>1275</v>
      </c>
      <c r="C130" s="142" t="s">
        <v>1779</v>
      </c>
      <c r="D130" s="133" t="s">
        <v>2826</v>
      </c>
      <c r="E130" s="141" t="s">
        <v>1238</v>
      </c>
      <c r="F130" s="134">
        <v>1.0905</v>
      </c>
      <c r="G130" s="135">
        <v>0.371</v>
      </c>
      <c r="H130" s="136">
        <v>6.4299999999999996E-2</v>
      </c>
      <c r="I130" s="144" t="s">
        <v>1351</v>
      </c>
      <c r="J130" s="141" t="s">
        <v>2538</v>
      </c>
      <c r="K130" s="242">
        <v>8074.51</v>
      </c>
      <c r="L130" s="131">
        <v>0</v>
      </c>
      <c r="M130" s="131" t="s">
        <v>1315</v>
      </c>
      <c r="N130" s="138">
        <v>0.68300000000000005</v>
      </c>
      <c r="O130" s="139">
        <v>8573.6</v>
      </c>
    </row>
    <row r="131" spans="1:15">
      <c r="A131" s="131" t="s">
        <v>2689</v>
      </c>
      <c r="B131" s="143" t="s">
        <v>1439</v>
      </c>
      <c r="C131" s="142" t="s">
        <v>1800</v>
      </c>
      <c r="D131" s="133" t="s">
        <v>2882</v>
      </c>
      <c r="E131" s="141" t="s">
        <v>1238</v>
      </c>
      <c r="F131" s="134"/>
      <c r="G131" s="135">
        <v>0</v>
      </c>
      <c r="H131" s="136"/>
      <c r="I131" s="144"/>
      <c r="J131" s="141" t="s">
        <v>2545</v>
      </c>
      <c r="K131" s="242">
        <v>0</v>
      </c>
      <c r="L131" s="131">
        <v>0</v>
      </c>
      <c r="M131" s="131" t="s">
        <v>1310</v>
      </c>
      <c r="N131" s="138"/>
      <c r="O131" s="139">
        <v>2366.85</v>
      </c>
    </row>
    <row r="132" spans="1:15">
      <c r="A132" s="131" t="s">
        <v>2690</v>
      </c>
      <c r="B132" s="141" t="s">
        <v>1257</v>
      </c>
      <c r="C132" s="145" t="s">
        <v>1762</v>
      </c>
      <c r="D132" s="133" t="s">
        <v>2883</v>
      </c>
      <c r="E132" s="141" t="s">
        <v>1238</v>
      </c>
      <c r="F132" s="134">
        <v>1.0905</v>
      </c>
      <c r="G132" s="135">
        <v>0.40300000000000002</v>
      </c>
      <c r="H132" s="136">
        <v>0</v>
      </c>
      <c r="I132" s="144" t="s">
        <v>1351</v>
      </c>
      <c r="J132" s="131" t="s">
        <v>2538</v>
      </c>
      <c r="K132" s="242">
        <v>8074.51</v>
      </c>
      <c r="L132" s="131">
        <v>0</v>
      </c>
      <c r="M132" s="131" t="s">
        <v>1310</v>
      </c>
      <c r="N132" s="138">
        <v>0.68300000000000005</v>
      </c>
      <c r="O132" s="139">
        <v>8573.6</v>
      </c>
    </row>
    <row r="133" spans="1:15">
      <c r="A133" s="131" t="s">
        <v>2691</v>
      </c>
      <c r="B133" s="141" t="s">
        <v>1468</v>
      </c>
      <c r="C133" s="145" t="s">
        <v>1803</v>
      </c>
      <c r="D133" s="133" t="s">
        <v>2884</v>
      </c>
      <c r="E133" s="141" t="s">
        <v>1238</v>
      </c>
      <c r="F133" s="134"/>
      <c r="G133" s="135">
        <v>0</v>
      </c>
      <c r="H133" s="136"/>
      <c r="I133" s="144"/>
      <c r="J133" s="131" t="s">
        <v>2545</v>
      </c>
      <c r="K133" s="242">
        <v>0</v>
      </c>
      <c r="L133" s="141">
        <v>0</v>
      </c>
      <c r="M133" s="131" t="s">
        <v>1310</v>
      </c>
      <c r="N133" s="138"/>
      <c r="O133" s="139">
        <v>2190.3000000000002</v>
      </c>
    </row>
    <row r="134" spans="1:15">
      <c r="A134" s="131" t="s">
        <v>2692</v>
      </c>
      <c r="B134" s="131" t="s">
        <v>1501</v>
      </c>
      <c r="C134" s="142" t="s">
        <v>1889</v>
      </c>
      <c r="D134" s="133" t="s">
        <v>2885</v>
      </c>
      <c r="E134" s="141" t="s">
        <v>1299</v>
      </c>
      <c r="F134" s="134"/>
      <c r="G134" s="135">
        <v>0</v>
      </c>
      <c r="H134" s="136"/>
      <c r="I134" s="144"/>
      <c r="J134" s="131" t="s">
        <v>2545</v>
      </c>
      <c r="K134" s="242">
        <v>0</v>
      </c>
      <c r="L134" s="131">
        <v>1</v>
      </c>
      <c r="M134" s="131" t="s">
        <v>1310</v>
      </c>
      <c r="N134" s="138"/>
      <c r="O134" s="139">
        <v>4874.3</v>
      </c>
    </row>
    <row r="135" spans="1:15">
      <c r="A135" s="131" t="s">
        <v>2693</v>
      </c>
      <c r="B135" s="141" t="s">
        <v>1414</v>
      </c>
      <c r="C135" s="145" t="s">
        <v>1812</v>
      </c>
      <c r="D135" s="133" t="s">
        <v>2886</v>
      </c>
      <c r="E135" s="141" t="s">
        <v>1238</v>
      </c>
      <c r="F135" s="134"/>
      <c r="G135" s="135">
        <v>0</v>
      </c>
      <c r="H135" s="136"/>
      <c r="I135" s="144"/>
      <c r="J135" s="131" t="s">
        <v>2545</v>
      </c>
      <c r="K135" s="242">
        <v>0</v>
      </c>
      <c r="L135" s="131">
        <v>0</v>
      </c>
      <c r="M135" s="131" t="s">
        <v>1310</v>
      </c>
      <c r="N135" s="138"/>
      <c r="O135" s="139">
        <v>2737.46</v>
      </c>
    </row>
    <row r="136" spans="1:15">
      <c r="A136" s="131" t="s">
        <v>2694</v>
      </c>
      <c r="B136" s="143" t="s">
        <v>1460</v>
      </c>
      <c r="C136" s="142" t="s">
        <v>1799</v>
      </c>
      <c r="D136" s="133" t="s">
        <v>2887</v>
      </c>
      <c r="E136" s="141" t="s">
        <v>1238</v>
      </c>
      <c r="F136" s="134"/>
      <c r="G136" s="135">
        <v>0</v>
      </c>
      <c r="H136" s="136"/>
      <c r="I136" s="144"/>
      <c r="J136" s="141" t="s">
        <v>2545</v>
      </c>
      <c r="K136" s="242">
        <v>0</v>
      </c>
      <c r="L136" s="131">
        <v>0</v>
      </c>
      <c r="M136" s="131" t="s">
        <v>1310</v>
      </c>
      <c r="N136" s="138"/>
      <c r="O136" s="139">
        <v>3271</v>
      </c>
    </row>
    <row r="137" spans="1:15">
      <c r="A137" s="131" t="s">
        <v>2695</v>
      </c>
      <c r="B137" s="141" t="s">
        <v>1482</v>
      </c>
      <c r="C137" s="142" t="s">
        <v>1819</v>
      </c>
      <c r="D137" s="133" t="s">
        <v>2888</v>
      </c>
      <c r="E137" s="141" t="s">
        <v>1238</v>
      </c>
      <c r="F137" s="134"/>
      <c r="G137" s="135">
        <v>0</v>
      </c>
      <c r="H137" s="136"/>
      <c r="I137" s="144"/>
      <c r="J137" s="141" t="s">
        <v>2545</v>
      </c>
      <c r="K137" s="242">
        <v>0</v>
      </c>
      <c r="L137" s="141">
        <v>0</v>
      </c>
      <c r="M137" s="141" t="s">
        <v>1310</v>
      </c>
      <c r="N137" s="138"/>
      <c r="O137" s="139">
        <v>2820.46</v>
      </c>
    </row>
    <row r="138" spans="1:15">
      <c r="A138" s="131" t="s">
        <v>2696</v>
      </c>
      <c r="B138" s="141" t="s">
        <v>1272</v>
      </c>
      <c r="C138" s="142" t="s">
        <v>1776</v>
      </c>
      <c r="D138" s="133" t="s">
        <v>2889</v>
      </c>
      <c r="E138" s="141" t="s">
        <v>1238</v>
      </c>
      <c r="F138" s="134">
        <v>0.90890000000000004</v>
      </c>
      <c r="G138" s="135">
        <v>0.42799999999999999</v>
      </c>
      <c r="H138" s="136">
        <v>4.6800000000000001E-2</v>
      </c>
      <c r="I138" s="144" t="s">
        <v>1350</v>
      </c>
      <c r="J138" s="141" t="s">
        <v>2538</v>
      </c>
      <c r="K138" s="242">
        <v>8074.51</v>
      </c>
      <c r="L138" s="141">
        <v>0</v>
      </c>
      <c r="M138" s="131" t="s">
        <v>1310</v>
      </c>
      <c r="N138" s="138">
        <v>0.62</v>
      </c>
      <c r="O138" s="139">
        <v>7618.44</v>
      </c>
    </row>
    <row r="139" spans="1:15">
      <c r="A139" s="131" t="s">
        <v>2697</v>
      </c>
      <c r="B139" s="143" t="s">
        <v>1272</v>
      </c>
      <c r="C139" s="142" t="s">
        <v>1776</v>
      </c>
      <c r="D139" s="133" t="s">
        <v>2889</v>
      </c>
      <c r="E139" s="141" t="s">
        <v>1238</v>
      </c>
      <c r="F139" s="134">
        <v>0.90890000000000004</v>
      </c>
      <c r="G139" s="135">
        <v>0.42799999999999999</v>
      </c>
      <c r="H139" s="136">
        <v>4.6800000000000001E-2</v>
      </c>
      <c r="I139" s="144" t="s">
        <v>1350</v>
      </c>
      <c r="J139" s="141" t="s">
        <v>2538</v>
      </c>
      <c r="K139" s="242">
        <v>8074.51</v>
      </c>
      <c r="L139" s="131">
        <v>0</v>
      </c>
      <c r="M139" s="131" t="s">
        <v>1315</v>
      </c>
      <c r="N139" s="138">
        <v>0.62</v>
      </c>
      <c r="O139" s="139">
        <v>7618.44</v>
      </c>
    </row>
    <row r="140" spans="1:15">
      <c r="A140" s="131" t="s">
        <v>2698</v>
      </c>
      <c r="B140" s="143" t="s">
        <v>1452</v>
      </c>
      <c r="C140" s="142" t="s">
        <v>1838</v>
      </c>
      <c r="D140" s="133" t="s">
        <v>2890</v>
      </c>
      <c r="E140" s="141" t="s">
        <v>1238</v>
      </c>
      <c r="F140" s="134"/>
      <c r="G140" s="135">
        <v>0</v>
      </c>
      <c r="H140" s="136"/>
      <c r="I140" s="144"/>
      <c r="J140" s="141" t="s">
        <v>2545</v>
      </c>
      <c r="K140" s="242">
        <v>0</v>
      </c>
      <c r="L140" s="131">
        <v>0</v>
      </c>
      <c r="M140" s="131" t="s">
        <v>1310</v>
      </c>
      <c r="N140" s="138"/>
      <c r="O140" s="139">
        <v>3080.37</v>
      </c>
    </row>
    <row r="141" spans="1:15">
      <c r="A141" s="131" t="s">
        <v>2699</v>
      </c>
      <c r="B141" s="141" t="s">
        <v>1448</v>
      </c>
      <c r="C141" s="142" t="s">
        <v>1861</v>
      </c>
      <c r="D141" s="133" t="s">
        <v>2891</v>
      </c>
      <c r="E141" s="141" t="s">
        <v>1238</v>
      </c>
      <c r="F141" s="134"/>
      <c r="G141" s="135">
        <v>0</v>
      </c>
      <c r="H141" s="136"/>
      <c r="I141" s="144"/>
      <c r="J141" s="131" t="s">
        <v>2545</v>
      </c>
      <c r="K141" s="242">
        <v>0</v>
      </c>
      <c r="L141" s="131">
        <v>0</v>
      </c>
      <c r="M141" s="131" t="s">
        <v>1310</v>
      </c>
      <c r="N141" s="138"/>
      <c r="O141" s="139">
        <v>1978.25</v>
      </c>
    </row>
    <row r="142" spans="1:15">
      <c r="A142" s="131" t="s">
        <v>2700</v>
      </c>
      <c r="B142" s="143" t="s">
        <v>1471</v>
      </c>
      <c r="C142" s="142" t="s">
        <v>1807</v>
      </c>
      <c r="D142" s="133" t="s">
        <v>2892</v>
      </c>
      <c r="E142" s="141" t="s">
        <v>1238</v>
      </c>
      <c r="F142" s="134"/>
      <c r="G142" s="135">
        <v>0</v>
      </c>
      <c r="H142" s="136"/>
      <c r="I142" s="144"/>
      <c r="J142" s="131" t="s">
        <v>2545</v>
      </c>
      <c r="K142" s="242">
        <v>0</v>
      </c>
      <c r="L142" s="131">
        <v>0</v>
      </c>
      <c r="M142" s="131" t="s">
        <v>1310</v>
      </c>
      <c r="N142" s="138"/>
      <c r="O142" s="139">
        <v>2866.44</v>
      </c>
    </row>
    <row r="143" spans="1:15">
      <c r="A143" s="131" t="s">
        <v>2701</v>
      </c>
      <c r="B143" s="141" t="s">
        <v>1287</v>
      </c>
      <c r="C143" s="142" t="s">
        <v>1873</v>
      </c>
      <c r="D143" s="133" t="s">
        <v>2809</v>
      </c>
      <c r="E143" s="141" t="s">
        <v>1288</v>
      </c>
      <c r="F143" s="134">
        <v>0.89039999999999997</v>
      </c>
      <c r="G143" s="135">
        <v>0.374</v>
      </c>
      <c r="H143" s="136"/>
      <c r="I143" s="144" t="s">
        <v>1351</v>
      </c>
      <c r="J143" s="141" t="s">
        <v>2538</v>
      </c>
      <c r="K143" s="242">
        <v>8074.51</v>
      </c>
      <c r="L143" s="141">
        <v>1</v>
      </c>
      <c r="M143" s="131" t="s">
        <v>1310</v>
      </c>
      <c r="N143" s="138">
        <v>0.62</v>
      </c>
      <c r="O143" s="139">
        <v>7525.84</v>
      </c>
    </row>
    <row r="144" spans="1:15">
      <c r="A144" s="131" t="s">
        <v>2702</v>
      </c>
      <c r="B144" s="143" t="s">
        <v>1287</v>
      </c>
      <c r="C144" s="142" t="s">
        <v>1873</v>
      </c>
      <c r="D144" s="133" t="s">
        <v>2809</v>
      </c>
      <c r="E144" s="141" t="s">
        <v>1288</v>
      </c>
      <c r="F144" s="134">
        <v>0.89039999999999997</v>
      </c>
      <c r="G144" s="135">
        <v>0.374</v>
      </c>
      <c r="H144" s="136"/>
      <c r="I144" s="144" t="s">
        <v>1351</v>
      </c>
      <c r="J144" s="141" t="s">
        <v>2538</v>
      </c>
      <c r="K144" s="242">
        <v>8074.51</v>
      </c>
      <c r="L144" s="131">
        <v>1</v>
      </c>
      <c r="M144" s="131" t="s">
        <v>1315</v>
      </c>
      <c r="N144" s="138">
        <v>0.62</v>
      </c>
      <c r="O144" s="139">
        <v>7525.84</v>
      </c>
    </row>
    <row r="145" spans="1:15">
      <c r="A145" s="131" t="s">
        <v>2703</v>
      </c>
      <c r="B145" s="141" t="s">
        <v>2704</v>
      </c>
      <c r="C145" s="142" t="s">
        <v>2705</v>
      </c>
      <c r="D145" s="133" t="s">
        <v>2893</v>
      </c>
      <c r="E145" s="141" t="s">
        <v>1288</v>
      </c>
      <c r="F145" s="134"/>
      <c r="G145" s="135">
        <v>0</v>
      </c>
      <c r="H145" s="136"/>
      <c r="I145" s="144"/>
      <c r="J145" s="131" t="s">
        <v>2545</v>
      </c>
      <c r="K145" s="242">
        <v>0</v>
      </c>
      <c r="L145" s="131">
        <v>1</v>
      </c>
      <c r="M145" s="131" t="s">
        <v>1310</v>
      </c>
      <c r="N145" s="138"/>
      <c r="O145" s="139">
        <v>2746.44</v>
      </c>
    </row>
    <row r="146" spans="1:15">
      <c r="A146" s="140" t="s">
        <v>2706</v>
      </c>
      <c r="B146" s="132" t="s">
        <v>2707</v>
      </c>
      <c r="C146" s="133" t="s">
        <v>2708</v>
      </c>
      <c r="D146" s="133" t="s">
        <v>2894</v>
      </c>
      <c r="E146" s="132" t="s">
        <v>2551</v>
      </c>
      <c r="F146" s="134"/>
      <c r="G146" s="135">
        <v>0</v>
      </c>
      <c r="H146" s="136"/>
      <c r="I146" s="137"/>
      <c r="J146" s="140" t="s">
        <v>2545</v>
      </c>
      <c r="K146" s="242">
        <v>0</v>
      </c>
      <c r="L146" s="140">
        <v>1</v>
      </c>
      <c r="M146" s="140" t="s">
        <v>1310</v>
      </c>
      <c r="N146" s="208"/>
      <c r="O146" s="139">
        <v>3782.13</v>
      </c>
    </row>
    <row r="147" spans="1:15">
      <c r="A147" s="140" t="s">
        <v>2709</v>
      </c>
      <c r="B147" s="132" t="s">
        <v>1407</v>
      </c>
      <c r="C147" s="133" t="s">
        <v>1872</v>
      </c>
      <c r="D147" s="133" t="s">
        <v>2895</v>
      </c>
      <c r="E147" s="132" t="s">
        <v>1238</v>
      </c>
      <c r="F147" s="134"/>
      <c r="G147" s="135">
        <v>0</v>
      </c>
      <c r="H147" s="136"/>
      <c r="I147" s="137"/>
      <c r="J147" s="140" t="s">
        <v>2545</v>
      </c>
      <c r="K147" s="242">
        <v>0</v>
      </c>
      <c r="L147" s="140">
        <v>0</v>
      </c>
      <c r="M147" s="140" t="s">
        <v>1310</v>
      </c>
      <c r="N147" s="208"/>
      <c r="O147" s="139">
        <v>1809.54</v>
      </c>
    </row>
    <row r="148" spans="1:15">
      <c r="A148" s="140" t="s">
        <v>2710</v>
      </c>
      <c r="B148" s="132" t="s">
        <v>1443</v>
      </c>
      <c r="C148" s="133" t="s">
        <v>1796</v>
      </c>
      <c r="D148" s="133" t="s">
        <v>2896</v>
      </c>
      <c r="E148" s="132" t="s">
        <v>1238</v>
      </c>
      <c r="F148" s="134"/>
      <c r="G148" s="135">
        <v>0</v>
      </c>
      <c r="H148" s="136"/>
      <c r="I148" s="137"/>
      <c r="J148" s="140" t="s">
        <v>2545</v>
      </c>
      <c r="K148" s="242">
        <v>0</v>
      </c>
      <c r="L148" s="140">
        <v>0</v>
      </c>
      <c r="M148" s="140" t="s">
        <v>1310</v>
      </c>
      <c r="N148" s="208"/>
      <c r="O148" s="139">
        <v>5667.33</v>
      </c>
    </row>
    <row r="149" spans="1:15">
      <c r="A149" s="140" t="s">
        <v>2711</v>
      </c>
      <c r="B149" s="132" t="s">
        <v>1929</v>
      </c>
      <c r="C149" s="133" t="s">
        <v>2712</v>
      </c>
      <c r="D149" s="133" t="s">
        <v>2895</v>
      </c>
      <c r="E149" s="132" t="s">
        <v>1238</v>
      </c>
      <c r="F149" s="134">
        <v>1.0662</v>
      </c>
      <c r="G149" s="135">
        <v>0.80700000000000005</v>
      </c>
      <c r="H149" s="136">
        <v>0</v>
      </c>
      <c r="I149" s="137" t="s">
        <v>1311</v>
      </c>
      <c r="J149" s="140" t="s">
        <v>2538</v>
      </c>
      <c r="K149" s="242">
        <v>8074.51</v>
      </c>
      <c r="L149" s="140">
        <v>0</v>
      </c>
      <c r="M149" s="140" t="s">
        <v>1310</v>
      </c>
      <c r="N149" s="208">
        <v>0.68300000000000005</v>
      </c>
      <c r="O149" s="210">
        <v>8439.6</v>
      </c>
    </row>
    <row r="150" spans="1:15">
      <c r="A150" s="140" t="s">
        <v>2713</v>
      </c>
      <c r="B150" s="132" t="s">
        <v>1295</v>
      </c>
      <c r="C150" s="133" t="s">
        <v>1879</v>
      </c>
      <c r="D150" s="133" t="s">
        <v>2783</v>
      </c>
      <c r="E150" s="132" t="s">
        <v>1294</v>
      </c>
      <c r="F150" s="134">
        <v>0.80610000000000004</v>
      </c>
      <c r="G150" s="135">
        <v>0.249</v>
      </c>
      <c r="H150" s="136"/>
      <c r="I150" s="137" t="s">
        <v>1351</v>
      </c>
      <c r="J150" s="140" t="s">
        <v>2538</v>
      </c>
      <c r="K150" s="242">
        <v>8074.51</v>
      </c>
      <c r="L150" s="140">
        <v>1</v>
      </c>
      <c r="M150" s="140" t="s">
        <v>1310</v>
      </c>
      <c r="N150" s="208">
        <v>0.62</v>
      </c>
      <c r="O150" s="210">
        <v>7103.8</v>
      </c>
    </row>
    <row r="151" spans="1:15">
      <c r="A151" s="140" t="s">
        <v>2714</v>
      </c>
      <c r="B151" s="132" t="s">
        <v>1295</v>
      </c>
      <c r="C151" s="133" t="s">
        <v>1879</v>
      </c>
      <c r="D151" s="133" t="s">
        <v>2783</v>
      </c>
      <c r="E151" s="132" t="s">
        <v>1294</v>
      </c>
      <c r="F151" s="134">
        <v>0.80610000000000004</v>
      </c>
      <c r="G151" s="135">
        <v>0.249</v>
      </c>
      <c r="H151" s="136"/>
      <c r="I151" s="137" t="s">
        <v>1351</v>
      </c>
      <c r="J151" s="140" t="s">
        <v>2538</v>
      </c>
      <c r="K151" s="242">
        <v>8074.51</v>
      </c>
      <c r="L151" s="140">
        <v>1</v>
      </c>
      <c r="M151" s="140" t="s">
        <v>1315</v>
      </c>
      <c r="N151" s="208">
        <v>0.62</v>
      </c>
      <c r="O151" s="210">
        <v>7103.8</v>
      </c>
    </row>
    <row r="152" spans="1:15">
      <c r="A152" s="140" t="s">
        <v>2715</v>
      </c>
      <c r="B152" s="132" t="s">
        <v>1409</v>
      </c>
      <c r="C152" s="133" t="s">
        <v>1795</v>
      </c>
      <c r="D152" s="133" t="s">
        <v>2897</v>
      </c>
      <c r="E152" s="132" t="s">
        <v>1238</v>
      </c>
      <c r="F152" s="134"/>
      <c r="G152" s="135">
        <v>0</v>
      </c>
      <c r="H152" s="136"/>
      <c r="I152" s="137"/>
      <c r="J152" s="140" t="s">
        <v>2545</v>
      </c>
      <c r="K152" s="242">
        <v>0</v>
      </c>
      <c r="L152" s="140">
        <v>0</v>
      </c>
      <c r="M152" s="140" t="s">
        <v>1310</v>
      </c>
      <c r="N152" s="208"/>
      <c r="O152" s="139">
        <v>5598.4</v>
      </c>
    </row>
    <row r="153" spans="1:15">
      <c r="A153" s="140" t="s">
        <v>2716</v>
      </c>
      <c r="B153" s="132" t="s">
        <v>1797</v>
      </c>
      <c r="C153" s="133" t="s">
        <v>1798</v>
      </c>
      <c r="D153" s="133" t="s">
        <v>2898</v>
      </c>
      <c r="E153" s="132" t="s">
        <v>1238</v>
      </c>
      <c r="F153" s="134"/>
      <c r="G153" s="135">
        <v>0</v>
      </c>
      <c r="H153" s="136"/>
      <c r="I153" s="137"/>
      <c r="J153" s="140" t="s">
        <v>2545</v>
      </c>
      <c r="K153" s="242">
        <v>0</v>
      </c>
      <c r="L153" s="140">
        <v>0</v>
      </c>
      <c r="M153" s="140" t="s">
        <v>1310</v>
      </c>
      <c r="N153" s="208"/>
      <c r="O153" s="139">
        <v>4413.3599999999997</v>
      </c>
    </row>
    <row r="154" spans="1:15">
      <c r="A154" s="140" t="s">
        <v>2717</v>
      </c>
      <c r="B154" s="132" t="s">
        <v>1246</v>
      </c>
      <c r="C154" s="133" t="s">
        <v>1751</v>
      </c>
      <c r="D154" s="133" t="s">
        <v>2899</v>
      </c>
      <c r="E154" s="132" t="s">
        <v>1238</v>
      </c>
      <c r="F154" s="134">
        <v>0.90890000000000004</v>
      </c>
      <c r="G154" s="135">
        <v>0.64900000000000002</v>
      </c>
      <c r="H154" s="136">
        <v>0.23</v>
      </c>
      <c r="I154" s="137" t="s">
        <v>1350</v>
      </c>
      <c r="J154" s="140" t="s">
        <v>2538</v>
      </c>
      <c r="K154" s="242">
        <v>8074.51</v>
      </c>
      <c r="L154" s="140">
        <v>0</v>
      </c>
      <c r="M154" s="140" t="s">
        <v>1310</v>
      </c>
      <c r="N154" s="208">
        <v>0.62</v>
      </c>
      <c r="O154" s="210">
        <v>7618.44</v>
      </c>
    </row>
    <row r="155" spans="1:15">
      <c r="A155" s="140" t="s">
        <v>2718</v>
      </c>
      <c r="B155" s="132" t="s">
        <v>1500</v>
      </c>
      <c r="C155" s="133" t="s">
        <v>1791</v>
      </c>
      <c r="D155" s="133" t="s">
        <v>2799</v>
      </c>
      <c r="E155" s="132" t="s">
        <v>1238</v>
      </c>
      <c r="F155" s="134">
        <v>1.0662</v>
      </c>
      <c r="G155" s="135">
        <v>0.375</v>
      </c>
      <c r="H155" s="136"/>
      <c r="I155" s="137" t="s">
        <v>1349</v>
      </c>
      <c r="J155" s="140" t="s">
        <v>2538</v>
      </c>
      <c r="K155" s="242">
        <v>8074.51</v>
      </c>
      <c r="L155" s="140">
        <v>0</v>
      </c>
      <c r="M155" s="140" t="s">
        <v>1310</v>
      </c>
      <c r="N155" s="208">
        <v>0.68300000000000005</v>
      </c>
      <c r="O155" s="210">
        <v>8439.6</v>
      </c>
    </row>
    <row r="156" spans="1:15">
      <c r="A156" s="140" t="s">
        <v>2719</v>
      </c>
      <c r="B156" s="132" t="s">
        <v>1296</v>
      </c>
      <c r="C156" s="133" t="s">
        <v>1880</v>
      </c>
      <c r="D156" s="133" t="s">
        <v>2783</v>
      </c>
      <c r="E156" s="132" t="s">
        <v>1294</v>
      </c>
      <c r="F156" s="134">
        <v>0.80610000000000004</v>
      </c>
      <c r="G156" s="135">
        <v>0.30099999999999999</v>
      </c>
      <c r="H156" s="136"/>
      <c r="I156" s="137" t="s">
        <v>1351</v>
      </c>
      <c r="J156" s="140" t="s">
        <v>2538</v>
      </c>
      <c r="K156" s="242">
        <v>8074.51</v>
      </c>
      <c r="L156" s="140">
        <v>1</v>
      </c>
      <c r="M156" s="140" t="s">
        <v>1310</v>
      </c>
      <c r="N156" s="208">
        <v>0.62</v>
      </c>
      <c r="O156" s="210">
        <v>7103.8</v>
      </c>
    </row>
    <row r="157" spans="1:15">
      <c r="A157" s="140" t="s">
        <v>2720</v>
      </c>
      <c r="B157" s="132" t="s">
        <v>1419</v>
      </c>
      <c r="C157" s="133" t="s">
        <v>1818</v>
      </c>
      <c r="D157" s="133" t="s">
        <v>2900</v>
      </c>
      <c r="E157" s="132" t="s">
        <v>1238</v>
      </c>
      <c r="F157" s="134"/>
      <c r="G157" s="135">
        <v>0</v>
      </c>
      <c r="H157" s="136"/>
      <c r="I157" s="137"/>
      <c r="J157" s="140" t="s">
        <v>2545</v>
      </c>
      <c r="K157" s="242">
        <v>0</v>
      </c>
      <c r="L157" s="140">
        <v>0</v>
      </c>
      <c r="M157" s="140" t="s">
        <v>1310</v>
      </c>
      <c r="N157" s="208"/>
      <c r="O157" s="139">
        <v>3128.93</v>
      </c>
    </row>
    <row r="158" spans="1:15">
      <c r="A158" s="140" t="s">
        <v>2721</v>
      </c>
      <c r="B158" s="132" t="s">
        <v>1248</v>
      </c>
      <c r="C158" s="133" t="s">
        <v>1753</v>
      </c>
      <c r="D158" s="133" t="s">
        <v>2901</v>
      </c>
      <c r="E158" s="132" t="s">
        <v>1238</v>
      </c>
      <c r="F158" s="134">
        <v>1.0662</v>
      </c>
      <c r="G158" s="135">
        <v>0.38700000000000001</v>
      </c>
      <c r="H158" s="136">
        <v>6.2799999999999995E-2</v>
      </c>
      <c r="I158" s="137" t="s">
        <v>1351</v>
      </c>
      <c r="J158" s="140" t="s">
        <v>2538</v>
      </c>
      <c r="K158" s="242">
        <v>8074.51</v>
      </c>
      <c r="L158" s="140">
        <v>0</v>
      </c>
      <c r="M158" s="140" t="s">
        <v>1310</v>
      </c>
      <c r="N158" s="208">
        <v>0.68300000000000005</v>
      </c>
      <c r="O158" s="210">
        <v>8439.6</v>
      </c>
    </row>
    <row r="159" spans="1:15">
      <c r="A159" s="140" t="s">
        <v>2722</v>
      </c>
      <c r="B159" s="132" t="s">
        <v>1248</v>
      </c>
      <c r="C159" s="133" t="s">
        <v>1753</v>
      </c>
      <c r="D159" s="133" t="s">
        <v>2901</v>
      </c>
      <c r="E159" s="132" t="s">
        <v>1238</v>
      </c>
      <c r="F159" s="134">
        <v>1.0662</v>
      </c>
      <c r="G159" s="135">
        <v>0.38700000000000001</v>
      </c>
      <c r="H159" s="136">
        <v>6.2799999999999995E-2</v>
      </c>
      <c r="I159" s="137" t="s">
        <v>1351</v>
      </c>
      <c r="J159" s="140" t="s">
        <v>2538</v>
      </c>
      <c r="K159" s="242">
        <v>8074.51</v>
      </c>
      <c r="L159" s="140">
        <v>0</v>
      </c>
      <c r="M159" s="140" t="s">
        <v>1315</v>
      </c>
      <c r="N159" s="208">
        <v>0.68300000000000005</v>
      </c>
      <c r="O159" s="210">
        <v>8439.6</v>
      </c>
    </row>
    <row r="160" spans="1:15">
      <c r="A160" s="140" t="s">
        <v>2723</v>
      </c>
      <c r="B160" s="132" t="s">
        <v>1886</v>
      </c>
      <c r="C160" s="133" t="s">
        <v>1887</v>
      </c>
      <c r="D160" s="133" t="s">
        <v>2902</v>
      </c>
      <c r="E160" s="132" t="s">
        <v>1299</v>
      </c>
      <c r="F160" s="134"/>
      <c r="G160" s="135">
        <v>0</v>
      </c>
      <c r="H160" s="136"/>
      <c r="I160" s="137"/>
      <c r="J160" s="140" t="s">
        <v>2545</v>
      </c>
      <c r="K160" s="242">
        <v>0</v>
      </c>
      <c r="L160" s="140">
        <v>1</v>
      </c>
      <c r="M160" s="140" t="s">
        <v>1310</v>
      </c>
      <c r="N160" s="208"/>
      <c r="O160" s="139">
        <v>2540.34</v>
      </c>
    </row>
    <row r="161" spans="1:15">
      <c r="A161" s="140" t="s">
        <v>2724</v>
      </c>
      <c r="B161" s="132" t="s">
        <v>1404</v>
      </c>
      <c r="C161" s="133" t="s">
        <v>1825</v>
      </c>
      <c r="D161" s="133" t="s">
        <v>2903</v>
      </c>
      <c r="E161" s="132" t="s">
        <v>1238</v>
      </c>
      <c r="F161" s="134"/>
      <c r="G161" s="135">
        <v>0</v>
      </c>
      <c r="H161" s="136"/>
      <c r="I161" s="137"/>
      <c r="J161" s="140" t="s">
        <v>2545</v>
      </c>
      <c r="K161" s="242">
        <v>0</v>
      </c>
      <c r="L161" s="140">
        <v>0</v>
      </c>
      <c r="M161" s="140" t="s">
        <v>1310</v>
      </c>
      <c r="N161" s="208"/>
      <c r="O161" s="139">
        <v>3796.65</v>
      </c>
    </row>
    <row r="162" spans="1:15">
      <c r="A162" s="140" t="s">
        <v>2725</v>
      </c>
      <c r="B162" s="132" t="s">
        <v>1441</v>
      </c>
      <c r="C162" s="133" t="s">
        <v>1868</v>
      </c>
      <c r="D162" s="133" t="s">
        <v>2904</v>
      </c>
      <c r="E162" s="132" t="s">
        <v>1238</v>
      </c>
      <c r="F162" s="134"/>
      <c r="G162" s="135">
        <v>0</v>
      </c>
      <c r="H162" s="136"/>
      <c r="I162" s="137"/>
      <c r="J162" s="140" t="s">
        <v>2545</v>
      </c>
      <c r="K162" s="242">
        <v>0</v>
      </c>
      <c r="L162" s="140">
        <v>0</v>
      </c>
      <c r="M162" s="140" t="s">
        <v>1310</v>
      </c>
      <c r="N162" s="208"/>
      <c r="O162" s="139">
        <v>1849.22</v>
      </c>
    </row>
    <row r="163" spans="1:15">
      <c r="A163" s="140" t="s">
        <v>2726</v>
      </c>
      <c r="B163" s="132" t="s">
        <v>1274</v>
      </c>
      <c r="C163" s="133" t="s">
        <v>1778</v>
      </c>
      <c r="D163" s="133" t="s">
        <v>2905</v>
      </c>
      <c r="E163" s="132" t="s">
        <v>1238</v>
      </c>
      <c r="F163" s="134">
        <v>1.0905</v>
      </c>
      <c r="G163" s="135">
        <v>0.55400000000000005</v>
      </c>
      <c r="H163" s="136">
        <v>0</v>
      </c>
      <c r="I163" s="137" t="s">
        <v>1351</v>
      </c>
      <c r="J163" s="140" t="s">
        <v>2538</v>
      </c>
      <c r="K163" s="242">
        <v>8074.51</v>
      </c>
      <c r="L163" s="140">
        <v>0</v>
      </c>
      <c r="M163" s="140" t="s">
        <v>1310</v>
      </c>
      <c r="N163" s="208">
        <v>0.68300000000000005</v>
      </c>
      <c r="O163" s="210">
        <v>8573.6</v>
      </c>
    </row>
    <row r="164" spans="1:15">
      <c r="A164" s="140" t="s">
        <v>2727</v>
      </c>
      <c r="B164" s="132" t="s">
        <v>1449</v>
      </c>
      <c r="C164" s="133" t="s">
        <v>1860</v>
      </c>
      <c r="D164" s="133" t="s">
        <v>2906</v>
      </c>
      <c r="E164" s="132" t="s">
        <v>1238</v>
      </c>
      <c r="F164" s="134"/>
      <c r="G164" s="135">
        <v>0</v>
      </c>
      <c r="H164" s="136"/>
      <c r="I164" s="137"/>
      <c r="J164" s="140" t="s">
        <v>2545</v>
      </c>
      <c r="K164" s="242">
        <v>0</v>
      </c>
      <c r="L164" s="140">
        <v>0</v>
      </c>
      <c r="M164" s="140" t="s">
        <v>1310</v>
      </c>
      <c r="N164" s="208"/>
      <c r="O164" s="139">
        <v>2479.34</v>
      </c>
    </row>
    <row r="165" spans="1:15">
      <c r="A165" s="140" t="s">
        <v>2728</v>
      </c>
      <c r="B165" s="132" t="s">
        <v>1422</v>
      </c>
      <c r="C165" s="133" t="s">
        <v>1871</v>
      </c>
      <c r="D165" s="133" t="s">
        <v>2907</v>
      </c>
      <c r="E165" s="132" t="s">
        <v>1238</v>
      </c>
      <c r="F165" s="134"/>
      <c r="G165" s="135">
        <v>0</v>
      </c>
      <c r="H165" s="136"/>
      <c r="I165" s="137"/>
      <c r="J165" s="140" t="s">
        <v>2545</v>
      </c>
      <c r="K165" s="242">
        <v>0</v>
      </c>
      <c r="L165" s="140">
        <v>0</v>
      </c>
      <c r="M165" s="140" t="s">
        <v>1310</v>
      </c>
      <c r="N165" s="208"/>
      <c r="O165" s="139">
        <v>2871.65</v>
      </c>
    </row>
    <row r="166" spans="1:15">
      <c r="A166" s="131" t="s">
        <v>2729</v>
      </c>
      <c r="B166" s="141" t="s">
        <v>1253</v>
      </c>
      <c r="C166" s="142" t="s">
        <v>1758</v>
      </c>
      <c r="D166" s="133" t="s">
        <v>2811</v>
      </c>
      <c r="E166" s="141" t="s">
        <v>1238</v>
      </c>
      <c r="F166" s="134">
        <v>1.0662</v>
      </c>
      <c r="G166" s="135">
        <v>0.377</v>
      </c>
      <c r="H166" s="136">
        <v>0</v>
      </c>
      <c r="I166" s="144" t="s">
        <v>1351</v>
      </c>
      <c r="J166" s="131" t="s">
        <v>2538</v>
      </c>
      <c r="K166" s="242">
        <v>8074.51</v>
      </c>
      <c r="L166" s="131">
        <v>0</v>
      </c>
      <c r="M166" s="131" t="s">
        <v>1310</v>
      </c>
      <c r="N166" s="138">
        <v>0.68300000000000005</v>
      </c>
      <c r="O166" s="139">
        <v>8439.6</v>
      </c>
    </row>
    <row r="167" spans="1:15">
      <c r="A167" s="131" t="s">
        <v>2730</v>
      </c>
      <c r="B167" s="141" t="s">
        <v>1253</v>
      </c>
      <c r="C167" s="142" t="s">
        <v>1758</v>
      </c>
      <c r="D167" s="133" t="s">
        <v>2811</v>
      </c>
      <c r="E167" s="141" t="s">
        <v>1238</v>
      </c>
      <c r="F167" s="134">
        <v>1.0662</v>
      </c>
      <c r="G167" s="135">
        <v>0.377</v>
      </c>
      <c r="H167" s="136">
        <v>0</v>
      </c>
      <c r="I167" s="144" t="s">
        <v>1351</v>
      </c>
      <c r="J167" s="141" t="s">
        <v>2538</v>
      </c>
      <c r="K167" s="242">
        <v>8074.51</v>
      </c>
      <c r="L167" s="141">
        <v>0</v>
      </c>
      <c r="M167" s="141" t="s">
        <v>1315</v>
      </c>
      <c r="N167" s="138">
        <v>0.68300000000000005</v>
      </c>
      <c r="O167" s="139">
        <v>8439.6</v>
      </c>
    </row>
    <row r="168" spans="1:15">
      <c r="A168" s="131" t="s">
        <v>2731</v>
      </c>
      <c r="B168" s="143" t="s">
        <v>1273</v>
      </c>
      <c r="C168" s="142" t="s">
        <v>1777</v>
      </c>
      <c r="D168" s="133" t="s">
        <v>2908</v>
      </c>
      <c r="E168" s="141" t="s">
        <v>1238</v>
      </c>
      <c r="F168" s="134">
        <v>0.90890000000000004</v>
      </c>
      <c r="G168" s="135">
        <v>0.58199999999999996</v>
      </c>
      <c r="H168" s="136">
        <v>4.6800000000000001E-2</v>
      </c>
      <c r="I168" s="144" t="s">
        <v>1350</v>
      </c>
      <c r="J168" s="141" t="s">
        <v>2538</v>
      </c>
      <c r="K168" s="242">
        <v>8074.51</v>
      </c>
      <c r="L168" s="131">
        <v>0</v>
      </c>
      <c r="M168" s="131" t="s">
        <v>1310</v>
      </c>
      <c r="N168" s="138">
        <v>0.62</v>
      </c>
      <c r="O168" s="139">
        <v>7618.44</v>
      </c>
    </row>
    <row r="169" spans="1:15">
      <c r="A169" s="131" t="s">
        <v>2732</v>
      </c>
      <c r="B169" s="141" t="s">
        <v>1429</v>
      </c>
      <c r="C169" s="145" t="s">
        <v>1824</v>
      </c>
      <c r="D169" s="133" t="s">
        <v>2909</v>
      </c>
      <c r="E169" s="141" t="s">
        <v>1238</v>
      </c>
      <c r="F169" s="134"/>
      <c r="G169" s="135">
        <v>0</v>
      </c>
      <c r="H169" s="136"/>
      <c r="I169" s="144"/>
      <c r="J169" s="131" t="s">
        <v>2545</v>
      </c>
      <c r="K169" s="242">
        <v>0</v>
      </c>
      <c r="L169" s="131">
        <v>0</v>
      </c>
      <c r="M169" s="131" t="s">
        <v>1310</v>
      </c>
      <c r="N169" s="138"/>
      <c r="O169" s="139">
        <v>5355.95</v>
      </c>
    </row>
    <row r="170" spans="1:15">
      <c r="A170" s="131" t="s">
        <v>2733</v>
      </c>
      <c r="B170" s="141" t="s">
        <v>1433</v>
      </c>
      <c r="C170" s="142" t="s">
        <v>1853</v>
      </c>
      <c r="D170" s="133" t="s">
        <v>2910</v>
      </c>
      <c r="E170" s="141" t="s">
        <v>1238</v>
      </c>
      <c r="F170" s="134"/>
      <c r="G170" s="135">
        <v>0</v>
      </c>
      <c r="H170" s="136"/>
      <c r="I170" s="144"/>
      <c r="J170" s="131" t="s">
        <v>2545</v>
      </c>
      <c r="K170" s="242">
        <v>0</v>
      </c>
      <c r="L170" s="131">
        <v>0</v>
      </c>
      <c r="M170" s="131" t="s">
        <v>1310</v>
      </c>
      <c r="N170" s="138"/>
      <c r="O170" s="139">
        <v>2681.99</v>
      </c>
    </row>
    <row r="171" spans="1:15">
      <c r="A171" s="131" t="s">
        <v>2734</v>
      </c>
      <c r="B171" s="143" t="s">
        <v>1405</v>
      </c>
      <c r="C171" s="142" t="s">
        <v>1855</v>
      </c>
      <c r="D171" s="133" t="s">
        <v>2911</v>
      </c>
      <c r="E171" s="141" t="s">
        <v>1238</v>
      </c>
      <c r="F171" s="134"/>
      <c r="G171" s="135">
        <v>0</v>
      </c>
      <c r="H171" s="136"/>
      <c r="I171" s="144"/>
      <c r="J171" s="141" t="s">
        <v>2545</v>
      </c>
      <c r="K171" s="242">
        <v>0</v>
      </c>
      <c r="L171" s="131">
        <v>0</v>
      </c>
      <c r="M171" s="131" t="s">
        <v>1310</v>
      </c>
      <c r="N171" s="138"/>
      <c r="O171" s="139">
        <v>3883.84</v>
      </c>
    </row>
    <row r="172" spans="1:15">
      <c r="A172" s="131" t="s">
        <v>2735</v>
      </c>
      <c r="B172" s="141" t="s">
        <v>1415</v>
      </c>
      <c r="C172" s="145" t="s">
        <v>1845</v>
      </c>
      <c r="D172" s="133" t="s">
        <v>2912</v>
      </c>
      <c r="E172" s="141" t="s">
        <v>1238</v>
      </c>
      <c r="F172" s="134"/>
      <c r="G172" s="135">
        <v>0</v>
      </c>
      <c r="H172" s="136"/>
      <c r="I172" s="144"/>
      <c r="J172" s="131" t="s">
        <v>2545</v>
      </c>
      <c r="K172" s="242">
        <v>0</v>
      </c>
      <c r="L172" s="141">
        <v>0</v>
      </c>
      <c r="M172" s="131" t="s">
        <v>1310</v>
      </c>
      <c r="N172" s="138"/>
      <c r="O172" s="139">
        <v>2364.83</v>
      </c>
    </row>
    <row r="173" spans="1:15">
      <c r="A173" s="131" t="s">
        <v>2736</v>
      </c>
      <c r="B173" s="141" t="s">
        <v>1249</v>
      </c>
      <c r="C173" s="142" t="s">
        <v>1754</v>
      </c>
      <c r="D173" s="133" t="s">
        <v>2826</v>
      </c>
      <c r="E173" s="141" t="s">
        <v>1238</v>
      </c>
      <c r="F173" s="134">
        <v>1.0905</v>
      </c>
      <c r="G173" s="135">
        <v>0.33400000000000002</v>
      </c>
      <c r="H173" s="136">
        <v>6.2799999999999995E-2</v>
      </c>
      <c r="I173" s="144" t="s">
        <v>1351</v>
      </c>
      <c r="J173" s="131" t="s">
        <v>2538</v>
      </c>
      <c r="K173" s="242">
        <v>8074.51</v>
      </c>
      <c r="L173" s="131">
        <v>0</v>
      </c>
      <c r="M173" s="131" t="s">
        <v>1310</v>
      </c>
      <c r="N173" s="138">
        <v>0.68300000000000005</v>
      </c>
      <c r="O173" s="139">
        <v>8573.6</v>
      </c>
    </row>
    <row r="174" spans="1:15">
      <c r="A174" s="131" t="s">
        <v>2737</v>
      </c>
      <c r="B174" s="141" t="s">
        <v>1249</v>
      </c>
      <c r="C174" s="142" t="s">
        <v>1754</v>
      </c>
      <c r="D174" s="133" t="s">
        <v>2826</v>
      </c>
      <c r="E174" s="141" t="s">
        <v>1238</v>
      </c>
      <c r="F174" s="134">
        <v>1.0905</v>
      </c>
      <c r="G174" s="135">
        <v>0.33400000000000002</v>
      </c>
      <c r="H174" s="136">
        <v>6.2799999999999995E-2</v>
      </c>
      <c r="I174" s="144" t="s">
        <v>1351</v>
      </c>
      <c r="J174" s="131" t="s">
        <v>2538</v>
      </c>
      <c r="K174" s="242">
        <v>8074.51</v>
      </c>
      <c r="L174" s="131">
        <v>0</v>
      </c>
      <c r="M174" s="131" t="s">
        <v>1315</v>
      </c>
      <c r="N174" s="138">
        <v>0.68300000000000005</v>
      </c>
      <c r="O174" s="139">
        <v>8573.6</v>
      </c>
    </row>
    <row r="175" spans="1:15">
      <c r="A175" s="131" t="s">
        <v>2738</v>
      </c>
      <c r="B175" s="141" t="s">
        <v>1268</v>
      </c>
      <c r="C175" s="142" t="s">
        <v>1773</v>
      </c>
      <c r="D175" s="133" t="s">
        <v>2779</v>
      </c>
      <c r="E175" s="141" t="s">
        <v>1238</v>
      </c>
      <c r="F175" s="134">
        <v>1.0905</v>
      </c>
      <c r="G175" s="135">
        <v>0.28899999999999998</v>
      </c>
      <c r="H175" s="136">
        <v>0.32699999999999996</v>
      </c>
      <c r="I175" s="144" t="s">
        <v>1351</v>
      </c>
      <c r="J175" s="131" t="s">
        <v>2538</v>
      </c>
      <c r="K175" s="242">
        <v>8074.51</v>
      </c>
      <c r="L175" s="131">
        <v>0</v>
      </c>
      <c r="M175" s="131" t="s">
        <v>1310</v>
      </c>
      <c r="N175" s="138">
        <v>0.68300000000000005</v>
      </c>
      <c r="O175" s="139">
        <v>8573.6</v>
      </c>
    </row>
    <row r="176" spans="1:15">
      <c r="A176" s="131" t="s">
        <v>2739</v>
      </c>
      <c r="B176" s="143" t="s">
        <v>1268</v>
      </c>
      <c r="C176" s="142" t="s">
        <v>1773</v>
      </c>
      <c r="D176" s="133" t="s">
        <v>2779</v>
      </c>
      <c r="E176" s="141" t="s">
        <v>1238</v>
      </c>
      <c r="F176" s="134">
        <v>1.0905</v>
      </c>
      <c r="G176" s="135">
        <v>0.28899999999999998</v>
      </c>
      <c r="H176" s="136">
        <v>0.32699999999999996</v>
      </c>
      <c r="I176" s="144" t="s">
        <v>1351</v>
      </c>
      <c r="J176" s="141" t="s">
        <v>2538</v>
      </c>
      <c r="K176" s="242">
        <v>8074.51</v>
      </c>
      <c r="L176" s="131">
        <v>0</v>
      </c>
      <c r="M176" s="131" t="s">
        <v>1315</v>
      </c>
      <c r="N176" s="138">
        <v>0.68300000000000005</v>
      </c>
      <c r="O176" s="139">
        <v>8573.6</v>
      </c>
    </row>
    <row r="177" spans="1:15">
      <c r="A177" s="131" t="s">
        <v>2740</v>
      </c>
      <c r="B177" s="143" t="s">
        <v>2741</v>
      </c>
      <c r="C177" s="142" t="s">
        <v>2742</v>
      </c>
      <c r="D177" s="133" t="s">
        <v>2913</v>
      </c>
      <c r="E177" s="141" t="s">
        <v>1299</v>
      </c>
      <c r="F177" s="134"/>
      <c r="G177" s="135">
        <v>0</v>
      </c>
      <c r="H177" s="136"/>
      <c r="I177" s="144"/>
      <c r="J177" s="141" t="s">
        <v>2545</v>
      </c>
      <c r="K177" s="242">
        <v>0</v>
      </c>
      <c r="L177" s="131">
        <v>1</v>
      </c>
      <c r="M177" s="131" t="s">
        <v>1310</v>
      </c>
      <c r="N177" s="138"/>
      <c r="O177" s="139">
        <v>711.18</v>
      </c>
    </row>
    <row r="178" spans="1:15">
      <c r="A178" s="131" t="s">
        <v>2743</v>
      </c>
      <c r="B178" s="143" t="s">
        <v>1502</v>
      </c>
      <c r="C178" s="142" t="s">
        <v>1888</v>
      </c>
      <c r="D178" s="133" t="s">
        <v>2914</v>
      </c>
      <c r="E178" s="141" t="s">
        <v>1299</v>
      </c>
      <c r="F178" s="134"/>
      <c r="G178" s="135">
        <v>0</v>
      </c>
      <c r="H178" s="136"/>
      <c r="I178" s="144"/>
      <c r="J178" s="141" t="s">
        <v>2545</v>
      </c>
      <c r="K178" s="242">
        <v>0</v>
      </c>
      <c r="L178" s="131">
        <v>1</v>
      </c>
      <c r="M178" s="131" t="s">
        <v>1310</v>
      </c>
      <c r="N178" s="138"/>
      <c r="O178" s="139">
        <v>2190.3000000000002</v>
      </c>
    </row>
    <row r="179" spans="1:15">
      <c r="A179" s="131" t="s">
        <v>2744</v>
      </c>
      <c r="B179" s="143" t="s">
        <v>1445</v>
      </c>
      <c r="C179" s="142" t="s">
        <v>1822</v>
      </c>
      <c r="D179" s="133" t="s">
        <v>2915</v>
      </c>
      <c r="E179" s="141" t="s">
        <v>1238</v>
      </c>
      <c r="F179" s="134"/>
      <c r="G179" s="135">
        <v>0</v>
      </c>
      <c r="H179" s="136"/>
      <c r="I179" s="144"/>
      <c r="J179" s="141" t="s">
        <v>2545</v>
      </c>
      <c r="K179" s="242">
        <v>0</v>
      </c>
      <c r="L179" s="131">
        <v>0</v>
      </c>
      <c r="M179" s="131" t="s">
        <v>1310</v>
      </c>
      <c r="N179" s="138"/>
      <c r="O179" s="139">
        <v>2698.22</v>
      </c>
    </row>
    <row r="180" spans="1:15">
      <c r="A180" s="131" t="s">
        <v>2745</v>
      </c>
      <c r="B180" s="141" t="s">
        <v>2746</v>
      </c>
      <c r="C180" s="142" t="s">
        <v>2747</v>
      </c>
      <c r="D180" s="133" t="s">
        <v>2916</v>
      </c>
      <c r="E180" s="141" t="s">
        <v>2551</v>
      </c>
      <c r="F180" s="134"/>
      <c r="G180" s="135">
        <v>0</v>
      </c>
      <c r="H180" s="136"/>
      <c r="I180" s="144"/>
      <c r="J180" s="131" t="s">
        <v>2545</v>
      </c>
      <c r="K180" s="242">
        <v>0</v>
      </c>
      <c r="L180" s="131">
        <v>1</v>
      </c>
      <c r="M180" s="131" t="s">
        <v>1310</v>
      </c>
      <c r="N180" s="138"/>
      <c r="O180" s="139">
        <v>1679.22</v>
      </c>
    </row>
    <row r="181" spans="1:15">
      <c r="A181" s="131" t="s">
        <v>2748</v>
      </c>
      <c r="B181" s="141" t="s">
        <v>1252</v>
      </c>
      <c r="C181" s="142" t="s">
        <v>1757</v>
      </c>
      <c r="D181" s="133" t="s">
        <v>2917</v>
      </c>
      <c r="E181" s="141" t="s">
        <v>1238</v>
      </c>
      <c r="F181" s="134">
        <v>0.90890000000000004</v>
      </c>
      <c r="G181" s="135">
        <v>0.80700000000000005</v>
      </c>
      <c r="H181" s="136">
        <v>6.2799999999999995E-2</v>
      </c>
      <c r="I181" s="144" t="s">
        <v>1350</v>
      </c>
      <c r="J181" s="131" t="s">
        <v>2538</v>
      </c>
      <c r="K181" s="242">
        <v>8074.51</v>
      </c>
      <c r="L181" s="131">
        <v>0</v>
      </c>
      <c r="M181" s="131" t="s">
        <v>1310</v>
      </c>
      <c r="N181" s="138">
        <v>0.62</v>
      </c>
      <c r="O181" s="139">
        <v>7618.44</v>
      </c>
    </row>
    <row r="182" spans="1:15">
      <c r="A182" s="131" t="str">
        <f>B182&amp;M182</f>
        <v>888888001</v>
      </c>
      <c r="B182" s="141">
        <v>888888</v>
      </c>
      <c r="C182" s="142" t="s">
        <v>1511</v>
      </c>
      <c r="D182" s="133">
        <v>0</v>
      </c>
      <c r="E182" s="141"/>
      <c r="F182" s="134">
        <v>1</v>
      </c>
      <c r="G182" s="135">
        <v>0.375</v>
      </c>
      <c r="H182" s="136">
        <v>0</v>
      </c>
      <c r="I182" s="144" t="s">
        <v>1311</v>
      </c>
      <c r="J182" s="141" t="s">
        <v>2545</v>
      </c>
      <c r="K182" s="242" t="s">
        <v>1311</v>
      </c>
      <c r="L182" s="141">
        <v>1</v>
      </c>
      <c r="M182" s="141" t="s">
        <v>1310</v>
      </c>
      <c r="N182" s="245" t="s">
        <v>1311</v>
      </c>
      <c r="O182" s="139">
        <v>2190.3000000000002</v>
      </c>
    </row>
    <row r="183" spans="1:15">
      <c r="A183" s="131" t="str">
        <f>B183&amp;M183</f>
        <v>999999001</v>
      </c>
      <c r="B183" s="141">
        <v>999999</v>
      </c>
      <c r="C183" s="142" t="s">
        <v>1512</v>
      </c>
      <c r="D183" s="133">
        <v>0</v>
      </c>
      <c r="E183" s="141"/>
      <c r="F183" s="134">
        <v>1</v>
      </c>
      <c r="G183" s="135">
        <v>0.375</v>
      </c>
      <c r="H183" s="136">
        <v>0</v>
      </c>
      <c r="I183" s="144" t="s">
        <v>1351</v>
      </c>
      <c r="J183" s="141" t="s">
        <v>2538</v>
      </c>
      <c r="K183" s="242">
        <v>8074.51</v>
      </c>
      <c r="L183" s="141">
        <v>1</v>
      </c>
      <c r="M183" s="141" t="s">
        <v>1310</v>
      </c>
      <c r="N183" s="245" t="s">
        <v>1311</v>
      </c>
      <c r="O183" s="139">
        <v>8074.51</v>
      </c>
    </row>
    <row r="184" spans="1:15">
      <c r="A184" s="131" t="str">
        <f>B184&amp;M184</f>
        <v>888888006</v>
      </c>
      <c r="B184" s="141">
        <v>888888</v>
      </c>
      <c r="C184" s="142" t="s">
        <v>1511</v>
      </c>
      <c r="D184" s="133">
        <v>0</v>
      </c>
      <c r="E184" s="141"/>
      <c r="F184" s="134">
        <v>1</v>
      </c>
      <c r="G184" s="135">
        <v>0.375</v>
      </c>
      <c r="H184" s="136">
        <v>0</v>
      </c>
      <c r="I184" s="144" t="s">
        <v>1311</v>
      </c>
      <c r="J184" s="141" t="s">
        <v>2545</v>
      </c>
      <c r="K184" s="242" t="s">
        <v>1311</v>
      </c>
      <c r="L184" s="141">
        <v>1</v>
      </c>
      <c r="M184" s="141" t="s">
        <v>1315</v>
      </c>
      <c r="N184" s="245" t="s">
        <v>1311</v>
      </c>
      <c r="O184" s="139">
        <v>2190.3000000000002</v>
      </c>
    </row>
    <row r="185" spans="1:15">
      <c r="A185" s="131" t="str">
        <f>B185&amp;M185</f>
        <v>999999006</v>
      </c>
      <c r="B185" s="141">
        <v>999999</v>
      </c>
      <c r="C185" s="142" t="s">
        <v>1512</v>
      </c>
      <c r="D185" s="133">
        <v>0</v>
      </c>
      <c r="E185" s="141"/>
      <c r="F185" s="134">
        <v>1</v>
      </c>
      <c r="G185" s="135">
        <v>0.375</v>
      </c>
      <c r="H185" s="136">
        <v>0</v>
      </c>
      <c r="I185" s="144" t="s">
        <v>1351</v>
      </c>
      <c r="J185" s="141" t="s">
        <v>2538</v>
      </c>
      <c r="K185" s="242">
        <v>8074.51</v>
      </c>
      <c r="L185" s="141">
        <v>1</v>
      </c>
      <c r="M185" s="141" t="s">
        <v>1315</v>
      </c>
      <c r="N185" s="245" t="s">
        <v>1311</v>
      </c>
      <c r="O185" s="139">
        <v>8074.51</v>
      </c>
    </row>
    <row r="186" spans="1:15">
      <c r="A186"/>
      <c r="B186"/>
      <c r="C186"/>
      <c r="D186"/>
      <c r="E186"/>
      <c r="F186"/>
      <c r="G186"/>
      <c r="H186"/>
      <c r="I186"/>
      <c r="J186"/>
      <c r="K186" s="243"/>
      <c r="L186"/>
      <c r="M186"/>
      <c r="N186"/>
      <c r="O186"/>
    </row>
    <row r="187" spans="1:15">
      <c r="A187"/>
      <c r="B187"/>
      <c r="C187"/>
      <c r="D187"/>
      <c r="E187"/>
      <c r="F187"/>
      <c r="G187"/>
      <c r="H187"/>
      <c r="I187"/>
      <c r="J187"/>
      <c r="K187" s="243"/>
      <c r="L187"/>
      <c r="M187"/>
      <c r="N187"/>
      <c r="O187"/>
    </row>
    <row r="188" spans="1:15">
      <c r="A188"/>
      <c r="B188"/>
      <c r="C188"/>
      <c r="D188"/>
      <c r="E188"/>
      <c r="F188"/>
      <c r="G188"/>
      <c r="H188"/>
      <c r="I188"/>
      <c r="J188"/>
      <c r="K188" s="243"/>
      <c r="L188"/>
      <c r="M188" s="209" t="s">
        <v>1936</v>
      </c>
      <c r="N188"/>
      <c r="O188"/>
    </row>
    <row r="189" spans="1:15">
      <c r="A189"/>
      <c r="B189"/>
      <c r="C189"/>
      <c r="D189"/>
      <c r="E189"/>
      <c r="F189"/>
      <c r="G189"/>
      <c r="H189"/>
      <c r="I189"/>
      <c r="J189"/>
      <c r="K189" s="243"/>
      <c r="L189"/>
      <c r="M189" s="209" t="s">
        <v>1940</v>
      </c>
      <c r="N189"/>
      <c r="O189"/>
    </row>
    <row r="190" spans="1:15">
      <c r="A190"/>
      <c r="B190"/>
      <c r="C190"/>
      <c r="D190"/>
      <c r="E190"/>
      <c r="F190"/>
      <c r="G190"/>
      <c r="H190"/>
      <c r="I190"/>
      <c r="J190"/>
      <c r="K190" s="243"/>
      <c r="L190"/>
      <c r="M190"/>
      <c r="N190"/>
      <c r="O190"/>
    </row>
    <row r="191" spans="1:15">
      <c r="A191"/>
      <c r="B191"/>
      <c r="C191"/>
      <c r="D191"/>
      <c r="E191"/>
      <c r="F191"/>
      <c r="G191"/>
      <c r="H191"/>
      <c r="I191"/>
      <c r="J191"/>
      <c r="K191" s="243"/>
      <c r="L191"/>
      <c r="M191"/>
      <c r="N191"/>
      <c r="O191"/>
    </row>
    <row r="192" spans="1:15">
      <c r="A192"/>
      <c r="B192"/>
      <c r="C192"/>
      <c r="D192"/>
      <c r="E192"/>
      <c r="F192"/>
      <c r="G192"/>
      <c r="H192"/>
      <c r="I192"/>
      <c r="J192"/>
      <c r="K192" s="243"/>
      <c r="L192"/>
      <c r="M192"/>
      <c r="N192"/>
      <c r="O192"/>
    </row>
    <row r="193" spans="1:15">
      <c r="A193"/>
      <c r="B193"/>
      <c r="C193"/>
      <c r="D193"/>
      <c r="E193"/>
      <c r="F193"/>
      <c r="G193"/>
      <c r="H193"/>
      <c r="I193"/>
      <c r="J193"/>
      <c r="K193" s="243"/>
      <c r="L193"/>
      <c r="M193"/>
      <c r="N193"/>
      <c r="O193"/>
    </row>
    <row r="194" spans="1:15">
      <c r="A194"/>
      <c r="B194"/>
      <c r="C194"/>
      <c r="D194"/>
      <c r="E194"/>
      <c r="F194"/>
      <c r="G194"/>
      <c r="H194"/>
      <c r="I194"/>
      <c r="J194"/>
      <c r="K194" s="243"/>
      <c r="L194"/>
      <c r="M194"/>
      <c r="N194"/>
      <c r="O194"/>
    </row>
    <row r="195" spans="1:15">
      <c r="A195"/>
      <c r="B195"/>
      <c r="C195"/>
      <c r="D195"/>
      <c r="E195"/>
      <c r="F195"/>
      <c r="G195"/>
      <c r="H195"/>
      <c r="I195"/>
      <c r="J195"/>
      <c r="K195" s="243"/>
      <c r="L195"/>
      <c r="M195"/>
      <c r="N195"/>
      <c r="O195"/>
    </row>
    <row r="196" spans="1:15">
      <c r="A196"/>
      <c r="B196"/>
      <c r="C196"/>
      <c r="D196"/>
      <c r="E196"/>
      <c r="F196"/>
      <c r="G196"/>
      <c r="H196"/>
      <c r="I196"/>
      <c r="J196"/>
      <c r="K196" s="243"/>
      <c r="L196"/>
      <c r="M196"/>
      <c r="N196"/>
      <c r="O196"/>
    </row>
    <row r="197" spans="1:15">
      <c r="A197"/>
      <c r="B197"/>
      <c r="C197"/>
      <c r="D197"/>
      <c r="E197"/>
      <c r="F197"/>
      <c r="G197"/>
      <c r="H197"/>
      <c r="I197"/>
      <c r="J197"/>
      <c r="K197" s="243"/>
      <c r="L197"/>
      <c r="M197"/>
      <c r="N197"/>
      <c r="O197"/>
    </row>
    <row r="198" spans="1:15">
      <c r="A198"/>
      <c r="B198"/>
      <c r="C198"/>
      <c r="D198"/>
      <c r="E198"/>
      <c r="F198"/>
      <c r="G198"/>
      <c r="H198"/>
      <c r="I198"/>
      <c r="J198"/>
      <c r="K198" s="243"/>
      <c r="L198"/>
      <c r="M198"/>
      <c r="N198"/>
      <c r="O198"/>
    </row>
    <row r="199" spans="1:15">
      <c r="A199"/>
      <c r="B199"/>
      <c r="C199"/>
      <c r="D199"/>
      <c r="E199"/>
      <c r="F199"/>
      <c r="G199"/>
      <c r="H199"/>
      <c r="I199"/>
      <c r="J199"/>
      <c r="K199" s="243"/>
      <c r="L199"/>
      <c r="M199"/>
      <c r="N199"/>
      <c r="O199"/>
    </row>
    <row r="200" spans="1:15">
      <c r="A200"/>
      <c r="B200"/>
      <c r="C200"/>
      <c r="D200"/>
      <c r="E200"/>
      <c r="F200"/>
      <c r="G200"/>
      <c r="H200"/>
      <c r="I200"/>
      <c r="J200"/>
      <c r="K200" s="243"/>
      <c r="L200"/>
      <c r="M200"/>
      <c r="N200"/>
      <c r="O200"/>
    </row>
    <row r="201" spans="1:15">
      <c r="A201"/>
      <c r="B201"/>
      <c r="C201"/>
      <c r="D201"/>
      <c r="E201"/>
      <c r="F201"/>
      <c r="G201"/>
      <c r="H201"/>
      <c r="I201"/>
      <c r="J201"/>
      <c r="K201" s="243"/>
      <c r="L201"/>
      <c r="M201"/>
      <c r="N201"/>
      <c r="O201"/>
    </row>
    <row r="202" spans="1:15">
      <c r="A202"/>
      <c r="B202"/>
      <c r="C202"/>
      <c r="D202"/>
      <c r="E202"/>
      <c r="F202"/>
      <c r="G202"/>
      <c r="H202"/>
      <c r="I202"/>
      <c r="J202"/>
      <c r="K202" s="243"/>
      <c r="L202"/>
      <c r="M202"/>
      <c r="N202"/>
      <c r="O202"/>
    </row>
    <row r="203" spans="1:15">
      <c r="A203"/>
      <c r="B203"/>
      <c r="C203"/>
      <c r="D203"/>
      <c r="E203"/>
      <c r="F203"/>
      <c r="G203"/>
      <c r="H203"/>
      <c r="I203"/>
      <c r="J203"/>
      <c r="K203" s="243"/>
      <c r="L203"/>
      <c r="M203"/>
      <c r="N203"/>
      <c r="O203"/>
    </row>
    <row r="204" spans="1:15">
      <c r="A204"/>
      <c r="B204"/>
      <c r="C204"/>
      <c r="D204"/>
      <c r="E204"/>
      <c r="F204"/>
      <c r="G204"/>
      <c r="H204"/>
      <c r="I204"/>
      <c r="J204"/>
      <c r="K204" s="243"/>
      <c r="L204"/>
      <c r="M204"/>
      <c r="N204"/>
      <c r="O204"/>
    </row>
    <row r="205" spans="1:15">
      <c r="A205"/>
      <c r="B205"/>
      <c r="C205"/>
      <c r="D205"/>
      <c r="E205"/>
      <c r="F205"/>
      <c r="G205"/>
      <c r="H205"/>
      <c r="I205"/>
      <c r="J205"/>
      <c r="K205" s="243"/>
      <c r="L205"/>
      <c r="M205"/>
      <c r="N205"/>
      <c r="O205"/>
    </row>
    <row r="206" spans="1:15">
      <c r="A206"/>
      <c r="B206"/>
      <c r="C206"/>
      <c r="D206"/>
      <c r="E206"/>
      <c r="F206"/>
      <c r="G206"/>
      <c r="H206"/>
      <c r="I206"/>
      <c r="J206"/>
      <c r="K206" s="243"/>
      <c r="L206"/>
      <c r="M206"/>
      <c r="N206"/>
      <c r="O206"/>
    </row>
    <row r="207" spans="1:15">
      <c r="A207"/>
      <c r="B207"/>
      <c r="C207"/>
      <c r="D207"/>
      <c r="E207"/>
      <c r="F207"/>
      <c r="G207"/>
      <c r="H207"/>
      <c r="I207"/>
      <c r="J207"/>
      <c r="K207" s="243"/>
      <c r="L207"/>
      <c r="M207"/>
      <c r="N207"/>
      <c r="O207"/>
    </row>
    <row r="208" spans="1:15">
      <c r="A208"/>
      <c r="B208"/>
      <c r="C208"/>
      <c r="D208"/>
      <c r="E208"/>
      <c r="F208"/>
      <c r="G208"/>
      <c r="H208"/>
      <c r="I208"/>
      <c r="J208"/>
      <c r="K208" s="243"/>
      <c r="L208"/>
      <c r="M208"/>
      <c r="N208"/>
      <c r="O208"/>
    </row>
    <row r="209" spans="1:15">
      <c r="A209"/>
      <c r="B209"/>
      <c r="C209"/>
      <c r="D209"/>
      <c r="E209"/>
      <c r="F209"/>
      <c r="G209"/>
      <c r="H209"/>
      <c r="I209"/>
      <c r="J209"/>
      <c r="K209" s="243"/>
      <c r="L209"/>
      <c r="M209"/>
      <c r="N209"/>
      <c r="O209"/>
    </row>
    <row r="210" spans="1:15">
      <c r="A210"/>
      <c r="B210"/>
      <c r="C210"/>
      <c r="D210"/>
      <c r="E210"/>
      <c r="F210"/>
      <c r="G210"/>
      <c r="H210"/>
      <c r="I210"/>
      <c r="J210"/>
      <c r="K210" s="243"/>
      <c r="L210"/>
      <c r="M210"/>
      <c r="N210"/>
      <c r="O210"/>
    </row>
    <row r="211" spans="1:15">
      <c r="A211"/>
      <c r="B211"/>
      <c r="C211"/>
      <c r="D211"/>
      <c r="E211"/>
      <c r="F211"/>
      <c r="G211"/>
      <c r="H211"/>
      <c r="I211"/>
      <c r="J211"/>
      <c r="K211" s="243"/>
      <c r="L211"/>
      <c r="M211"/>
      <c r="N211"/>
      <c r="O211"/>
    </row>
    <row r="212" spans="1:15">
      <c r="A212"/>
      <c r="B212"/>
      <c r="C212"/>
      <c r="D212"/>
      <c r="E212"/>
      <c r="F212"/>
      <c r="G212"/>
      <c r="H212"/>
      <c r="I212"/>
      <c r="J212"/>
      <c r="K212" s="243"/>
      <c r="L212"/>
      <c r="M212"/>
      <c r="N212"/>
      <c r="O212"/>
    </row>
    <row r="213" spans="1:15">
      <c r="A213"/>
      <c r="B213"/>
      <c r="C213"/>
      <c r="D213"/>
      <c r="E213"/>
      <c r="F213"/>
      <c r="G213"/>
      <c r="H213"/>
      <c r="I213"/>
      <c r="J213"/>
      <c r="K213" s="243"/>
      <c r="L213"/>
      <c r="M213"/>
      <c r="N213"/>
      <c r="O213"/>
    </row>
    <row r="214" spans="1:15">
      <c r="A214"/>
      <c r="B214"/>
      <c r="C214"/>
      <c r="D214"/>
      <c r="E214"/>
      <c r="F214"/>
      <c r="G214"/>
      <c r="H214"/>
      <c r="I214"/>
      <c r="J214"/>
      <c r="K214" s="243"/>
      <c r="L214"/>
      <c r="M214"/>
      <c r="N214"/>
      <c r="O214"/>
    </row>
    <row r="215" spans="1:15">
      <c r="A215"/>
      <c r="B215"/>
      <c r="C215"/>
      <c r="D215"/>
      <c r="E215"/>
      <c r="F215"/>
      <c r="G215"/>
      <c r="H215"/>
      <c r="I215"/>
      <c r="J215"/>
      <c r="K215" s="243"/>
      <c r="L215"/>
      <c r="M215"/>
      <c r="N215"/>
      <c r="O215"/>
    </row>
    <row r="216" spans="1:15">
      <c r="A216"/>
      <c r="B216"/>
      <c r="C216"/>
      <c r="D216"/>
      <c r="E216"/>
      <c r="F216"/>
      <c r="G216"/>
      <c r="H216"/>
      <c r="I216"/>
      <c r="J216"/>
      <c r="K216" s="243"/>
      <c r="L216"/>
      <c r="M216"/>
      <c r="N216"/>
      <c r="O216"/>
    </row>
  </sheetData>
  <sheetProtection selectLockedCells="1"/>
  <autoFilter ref="A4:O185" xr:uid="{00000000-0009-0000-0000-000005000000}"/>
  <sortState xmlns:xlrd2="http://schemas.microsoft.com/office/spreadsheetml/2017/richdata2" ref="A6:R167">
    <sortCondition ref="C6:C167"/>
    <sortCondition ref="A6:A167"/>
  </sortState>
  <conditionalFormatting sqref="A3">
    <cfRule type="duplicateValues" dxfId="1" priority="5"/>
  </conditionalFormatting>
  <conditionalFormatting sqref="A5:A185">
    <cfRule type="duplicateValues" dxfId="0" priority="7"/>
  </conditionalFormatting>
  <pageMargins left="0" right="0" top="0.75" bottom="0.75" header="0.5" footer="0.5"/>
  <pageSetup paperSize="5" scale="29" orientation="portrait" r:id="rId1"/>
  <headerFooter alignWithMargins="0">
    <oddHeader>&amp;L&amp;P of &amp;N&amp;R&amp;D at &amp;T</oddHeader>
    <oddFooter>&amp;L&amp;Z&amp;F&amp;A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K172"/>
  <sheetViews>
    <sheetView workbookViewId="0">
      <selection activeCell="H5" sqref="H5"/>
    </sheetView>
  </sheetViews>
  <sheetFormatPr defaultRowHeight="12.75"/>
  <cols>
    <col min="1" max="1" width="17.42578125" bestFit="1" customWidth="1"/>
    <col min="2" max="2" width="10.42578125" bestFit="1" customWidth="1"/>
    <col min="3" max="3" width="1.5703125" style="194" customWidth="1"/>
    <col min="5" max="5" width="10.42578125" bestFit="1" customWidth="1"/>
    <col min="7" max="7" width="17.42578125" bestFit="1" customWidth="1"/>
    <col min="8" max="8" width="10.42578125" bestFit="1" customWidth="1"/>
    <col min="9" max="9" width="1.5703125" style="194" customWidth="1"/>
    <col min="11" max="11" width="10.42578125" bestFit="1" customWidth="1"/>
  </cols>
  <sheetData>
    <row r="3" spans="1:11" ht="38.25">
      <c r="A3" s="195" t="s">
        <v>1924</v>
      </c>
      <c r="B3" s="196"/>
      <c r="C3" s="190"/>
      <c r="D3" s="195" t="s">
        <v>1923</v>
      </c>
      <c r="E3" s="196" t="s">
        <v>1480</v>
      </c>
      <c r="G3" s="195" t="s">
        <v>1924</v>
      </c>
      <c r="H3" s="196"/>
      <c r="I3" s="190"/>
      <c r="J3" s="195" t="s">
        <v>1923</v>
      </c>
      <c r="K3" s="196" t="s">
        <v>1480</v>
      </c>
    </row>
    <row r="4" spans="1:11">
      <c r="A4" s="205" t="s">
        <v>1739</v>
      </c>
      <c r="B4" s="206" t="e">
        <f>ROUND(AVERAGE(E4:E90),2)</f>
        <v>#REF!</v>
      </c>
      <c r="C4" s="191"/>
      <c r="D4" s="197" t="s">
        <v>1237</v>
      </c>
      <c r="E4" s="200" t="e">
        <f>VLOOKUP(D4,'Provider Reference'!$B$5:$O$211,17,FALSE)</f>
        <v>#REF!</v>
      </c>
      <c r="G4" s="199" t="s">
        <v>1922</v>
      </c>
      <c r="H4" s="203" t="e">
        <f>ROUND(AVERAGE(K4:K85), 2)</f>
        <v>#REF!</v>
      </c>
      <c r="I4" s="191"/>
      <c r="J4" s="197" t="s">
        <v>1457</v>
      </c>
      <c r="K4" s="200" t="e">
        <f>VLOOKUP(J4,'Provider Reference'!$B$5:$O$211,17,FALSE)</f>
        <v>#REF!</v>
      </c>
    </row>
    <row r="5" spans="1:11">
      <c r="A5" s="7"/>
      <c r="B5" s="7"/>
      <c r="C5" s="192"/>
      <c r="D5" s="27" t="s">
        <v>1237</v>
      </c>
      <c r="E5" s="201" t="e">
        <f>VLOOKUP(D5,'Provider Reference'!$B$5:$O$211,17,FALSE)</f>
        <v>#REF!</v>
      </c>
      <c r="G5" s="7"/>
      <c r="H5" s="7"/>
      <c r="I5" s="192"/>
      <c r="J5" s="27" t="s">
        <v>1469</v>
      </c>
      <c r="K5" s="201" t="e">
        <f>VLOOKUP(J5,'Provider Reference'!$B$5:$O$211,17,FALSE)</f>
        <v>#REF!</v>
      </c>
    </row>
    <row r="6" spans="1:11">
      <c r="A6" s="7"/>
      <c r="B6" s="7"/>
      <c r="C6" s="192"/>
      <c r="D6" s="27" t="s">
        <v>1239</v>
      </c>
      <c r="E6" s="201" t="e">
        <f>VLOOKUP(D6,'Provider Reference'!$B$5:$O$211,17,FALSE)</f>
        <v>#REF!</v>
      </c>
      <c r="G6" s="7"/>
      <c r="H6" s="7"/>
      <c r="I6" s="192"/>
      <c r="J6" s="27" t="s">
        <v>1409</v>
      </c>
      <c r="K6" s="201" t="e">
        <f>VLOOKUP(J6,'Provider Reference'!$B$5:$O$211,17,FALSE)</f>
        <v>#REF!</v>
      </c>
    </row>
    <row r="7" spans="1:11">
      <c r="A7" s="7"/>
      <c r="B7" s="7"/>
      <c r="C7" s="192"/>
      <c r="D7" s="27" t="s">
        <v>1240</v>
      </c>
      <c r="E7" s="201" t="e">
        <f>VLOOKUP(D7,'Provider Reference'!$B$5:$O$211,17,FALSE)</f>
        <v>#REF!</v>
      </c>
      <c r="G7" s="7"/>
      <c r="H7" s="7"/>
      <c r="I7" s="192"/>
      <c r="J7" s="27" t="s">
        <v>1443</v>
      </c>
      <c r="K7" s="201" t="e">
        <f>VLOOKUP(J7,'Provider Reference'!$B$5:$O$211,17,FALSE)</f>
        <v>#REF!</v>
      </c>
    </row>
    <row r="8" spans="1:11">
      <c r="A8" s="7"/>
      <c r="B8" s="7"/>
      <c r="C8" s="192"/>
      <c r="D8" s="27" t="s">
        <v>1240</v>
      </c>
      <c r="E8" s="201" t="e">
        <f>VLOOKUP(D8,'Provider Reference'!$B$5:$O$211,17,FALSE)</f>
        <v>#REF!</v>
      </c>
      <c r="G8" s="7"/>
      <c r="H8" s="7"/>
      <c r="I8" s="192"/>
      <c r="J8" s="27" t="s">
        <v>1797</v>
      </c>
      <c r="K8" s="201" t="e">
        <f>VLOOKUP(J8,'Provider Reference'!$B$5:$O$211,17,FALSE)</f>
        <v>#REF!</v>
      </c>
    </row>
    <row r="9" spans="1:11">
      <c r="A9" s="7"/>
      <c r="B9" s="7"/>
      <c r="C9" s="192"/>
      <c r="D9" s="27" t="s">
        <v>1240</v>
      </c>
      <c r="E9" s="201" t="e">
        <f>VLOOKUP(D9,'Provider Reference'!$B$5:$O$211,17,FALSE)</f>
        <v>#REF!</v>
      </c>
      <c r="G9" s="7"/>
      <c r="H9" s="7"/>
      <c r="I9" s="192"/>
      <c r="J9" s="27" t="s">
        <v>1460</v>
      </c>
      <c r="K9" s="201" t="e">
        <f>VLOOKUP(J9,'Provider Reference'!$B$5:$O$211,17,FALSE)</f>
        <v>#REF!</v>
      </c>
    </row>
    <row r="10" spans="1:11">
      <c r="A10" s="7"/>
      <c r="B10" s="7"/>
      <c r="C10" s="192"/>
      <c r="D10" s="27" t="s">
        <v>1241</v>
      </c>
      <c r="E10" s="201" t="e">
        <f>VLOOKUP(D10,'Provider Reference'!$B$5:$O$211,17,FALSE)</f>
        <v>#REF!</v>
      </c>
      <c r="G10" s="7"/>
      <c r="H10" s="7"/>
      <c r="I10" s="192"/>
      <c r="J10" s="27" t="s">
        <v>1439</v>
      </c>
      <c r="K10" s="201" t="e">
        <f>VLOOKUP(J10,'Provider Reference'!$B$5:$O$211,17,FALSE)</f>
        <v>#REF!</v>
      </c>
    </row>
    <row r="11" spans="1:11">
      <c r="A11" s="7"/>
      <c r="B11" s="7"/>
      <c r="C11" s="192"/>
      <c r="D11" s="27" t="s">
        <v>1485</v>
      </c>
      <c r="E11" s="201" t="e">
        <f>VLOOKUP(D11,'Provider Reference'!$B$5:$O$211,17,FALSE)</f>
        <v>#REF!</v>
      </c>
      <c r="G11" s="7"/>
      <c r="H11" s="7"/>
      <c r="I11" s="192"/>
      <c r="J11" s="27" t="s">
        <v>1459</v>
      </c>
      <c r="K11" s="201" t="e">
        <f>VLOOKUP(J11,'Provider Reference'!$B$5:$O$211,17,FALSE)</f>
        <v>#REF!</v>
      </c>
    </row>
    <row r="12" spans="1:11">
      <c r="A12" s="7"/>
      <c r="B12" s="7"/>
      <c r="C12" s="192"/>
      <c r="D12" s="27" t="s">
        <v>1485</v>
      </c>
      <c r="E12" s="201" t="e">
        <f>VLOOKUP(D12,'Provider Reference'!$B$5:$O$211,17,FALSE)</f>
        <v>#REF!</v>
      </c>
      <c r="G12" s="7"/>
      <c r="H12" s="7"/>
      <c r="I12" s="192"/>
      <c r="J12" s="27" t="s">
        <v>1456</v>
      </c>
      <c r="K12" s="201" t="e">
        <f>VLOOKUP(J12,'Provider Reference'!$B$5:$O$211,17,FALSE)</f>
        <v>#REF!</v>
      </c>
    </row>
    <row r="13" spans="1:11">
      <c r="A13" s="7"/>
      <c r="B13" s="7"/>
      <c r="C13" s="192"/>
      <c r="D13" s="27" t="s">
        <v>1485</v>
      </c>
      <c r="E13" s="201" t="e">
        <f>VLOOKUP(D13,'Provider Reference'!$B$5:$O$211,17,FALSE)</f>
        <v>#REF!</v>
      </c>
      <c r="G13" s="7"/>
      <c r="H13" s="7"/>
      <c r="I13" s="192"/>
      <c r="J13" s="27" t="s">
        <v>1468</v>
      </c>
      <c r="K13" s="201" t="e">
        <f>VLOOKUP(J13,'Provider Reference'!$B$5:$O$211,17,FALSE)</f>
        <v>#REF!</v>
      </c>
    </row>
    <row r="14" spans="1:11">
      <c r="A14" s="7"/>
      <c r="B14" s="7"/>
      <c r="C14" s="192"/>
      <c r="D14" s="27" t="s">
        <v>1242</v>
      </c>
      <c r="E14" s="201" t="e">
        <f>VLOOKUP(D14,'Provider Reference'!$B$5:$O$211,17,FALSE)</f>
        <v>#REF!</v>
      </c>
      <c r="G14" s="7"/>
      <c r="H14" s="7"/>
      <c r="I14" s="192"/>
      <c r="J14" s="27" t="s">
        <v>1463</v>
      </c>
      <c r="K14" s="201" t="e">
        <f>VLOOKUP(J14,'Provider Reference'!$B$5:$O$211,17,FALSE)</f>
        <v>#REF!</v>
      </c>
    </row>
    <row r="15" spans="1:11">
      <c r="A15" s="7"/>
      <c r="B15" s="7"/>
      <c r="C15" s="192"/>
      <c r="D15" s="27" t="s">
        <v>1243</v>
      </c>
      <c r="E15" s="201" t="e">
        <f>VLOOKUP(D15,'Provider Reference'!$B$5:$O$211,17,FALSE)</f>
        <v>#REF!</v>
      </c>
      <c r="G15" s="7"/>
      <c r="H15" s="7"/>
      <c r="I15" s="192"/>
      <c r="J15" s="27" t="s">
        <v>1472</v>
      </c>
      <c r="K15" s="201" t="e">
        <f>VLOOKUP(J15,'Provider Reference'!$B$5:$O$211,17,FALSE)</f>
        <v>#REF!</v>
      </c>
    </row>
    <row r="16" spans="1:11">
      <c r="A16" s="7"/>
      <c r="B16" s="7"/>
      <c r="C16" s="192"/>
      <c r="D16" s="27" t="s">
        <v>1244</v>
      </c>
      <c r="E16" s="201" t="e">
        <f>VLOOKUP(D16,'Provider Reference'!$B$5:$O$211,17,FALSE)</f>
        <v>#REF!</v>
      </c>
      <c r="G16" s="7"/>
      <c r="H16" s="7"/>
      <c r="I16" s="192"/>
      <c r="J16" s="27" t="s">
        <v>1430</v>
      </c>
      <c r="K16" s="201" t="e">
        <f>VLOOKUP(J16,'Provider Reference'!$B$5:$O$211,17,FALSE)</f>
        <v>#REF!</v>
      </c>
    </row>
    <row r="17" spans="1:11">
      <c r="A17" s="7"/>
      <c r="B17" s="7"/>
      <c r="C17" s="192"/>
      <c r="D17" s="27" t="s">
        <v>1244</v>
      </c>
      <c r="E17" s="201" t="e">
        <f>VLOOKUP(D17,'Provider Reference'!$B$5:$O$211,17,FALSE)</f>
        <v>#REF!</v>
      </c>
      <c r="G17" s="7"/>
      <c r="H17" s="7"/>
      <c r="I17" s="192"/>
      <c r="J17" s="27" t="s">
        <v>1471</v>
      </c>
      <c r="K17" s="201" t="e">
        <f>VLOOKUP(J17,'Provider Reference'!$B$5:$O$211,17,FALSE)</f>
        <v>#REF!</v>
      </c>
    </row>
    <row r="18" spans="1:11">
      <c r="A18" s="7"/>
      <c r="B18" s="7"/>
      <c r="C18" s="192"/>
      <c r="D18" s="27" t="s">
        <v>1245</v>
      </c>
      <c r="E18" s="201" t="e">
        <f>VLOOKUP(D18,'Provider Reference'!$B$5:$O$211,17,FALSE)</f>
        <v>#REF!</v>
      </c>
      <c r="G18" s="7"/>
      <c r="H18" s="7"/>
      <c r="I18" s="192"/>
      <c r="J18" s="27" t="s">
        <v>1425</v>
      </c>
      <c r="K18" s="201" t="e">
        <f>VLOOKUP(J18,'Provider Reference'!$B$5:$O$211,17,FALSE)</f>
        <v>#REF!</v>
      </c>
    </row>
    <row r="19" spans="1:11">
      <c r="A19" s="7"/>
      <c r="B19" s="7"/>
      <c r="C19" s="192"/>
      <c r="D19" s="27" t="s">
        <v>1245</v>
      </c>
      <c r="E19" s="201" t="e">
        <f>VLOOKUP(D19,'Provider Reference'!$B$5:$O$211,17,FALSE)</f>
        <v>#REF!</v>
      </c>
      <c r="G19" s="7"/>
      <c r="H19" s="7"/>
      <c r="I19" s="192"/>
      <c r="J19" s="27" t="s">
        <v>1465</v>
      </c>
      <c r="K19" s="201" t="e">
        <f>VLOOKUP(J19,'Provider Reference'!$B$5:$O$211,17,FALSE)</f>
        <v>#REF!</v>
      </c>
    </row>
    <row r="20" spans="1:11">
      <c r="A20" s="7"/>
      <c r="B20" s="7"/>
      <c r="C20" s="192"/>
      <c r="D20" s="27" t="s">
        <v>1245</v>
      </c>
      <c r="E20" s="201" t="e">
        <f>VLOOKUP(D20,'Provider Reference'!$B$5:$O$211,17,FALSE)</f>
        <v>#REF!</v>
      </c>
      <c r="G20" s="7"/>
      <c r="H20" s="7"/>
      <c r="I20" s="192"/>
      <c r="J20" s="27" t="s">
        <v>1408</v>
      </c>
      <c r="K20" s="201" t="e">
        <f>VLOOKUP(J20,'Provider Reference'!$B$5:$O$211,17,FALSE)</f>
        <v>#REF!</v>
      </c>
    </row>
    <row r="21" spans="1:11">
      <c r="A21" s="7"/>
      <c r="B21" s="7"/>
      <c r="C21" s="192"/>
      <c r="D21" s="27" t="s">
        <v>1246</v>
      </c>
      <c r="E21" s="201" t="e">
        <f>VLOOKUP(D21,'Provider Reference'!$B$5:$O$211,17,FALSE)</f>
        <v>#REF!</v>
      </c>
      <c r="G21" s="7"/>
      <c r="H21" s="7"/>
      <c r="I21" s="192"/>
      <c r="J21" s="27" t="s">
        <v>1427</v>
      </c>
      <c r="K21" s="201" t="e">
        <f>VLOOKUP(J21,'Provider Reference'!$B$5:$O$211,17,FALSE)</f>
        <v>#REF!</v>
      </c>
    </row>
    <row r="22" spans="1:11">
      <c r="A22" s="7"/>
      <c r="B22" s="7"/>
      <c r="C22" s="192"/>
      <c r="D22" s="27" t="s">
        <v>1247</v>
      </c>
      <c r="E22" s="201" t="e">
        <f>VLOOKUP(D22,'Provider Reference'!$B$5:$O$211,17,FALSE)</f>
        <v>#REF!</v>
      </c>
      <c r="G22" s="7"/>
      <c r="H22" s="7"/>
      <c r="I22" s="192"/>
      <c r="J22" s="27" t="s">
        <v>1414</v>
      </c>
      <c r="K22" s="201" t="e">
        <f>VLOOKUP(J22,'Provider Reference'!$B$5:$O$211,17,FALSE)</f>
        <v>#REF!</v>
      </c>
    </row>
    <row r="23" spans="1:11">
      <c r="A23" s="7"/>
      <c r="B23" s="7"/>
      <c r="C23" s="192"/>
      <c r="D23" s="27" t="s">
        <v>1248</v>
      </c>
      <c r="E23" s="201" t="e">
        <f>VLOOKUP(D23,'Provider Reference'!$B$5:$O$211,17,FALSE)</f>
        <v>#REF!</v>
      </c>
      <c r="G23" s="7"/>
      <c r="H23" s="7"/>
      <c r="I23" s="192"/>
      <c r="J23" s="27" t="s">
        <v>1474</v>
      </c>
      <c r="K23" s="201" t="e">
        <f>VLOOKUP(J23,'Provider Reference'!$B$5:$O$211,17,FALSE)</f>
        <v>#REF!</v>
      </c>
    </row>
    <row r="24" spans="1:11">
      <c r="A24" s="7"/>
      <c r="B24" s="7"/>
      <c r="C24" s="192"/>
      <c r="D24" s="27" t="s">
        <v>1248</v>
      </c>
      <c r="E24" s="201" t="e">
        <f>VLOOKUP(D24,'Provider Reference'!$B$5:$O$211,17,FALSE)</f>
        <v>#REF!</v>
      </c>
      <c r="G24" s="7"/>
      <c r="H24" s="7"/>
      <c r="I24" s="192"/>
      <c r="J24" s="27" t="s">
        <v>1458</v>
      </c>
      <c r="K24" s="201" t="e">
        <f>VLOOKUP(J24,'Provider Reference'!$B$5:$O$211,17,FALSE)</f>
        <v>#REF!</v>
      </c>
    </row>
    <row r="25" spans="1:11">
      <c r="A25" s="7"/>
      <c r="B25" s="7"/>
      <c r="C25" s="192"/>
      <c r="D25" s="27" t="s">
        <v>1248</v>
      </c>
      <c r="E25" s="201" t="e">
        <f>VLOOKUP(D25,'Provider Reference'!$B$5:$O$211,17,FALSE)</f>
        <v>#REF!</v>
      </c>
      <c r="G25" s="7"/>
      <c r="H25" s="7"/>
      <c r="I25" s="192"/>
      <c r="J25" s="27" t="s">
        <v>1467</v>
      </c>
      <c r="K25" s="201" t="e">
        <f>VLOOKUP(J25,'Provider Reference'!$B$5:$O$211,17,FALSE)</f>
        <v>#REF!</v>
      </c>
    </row>
    <row r="26" spans="1:11">
      <c r="A26" s="7"/>
      <c r="B26" s="7"/>
      <c r="C26" s="192"/>
      <c r="D26" s="27" t="s">
        <v>1249</v>
      </c>
      <c r="E26" s="201" t="e">
        <f>VLOOKUP(D26,'Provider Reference'!$B$5:$O$211,17,FALSE)</f>
        <v>#REF!</v>
      </c>
      <c r="G26" s="7"/>
      <c r="H26" s="7"/>
      <c r="I26" s="192"/>
      <c r="J26" s="27" t="s">
        <v>1454</v>
      </c>
      <c r="K26" s="201" t="e">
        <f>VLOOKUP(J26,'Provider Reference'!$B$5:$O$211,17,FALSE)</f>
        <v>#REF!</v>
      </c>
    </row>
    <row r="27" spans="1:11">
      <c r="A27" s="7"/>
      <c r="B27" s="7"/>
      <c r="C27" s="192"/>
      <c r="D27" s="27" t="s">
        <v>1249</v>
      </c>
      <c r="E27" s="201" t="e">
        <f>VLOOKUP(D27,'Provider Reference'!$B$5:$O$211,17,FALSE)</f>
        <v>#REF!</v>
      </c>
      <c r="G27" s="7"/>
      <c r="H27" s="7"/>
      <c r="I27" s="192"/>
      <c r="J27" s="27" t="s">
        <v>1435</v>
      </c>
      <c r="K27" s="201" t="e">
        <f>VLOOKUP(J27,'Provider Reference'!$B$5:$O$211,17,FALSE)</f>
        <v>#REF!</v>
      </c>
    </row>
    <row r="28" spans="1:11">
      <c r="A28" s="7"/>
      <c r="B28" s="7"/>
      <c r="C28" s="192"/>
      <c r="D28" s="27" t="s">
        <v>1249</v>
      </c>
      <c r="E28" s="201" t="e">
        <f>VLOOKUP(D28,'Provider Reference'!$B$5:$O$211,17,FALSE)</f>
        <v>#REF!</v>
      </c>
      <c r="G28" s="7"/>
      <c r="H28" s="7"/>
      <c r="I28" s="192"/>
      <c r="J28" s="27" t="s">
        <v>1419</v>
      </c>
      <c r="K28" s="201" t="e">
        <f>VLOOKUP(J28,'Provider Reference'!$B$5:$O$211,17,FALSE)</f>
        <v>#REF!</v>
      </c>
    </row>
    <row r="29" spans="1:11">
      <c r="A29" s="7"/>
      <c r="B29" s="7"/>
      <c r="C29" s="192"/>
      <c r="D29" s="27" t="s">
        <v>1250</v>
      </c>
      <c r="E29" s="201" t="e">
        <f>VLOOKUP(D29,'Provider Reference'!$B$5:$O$211,17,FALSE)</f>
        <v>#REF!</v>
      </c>
      <c r="G29" s="7"/>
      <c r="H29" s="7"/>
      <c r="I29" s="192"/>
      <c r="J29" s="27" t="s">
        <v>1482</v>
      </c>
      <c r="K29" s="201" t="e">
        <f>VLOOKUP(J29,'Provider Reference'!$B$5:$O$211,17,FALSE)</f>
        <v>#REF!</v>
      </c>
    </row>
    <row r="30" spans="1:11">
      <c r="A30" s="189"/>
      <c r="B30" s="189"/>
      <c r="C30" s="193"/>
      <c r="D30" s="27" t="s">
        <v>1250</v>
      </c>
      <c r="E30" s="201" t="e">
        <f>VLOOKUP(D30,'Provider Reference'!$B$5:$O$211,17,FALSE)</f>
        <v>#REF!</v>
      </c>
      <c r="G30" s="189"/>
      <c r="H30" s="189"/>
      <c r="I30" s="193"/>
      <c r="J30" s="27" t="s">
        <v>1421</v>
      </c>
      <c r="K30" s="201" t="e">
        <f>VLOOKUP(J30,'Provider Reference'!$B$5:$O$211,17,FALSE)</f>
        <v>#REF!</v>
      </c>
    </row>
    <row r="31" spans="1:11">
      <c r="A31" s="189"/>
      <c r="B31" s="189"/>
      <c r="C31" s="193"/>
      <c r="D31" s="27" t="s">
        <v>1251</v>
      </c>
      <c r="E31" s="201" t="e">
        <f>VLOOKUP(D31,'Provider Reference'!$B$5:$O$211,17,FALSE)</f>
        <v>#REF!</v>
      </c>
      <c r="G31" s="189"/>
      <c r="H31" s="189"/>
      <c r="I31" s="193"/>
      <c r="J31" s="27" t="s">
        <v>1421</v>
      </c>
      <c r="K31" s="201" t="e">
        <f>VLOOKUP(J31,'Provider Reference'!$B$5:$O$211,17,FALSE)</f>
        <v>#REF!</v>
      </c>
    </row>
    <row r="32" spans="1:11">
      <c r="A32" s="7"/>
      <c r="B32" s="7"/>
      <c r="C32" s="192"/>
      <c r="D32" s="27" t="s">
        <v>1251</v>
      </c>
      <c r="E32" s="201" t="e">
        <f>VLOOKUP(D32,'Provider Reference'!$B$5:$O$211,17,FALSE)</f>
        <v>#REF!</v>
      </c>
      <c r="G32" s="7"/>
      <c r="H32" s="7"/>
      <c r="I32" s="192"/>
      <c r="J32" s="27" t="s">
        <v>1431</v>
      </c>
      <c r="K32" s="201" t="e">
        <f>VLOOKUP(J32,'Provider Reference'!$B$5:$O$211,17,FALSE)</f>
        <v>#REF!</v>
      </c>
    </row>
    <row r="33" spans="1:11">
      <c r="A33" s="7"/>
      <c r="B33" s="7"/>
      <c r="C33" s="192"/>
      <c r="D33" s="27" t="s">
        <v>1252</v>
      </c>
      <c r="E33" s="201" t="e">
        <f>VLOOKUP(D33,'Provider Reference'!$B$5:$O$211,17,FALSE)</f>
        <v>#REF!</v>
      </c>
      <c r="G33" s="7"/>
      <c r="H33" s="7"/>
      <c r="I33" s="192"/>
      <c r="J33" s="27" t="s">
        <v>1445</v>
      </c>
      <c r="K33" s="201" t="e">
        <f>VLOOKUP(J33,'Provider Reference'!$B$5:$O$211,17,FALSE)</f>
        <v>#REF!</v>
      </c>
    </row>
    <row r="34" spans="1:11">
      <c r="A34" s="7"/>
      <c r="B34" s="7"/>
      <c r="C34" s="192"/>
      <c r="D34" s="27" t="s">
        <v>1252</v>
      </c>
      <c r="E34" s="201" t="e">
        <f>VLOOKUP(D34,'Provider Reference'!$B$5:$O$211,17,FALSE)</f>
        <v>#REF!</v>
      </c>
      <c r="G34" s="7"/>
      <c r="H34" s="7"/>
      <c r="I34" s="192"/>
      <c r="J34" s="27" t="s">
        <v>1461</v>
      </c>
      <c r="K34" s="201" t="e">
        <f>VLOOKUP(J34,'Provider Reference'!$B$5:$O$211,17,FALSE)</f>
        <v>#REF!</v>
      </c>
    </row>
    <row r="35" spans="1:11">
      <c r="A35" s="7"/>
      <c r="B35" s="7"/>
      <c r="C35" s="192"/>
      <c r="D35" s="27" t="s">
        <v>1253</v>
      </c>
      <c r="E35" s="201" t="e">
        <f>VLOOKUP(D35,'Provider Reference'!$B$5:$O$211,17,FALSE)</f>
        <v>#REF!</v>
      </c>
      <c r="G35" s="7"/>
      <c r="H35" s="7"/>
      <c r="I35" s="192"/>
      <c r="J35" s="27" t="s">
        <v>1429</v>
      </c>
      <c r="K35" s="201" t="e">
        <f>VLOOKUP(J35,'Provider Reference'!$B$5:$O$211,17,FALSE)</f>
        <v>#REF!</v>
      </c>
    </row>
    <row r="36" spans="1:11">
      <c r="A36" s="7"/>
      <c r="B36" s="7"/>
      <c r="C36" s="192"/>
      <c r="D36" s="27" t="s">
        <v>1253</v>
      </c>
      <c r="E36" s="201" t="e">
        <f>VLOOKUP(D36,'Provider Reference'!$B$5:$O$211,17,FALSE)</f>
        <v>#REF!</v>
      </c>
      <c r="G36" s="7"/>
      <c r="H36" s="7"/>
      <c r="I36" s="192"/>
      <c r="J36" s="27" t="s">
        <v>1404</v>
      </c>
      <c r="K36" s="201" t="e">
        <f>VLOOKUP(J36,'Provider Reference'!$B$5:$O$211,17,FALSE)</f>
        <v>#REF!</v>
      </c>
    </row>
    <row r="37" spans="1:11">
      <c r="A37" s="7"/>
      <c r="B37" s="7"/>
      <c r="C37" s="192"/>
      <c r="D37" s="27" t="s">
        <v>1254</v>
      </c>
      <c r="E37" s="201" t="e">
        <f>VLOOKUP(D37,'Provider Reference'!$B$5:$O$211,17,FALSE)</f>
        <v>#REF!</v>
      </c>
      <c r="G37" s="7"/>
      <c r="H37" s="7"/>
      <c r="I37" s="192"/>
      <c r="J37" s="27" t="s">
        <v>1403</v>
      </c>
      <c r="K37" s="201" t="e">
        <f>VLOOKUP(J37,'Provider Reference'!$B$5:$O$211,17,FALSE)</f>
        <v>#REF!</v>
      </c>
    </row>
    <row r="38" spans="1:11">
      <c r="A38" s="7"/>
      <c r="B38" s="7"/>
      <c r="C38" s="192"/>
      <c r="D38" s="27" t="s">
        <v>1255</v>
      </c>
      <c r="E38" s="201" t="e">
        <f>VLOOKUP(D38,'Provider Reference'!$B$5:$O$211,17,FALSE)</f>
        <v>#REF!</v>
      </c>
      <c r="G38" s="7"/>
      <c r="H38" s="7"/>
      <c r="I38" s="192"/>
      <c r="J38" s="27" t="s">
        <v>1418</v>
      </c>
      <c r="K38" s="201" t="e">
        <f>VLOOKUP(J38,'Provider Reference'!$B$5:$O$211,17,FALSE)</f>
        <v>#REF!</v>
      </c>
    </row>
    <row r="39" spans="1:11">
      <c r="A39" s="7"/>
      <c r="B39" s="7"/>
      <c r="C39" s="192"/>
      <c r="D39" s="27" t="s">
        <v>1256</v>
      </c>
      <c r="E39" s="201" t="e">
        <f>VLOOKUP(D39,'Provider Reference'!$B$5:$O$211,17,FALSE)</f>
        <v>#REF!</v>
      </c>
      <c r="G39" s="7"/>
      <c r="H39" s="7"/>
      <c r="I39" s="192"/>
      <c r="J39" s="27" t="s">
        <v>1438</v>
      </c>
      <c r="K39" s="201" t="e">
        <f>VLOOKUP(J39,'Provider Reference'!$B$5:$O$211,17,FALSE)</f>
        <v>#REF!</v>
      </c>
    </row>
    <row r="40" spans="1:11">
      <c r="A40" s="7"/>
      <c r="B40" s="7"/>
      <c r="C40" s="192"/>
      <c r="D40" s="27" t="s">
        <v>1257</v>
      </c>
      <c r="E40" s="201" t="e">
        <f>VLOOKUP(D40,'Provider Reference'!$B$5:$O$211,17,FALSE)</f>
        <v>#REF!</v>
      </c>
      <c r="G40" s="7"/>
      <c r="H40" s="7"/>
      <c r="I40" s="192"/>
      <c r="J40" s="27" t="s">
        <v>1829</v>
      </c>
      <c r="K40" s="201" t="e">
        <f>VLOOKUP(J40,'Provider Reference'!$B$5:$O$211,17,FALSE)</f>
        <v>#REF!</v>
      </c>
    </row>
    <row r="41" spans="1:11">
      <c r="A41" s="7"/>
      <c r="B41" s="7"/>
      <c r="C41" s="192"/>
      <c r="D41" s="27" t="s">
        <v>1257</v>
      </c>
      <c r="E41" s="201" t="e">
        <f>VLOOKUP(D41,'Provider Reference'!$B$5:$O$211,17,FALSE)</f>
        <v>#REF!</v>
      </c>
      <c r="G41" s="7"/>
      <c r="H41" s="7"/>
      <c r="I41" s="192"/>
      <c r="J41" s="27" t="s">
        <v>1413</v>
      </c>
      <c r="K41" s="201" t="e">
        <f>VLOOKUP(J41,'Provider Reference'!$B$5:$O$211,17,FALSE)</f>
        <v>#REF!</v>
      </c>
    </row>
    <row r="42" spans="1:11">
      <c r="A42" s="7"/>
      <c r="B42" s="7"/>
      <c r="C42" s="192"/>
      <c r="D42" s="27" t="s">
        <v>1258</v>
      </c>
      <c r="E42" s="201" t="e">
        <f>VLOOKUP(D42,'Provider Reference'!$B$5:$O$211,17,FALSE)</f>
        <v>#REF!</v>
      </c>
      <c r="G42" s="7"/>
      <c r="H42" s="7"/>
      <c r="I42" s="192"/>
      <c r="J42" s="27" t="s">
        <v>1462</v>
      </c>
      <c r="K42" s="201" t="e">
        <f>VLOOKUP(J42,'Provider Reference'!$B$5:$O$211,17,FALSE)</f>
        <v>#REF!</v>
      </c>
    </row>
    <row r="43" spans="1:11">
      <c r="A43" s="7"/>
      <c r="B43" s="7"/>
      <c r="C43" s="192"/>
      <c r="D43" s="27" t="s">
        <v>1258</v>
      </c>
      <c r="E43" s="201" t="e">
        <f>VLOOKUP(D43,'Provider Reference'!$B$5:$O$211,17,FALSE)</f>
        <v>#REF!</v>
      </c>
      <c r="G43" s="7"/>
      <c r="H43" s="7"/>
      <c r="I43" s="192"/>
      <c r="J43" s="27" t="s">
        <v>1447</v>
      </c>
      <c r="K43" s="201" t="e">
        <f>VLOOKUP(J43,'Provider Reference'!$B$5:$O$211,17,FALSE)</f>
        <v>#REF!</v>
      </c>
    </row>
    <row r="44" spans="1:11">
      <c r="A44" s="7"/>
      <c r="B44" s="7"/>
      <c r="C44" s="192"/>
      <c r="D44" s="27" t="s">
        <v>1258</v>
      </c>
      <c r="E44" s="201" t="e">
        <f>VLOOKUP(D44,'Provider Reference'!$B$5:$O$211,17,FALSE)</f>
        <v>#REF!</v>
      </c>
      <c r="G44" s="7"/>
      <c r="H44" s="7"/>
      <c r="I44" s="192"/>
      <c r="J44" s="27" t="s">
        <v>1424</v>
      </c>
      <c r="K44" s="201" t="e">
        <f>VLOOKUP(J44,'Provider Reference'!$B$5:$O$211,17,FALSE)</f>
        <v>#REF!</v>
      </c>
    </row>
    <row r="45" spans="1:11">
      <c r="A45" s="7"/>
      <c r="B45" s="7"/>
      <c r="C45" s="192"/>
      <c r="D45" s="27" t="s">
        <v>1259</v>
      </c>
      <c r="E45" s="201" t="e">
        <f>VLOOKUP(D45,'Provider Reference'!$B$5:$O$211,17,FALSE)</f>
        <v>#REF!</v>
      </c>
      <c r="G45" s="7"/>
      <c r="H45" s="7"/>
      <c r="I45" s="192"/>
      <c r="J45" s="27" t="s">
        <v>1410</v>
      </c>
      <c r="K45" s="201" t="e">
        <f>VLOOKUP(J45,'Provider Reference'!$B$5:$O$211,17,FALSE)</f>
        <v>#REF!</v>
      </c>
    </row>
    <row r="46" spans="1:11">
      <c r="A46" s="7"/>
      <c r="B46" s="7"/>
      <c r="C46" s="192"/>
      <c r="D46" s="27" t="s">
        <v>1259</v>
      </c>
      <c r="E46" s="201" t="e">
        <f>VLOOKUP(D46,'Provider Reference'!$B$5:$O$211,17,FALSE)</f>
        <v>#REF!</v>
      </c>
      <c r="G46" s="7"/>
      <c r="H46" s="7"/>
      <c r="I46" s="192"/>
      <c r="J46" s="27" t="s">
        <v>1402</v>
      </c>
      <c r="K46" s="201" t="e">
        <f>VLOOKUP(J46,'Provider Reference'!$B$5:$O$211,17,FALSE)</f>
        <v>#REF!</v>
      </c>
    </row>
    <row r="47" spans="1:11">
      <c r="A47" s="7"/>
      <c r="B47" s="7"/>
      <c r="C47" s="192"/>
      <c r="D47" s="27" t="s">
        <v>1260</v>
      </c>
      <c r="E47" s="201" t="e">
        <f>VLOOKUP(D47,'Provider Reference'!$B$5:$O$211,17,FALSE)</f>
        <v>#REF!</v>
      </c>
      <c r="G47" s="7"/>
      <c r="H47" s="7"/>
      <c r="I47" s="192"/>
      <c r="J47" s="27" t="s">
        <v>1450</v>
      </c>
      <c r="K47" s="201" t="e">
        <f>VLOOKUP(J47,'Provider Reference'!$B$5:$O$211,17,FALSE)</f>
        <v>#REF!</v>
      </c>
    </row>
    <row r="48" spans="1:11">
      <c r="A48" s="7"/>
      <c r="B48" s="7"/>
      <c r="C48" s="192"/>
      <c r="D48" s="27" t="s">
        <v>1260</v>
      </c>
      <c r="E48" s="201" t="e">
        <f>VLOOKUP(D48,'Provider Reference'!$B$5:$O$211,17,FALSE)</f>
        <v>#REF!</v>
      </c>
      <c r="G48" s="7"/>
      <c r="H48" s="7"/>
      <c r="I48" s="192"/>
      <c r="J48" s="27" t="s">
        <v>1452</v>
      </c>
      <c r="K48" s="201" t="e">
        <f>VLOOKUP(J48,'Provider Reference'!$B$5:$O$211,17,FALSE)</f>
        <v>#REF!</v>
      </c>
    </row>
    <row r="49" spans="1:11">
      <c r="A49" s="7"/>
      <c r="B49" s="7"/>
      <c r="C49" s="192"/>
      <c r="D49" s="27" t="s">
        <v>1261</v>
      </c>
      <c r="E49" s="201" t="e">
        <f>VLOOKUP(D49,'Provider Reference'!$B$5:$O$211,17,FALSE)</f>
        <v>#REF!</v>
      </c>
      <c r="G49" s="7"/>
      <c r="H49" s="7"/>
      <c r="I49" s="192"/>
      <c r="J49" s="27" t="s">
        <v>1470</v>
      </c>
      <c r="K49" s="201" t="e">
        <f>VLOOKUP(J49,'Provider Reference'!$B$5:$O$211,17,FALSE)</f>
        <v>#REF!</v>
      </c>
    </row>
    <row r="50" spans="1:11">
      <c r="A50" s="7"/>
      <c r="B50" s="7"/>
      <c r="C50" s="192"/>
      <c r="D50" s="27" t="s">
        <v>1262</v>
      </c>
      <c r="E50" s="201" t="e">
        <f>VLOOKUP(D50,'Provider Reference'!$B$5:$O$211,17,FALSE)</f>
        <v>#REF!</v>
      </c>
      <c r="G50" s="7"/>
      <c r="H50" s="7"/>
      <c r="I50" s="192"/>
      <c r="J50" s="27" t="s">
        <v>1432</v>
      </c>
      <c r="K50" s="201" t="e">
        <f>VLOOKUP(J50,'Provider Reference'!$B$5:$O$211,17,FALSE)</f>
        <v>#REF!</v>
      </c>
    </row>
    <row r="51" spans="1:11">
      <c r="A51" s="7"/>
      <c r="B51" s="7"/>
      <c r="C51" s="192"/>
      <c r="D51" s="27" t="s">
        <v>1263</v>
      </c>
      <c r="E51" s="201" t="e">
        <f>VLOOKUP(D51,'Provider Reference'!$B$5:$O$211,17,FALSE)</f>
        <v>#REF!</v>
      </c>
      <c r="G51" s="189"/>
      <c r="H51" s="189"/>
      <c r="I51" s="193"/>
      <c r="J51" s="27" t="s">
        <v>1442</v>
      </c>
      <c r="K51" s="201" t="e">
        <f>VLOOKUP(J51,'Provider Reference'!$B$5:$O$211,17,FALSE)</f>
        <v>#REF!</v>
      </c>
    </row>
    <row r="52" spans="1:11">
      <c r="A52" s="7"/>
      <c r="B52" s="7"/>
      <c r="C52" s="192"/>
      <c r="D52" s="27" t="s">
        <v>1263</v>
      </c>
      <c r="E52" s="201" t="e">
        <f>VLOOKUP(D52,'Provider Reference'!$B$5:$O$211,17,FALSE)</f>
        <v>#REF!</v>
      </c>
      <c r="G52" s="189"/>
      <c r="H52" s="189"/>
      <c r="I52" s="193"/>
      <c r="J52" s="27" t="s">
        <v>1437</v>
      </c>
      <c r="K52" s="201" t="e">
        <f>VLOOKUP(J52,'Provider Reference'!$B$5:$O$211,17,FALSE)</f>
        <v>#REF!</v>
      </c>
    </row>
    <row r="53" spans="1:11">
      <c r="A53" s="7"/>
      <c r="B53" s="7"/>
      <c r="C53" s="192"/>
      <c r="D53" s="27" t="s">
        <v>1264</v>
      </c>
      <c r="E53" s="201" t="e">
        <f>VLOOKUP(D53,'Provider Reference'!$B$5:$O$211,17,FALSE)</f>
        <v>#REF!</v>
      </c>
      <c r="G53" s="7"/>
      <c r="H53" s="7"/>
      <c r="I53" s="192"/>
      <c r="J53" s="27" t="s">
        <v>1464</v>
      </c>
      <c r="K53" s="201" t="e">
        <f>VLOOKUP(J53,'Provider Reference'!$B$5:$O$211,17,FALSE)</f>
        <v>#REF!</v>
      </c>
    </row>
    <row r="54" spans="1:11">
      <c r="A54" s="7"/>
      <c r="B54" s="7"/>
      <c r="C54" s="192"/>
      <c r="D54" s="27" t="s">
        <v>1265</v>
      </c>
      <c r="E54" s="201" t="e">
        <f>VLOOKUP(D54,'Provider Reference'!$B$5:$O$211,17,FALSE)</f>
        <v>#REF!</v>
      </c>
      <c r="G54" s="7"/>
      <c r="H54" s="7"/>
      <c r="I54" s="192"/>
      <c r="J54" s="27" t="s">
        <v>1420</v>
      </c>
      <c r="K54" s="201" t="e">
        <f>VLOOKUP(J54,'Provider Reference'!$B$5:$O$211,17,FALSE)</f>
        <v>#REF!</v>
      </c>
    </row>
    <row r="55" spans="1:11">
      <c r="A55" s="7"/>
      <c r="B55" s="7"/>
      <c r="C55" s="192"/>
      <c r="D55" s="27" t="s">
        <v>1266</v>
      </c>
      <c r="E55" s="201" t="e">
        <f>VLOOKUP(D55,'Provider Reference'!$B$5:$O$211,17,FALSE)</f>
        <v>#REF!</v>
      </c>
      <c r="G55" s="7"/>
      <c r="H55" s="7"/>
      <c r="I55" s="192"/>
      <c r="J55" s="27" t="s">
        <v>1415</v>
      </c>
      <c r="K55" s="201" t="e">
        <f>VLOOKUP(J55,'Provider Reference'!$B$5:$O$211,17,FALSE)</f>
        <v>#REF!</v>
      </c>
    </row>
    <row r="56" spans="1:11">
      <c r="A56" s="7"/>
      <c r="B56" s="7"/>
      <c r="C56" s="192"/>
      <c r="D56" s="27" t="s">
        <v>1267</v>
      </c>
      <c r="E56" s="201" t="e">
        <f>VLOOKUP(D56,'Provider Reference'!$B$5:$O$211,17,FALSE)</f>
        <v>#REF!</v>
      </c>
      <c r="G56" s="7"/>
      <c r="H56" s="7"/>
      <c r="I56" s="192"/>
      <c r="J56" s="27" t="s">
        <v>1444</v>
      </c>
      <c r="K56" s="201" t="e">
        <f>VLOOKUP(J56,'Provider Reference'!$B$5:$O$211,17,FALSE)</f>
        <v>#REF!</v>
      </c>
    </row>
    <row r="57" spans="1:11">
      <c r="A57" s="7"/>
      <c r="B57" s="7"/>
      <c r="C57" s="192"/>
      <c r="D57" s="198" t="s">
        <v>1267</v>
      </c>
      <c r="E57" s="201" t="e">
        <f>VLOOKUP(D57,'Provider Reference'!$B$5:$O$211,17,FALSE)</f>
        <v>#REF!</v>
      </c>
      <c r="G57" s="7"/>
      <c r="H57" s="7"/>
      <c r="I57" s="192"/>
      <c r="J57" s="27" t="s">
        <v>1455</v>
      </c>
      <c r="K57" s="201" t="e">
        <f>VLOOKUP(J57,'Provider Reference'!$B$5:$O$211,17,FALSE)</f>
        <v>#REF!</v>
      </c>
    </row>
    <row r="58" spans="1:11">
      <c r="A58" s="7"/>
      <c r="B58" s="7"/>
      <c r="C58" s="192"/>
      <c r="D58" s="198" t="s">
        <v>1268</v>
      </c>
      <c r="E58" s="201" t="e">
        <f>VLOOKUP(D58,'Provider Reference'!$B$5:$O$211,17,FALSE)</f>
        <v>#REF!</v>
      </c>
      <c r="G58" s="7"/>
      <c r="H58" s="7"/>
      <c r="I58" s="192"/>
      <c r="J58" s="27" t="s">
        <v>1455</v>
      </c>
      <c r="K58" s="201" t="e">
        <f>VLOOKUP(J58,'Provider Reference'!$B$5:$O$211,17,FALSE)</f>
        <v>#REF!</v>
      </c>
    </row>
    <row r="59" spans="1:11">
      <c r="A59" s="7"/>
      <c r="B59" s="7"/>
      <c r="C59" s="192"/>
      <c r="D59" s="198" t="s">
        <v>1268</v>
      </c>
      <c r="E59" s="201" t="e">
        <f>VLOOKUP(D59,'Provider Reference'!$B$5:$O$211,17,FALSE)</f>
        <v>#REF!</v>
      </c>
      <c r="G59" s="7"/>
      <c r="H59" s="7"/>
      <c r="I59" s="192"/>
      <c r="J59" s="27" t="s">
        <v>1411</v>
      </c>
      <c r="K59" s="201" t="e">
        <f>VLOOKUP(J59,'Provider Reference'!$B$5:$O$211,17,FALSE)</f>
        <v>#REF!</v>
      </c>
    </row>
    <row r="60" spans="1:11">
      <c r="A60" s="7"/>
      <c r="B60" s="7"/>
      <c r="C60" s="192"/>
      <c r="D60" s="198" t="s">
        <v>1268</v>
      </c>
      <c r="E60" s="201" t="e">
        <f>VLOOKUP(D60,'Provider Reference'!$B$5:$O$211,17,FALSE)</f>
        <v>#REF!</v>
      </c>
      <c r="G60" s="7"/>
      <c r="H60" s="7"/>
      <c r="I60" s="192"/>
      <c r="J60" s="27" t="s">
        <v>1412</v>
      </c>
      <c r="K60" s="201" t="e">
        <f>VLOOKUP(J60,'Provider Reference'!$B$5:$O$211,17,FALSE)</f>
        <v>#REF!</v>
      </c>
    </row>
    <row r="61" spans="1:11">
      <c r="A61" s="7"/>
      <c r="B61" s="7"/>
      <c r="C61" s="192"/>
      <c r="D61" s="198" t="s">
        <v>1269</v>
      </c>
      <c r="E61" s="201" t="e">
        <f>VLOOKUP(D61,'Provider Reference'!$B$5:$O$211,17,FALSE)</f>
        <v>#REF!</v>
      </c>
      <c r="G61" s="7"/>
      <c r="H61" s="7"/>
      <c r="I61" s="192"/>
      <c r="J61" s="27" t="s">
        <v>1440</v>
      </c>
      <c r="K61" s="201" t="e">
        <f>VLOOKUP(J61,'Provider Reference'!$B$5:$O$211,17,FALSE)</f>
        <v>#REF!</v>
      </c>
    </row>
    <row r="62" spans="1:11">
      <c r="A62" s="7"/>
      <c r="B62" s="7"/>
      <c r="C62" s="192"/>
      <c r="D62" s="198" t="s">
        <v>1269</v>
      </c>
      <c r="E62" s="201" t="e">
        <f>VLOOKUP(D62,'Provider Reference'!$B$5:$O$211,17,FALSE)</f>
        <v>#REF!</v>
      </c>
      <c r="G62" s="7"/>
      <c r="H62" s="7"/>
      <c r="I62" s="192"/>
      <c r="J62" s="27" t="s">
        <v>1453</v>
      </c>
      <c r="K62" s="201" t="e">
        <f>VLOOKUP(J62,'Provider Reference'!$B$5:$O$211,17,FALSE)</f>
        <v>#REF!</v>
      </c>
    </row>
    <row r="63" spans="1:11">
      <c r="A63" s="7"/>
      <c r="B63" s="7"/>
      <c r="C63" s="192"/>
      <c r="D63" s="198" t="s">
        <v>1270</v>
      </c>
      <c r="E63" s="201" t="e">
        <f>VLOOKUP(D63,'Provider Reference'!$B$5:$O$211,17,FALSE)</f>
        <v>#REF!</v>
      </c>
      <c r="G63" s="7"/>
      <c r="H63" s="7"/>
      <c r="I63" s="192"/>
      <c r="J63" s="27" t="s">
        <v>1426</v>
      </c>
      <c r="K63" s="201" t="e">
        <f>VLOOKUP(J63,'Provider Reference'!$B$5:$O$211,17,FALSE)</f>
        <v>#REF!</v>
      </c>
    </row>
    <row r="64" spans="1:11">
      <c r="A64" s="7"/>
      <c r="B64" s="7"/>
      <c r="C64" s="192"/>
      <c r="D64" s="198" t="s">
        <v>1271</v>
      </c>
      <c r="E64" s="201" t="e">
        <f>VLOOKUP(D64,'Provider Reference'!$B$5:$O$211,17,FALSE)</f>
        <v>#REF!</v>
      </c>
      <c r="G64" s="7"/>
      <c r="H64" s="7"/>
      <c r="I64" s="192"/>
      <c r="J64" s="27" t="s">
        <v>1426</v>
      </c>
      <c r="K64" s="201" t="e">
        <f>VLOOKUP(J64,'Provider Reference'!$B$5:$O$211,17,FALSE)</f>
        <v>#REF!</v>
      </c>
    </row>
    <row r="65" spans="1:11">
      <c r="A65" s="7"/>
      <c r="B65" s="7"/>
      <c r="C65" s="192"/>
      <c r="D65" s="198" t="s">
        <v>1272</v>
      </c>
      <c r="E65" s="201" t="e">
        <f>VLOOKUP(D65,'Provider Reference'!$B$5:$O$211,17,FALSE)</f>
        <v>#REF!</v>
      </c>
      <c r="G65" s="7"/>
      <c r="H65" s="7"/>
      <c r="I65" s="192"/>
      <c r="J65" s="27" t="s">
        <v>1433</v>
      </c>
      <c r="K65" s="201" t="e">
        <f>VLOOKUP(J65,'Provider Reference'!$B$5:$O$211,17,FALSE)</f>
        <v>#REF!</v>
      </c>
    </row>
    <row r="66" spans="1:11">
      <c r="A66" s="7"/>
      <c r="B66" s="7"/>
      <c r="C66" s="192"/>
      <c r="D66" s="198" t="s">
        <v>1272</v>
      </c>
      <c r="E66" s="201" t="e">
        <f>VLOOKUP(D66,'Provider Reference'!$B$5:$O$211,17,FALSE)</f>
        <v>#REF!</v>
      </c>
      <c r="G66" s="7"/>
      <c r="H66" s="7"/>
      <c r="I66" s="192"/>
      <c r="J66" s="27" t="s">
        <v>1451</v>
      </c>
      <c r="K66" s="201" t="e">
        <f>VLOOKUP(J66,'Provider Reference'!$B$5:$O$211,17,FALSE)</f>
        <v>#REF!</v>
      </c>
    </row>
    <row r="67" spans="1:11">
      <c r="A67" s="7"/>
      <c r="B67" s="7"/>
      <c r="C67" s="192"/>
      <c r="D67" s="198" t="s">
        <v>1272</v>
      </c>
      <c r="E67" s="201" t="e">
        <f>VLOOKUP(D67,'Provider Reference'!$B$5:$O$211,17,FALSE)</f>
        <v>#REF!</v>
      </c>
      <c r="G67" s="7"/>
      <c r="H67" s="7"/>
      <c r="I67" s="192"/>
      <c r="J67" s="27" t="s">
        <v>1405</v>
      </c>
      <c r="K67" s="201" t="e">
        <f>VLOOKUP(J67,'Provider Reference'!$B$5:$O$211,17,FALSE)</f>
        <v>#REF!</v>
      </c>
    </row>
    <row r="68" spans="1:11">
      <c r="A68" s="7"/>
      <c r="B68" s="7"/>
      <c r="C68" s="192"/>
      <c r="D68" s="198" t="s">
        <v>1273</v>
      </c>
      <c r="E68" s="201" t="e">
        <f>VLOOKUP(D68,'Provider Reference'!$B$5:$O$211,17,FALSE)</f>
        <v>#REF!</v>
      </c>
      <c r="G68" s="7"/>
      <c r="H68" s="7"/>
      <c r="I68" s="192"/>
      <c r="J68" s="27" t="s">
        <v>1423</v>
      </c>
      <c r="K68" s="201" t="e">
        <f>VLOOKUP(J68,'Provider Reference'!$B$5:$O$211,17,FALSE)</f>
        <v>#REF!</v>
      </c>
    </row>
    <row r="69" spans="1:11">
      <c r="A69" s="7"/>
      <c r="B69" s="7"/>
      <c r="C69" s="192"/>
      <c r="D69" s="198" t="s">
        <v>1274</v>
      </c>
      <c r="E69" s="201" t="e">
        <f>VLOOKUP(D69,'Provider Reference'!$B$5:$O$211,17,FALSE)</f>
        <v>#REF!</v>
      </c>
      <c r="G69" s="7"/>
      <c r="H69" s="7"/>
      <c r="I69" s="192"/>
      <c r="J69" s="27" t="s">
        <v>1417</v>
      </c>
      <c r="K69" s="201" t="e">
        <f>VLOOKUP(J69,'Provider Reference'!$B$5:$O$211,17,FALSE)</f>
        <v>#REF!</v>
      </c>
    </row>
    <row r="70" spans="1:11">
      <c r="A70" s="7"/>
      <c r="B70" s="7"/>
      <c r="C70" s="192"/>
      <c r="D70" s="198" t="s">
        <v>1275</v>
      </c>
      <c r="E70" s="201" t="e">
        <f>VLOOKUP(D70,'Provider Reference'!$B$5:$O$211,17,FALSE)</f>
        <v>#REF!</v>
      </c>
      <c r="G70" s="7"/>
      <c r="H70" s="7"/>
      <c r="I70" s="192"/>
      <c r="J70" s="27" t="s">
        <v>1446</v>
      </c>
      <c r="K70" s="201" t="e">
        <f>VLOOKUP(J70,'Provider Reference'!$B$5:$O$211,17,FALSE)</f>
        <v>#REF!</v>
      </c>
    </row>
    <row r="71" spans="1:11">
      <c r="A71" s="7"/>
      <c r="B71" s="7"/>
      <c r="C71" s="192"/>
      <c r="D71" s="198" t="s">
        <v>1275</v>
      </c>
      <c r="E71" s="201" t="e">
        <f>VLOOKUP(D71,'Provider Reference'!$B$5:$O$211,17,FALSE)</f>
        <v>#REF!</v>
      </c>
      <c r="G71" s="7"/>
      <c r="H71" s="7"/>
      <c r="I71" s="192"/>
      <c r="J71" s="27" t="s">
        <v>1436</v>
      </c>
      <c r="K71" s="201" t="e">
        <f>VLOOKUP(J71,'Provider Reference'!$B$5:$O$211,17,FALSE)</f>
        <v>#REF!</v>
      </c>
    </row>
    <row r="72" spans="1:11">
      <c r="A72" s="7"/>
      <c r="B72" s="7"/>
      <c r="C72" s="192"/>
      <c r="D72" s="198" t="s">
        <v>1276</v>
      </c>
      <c r="E72" s="201" t="e">
        <f>VLOOKUP(D72,'Provider Reference'!$B$5:$O$211,17,FALSE)</f>
        <v>#REF!</v>
      </c>
      <c r="G72" s="7"/>
      <c r="H72" s="7"/>
      <c r="I72" s="192"/>
      <c r="J72" s="27" t="s">
        <v>1449</v>
      </c>
      <c r="K72" s="201" t="e">
        <f>VLOOKUP(J72,'Provider Reference'!$B$5:$O$211,17,FALSE)</f>
        <v>#REF!</v>
      </c>
    </row>
    <row r="73" spans="1:11">
      <c r="A73" s="7"/>
      <c r="B73" s="7"/>
      <c r="C73" s="192"/>
      <c r="D73" s="198" t="s">
        <v>1276</v>
      </c>
      <c r="E73" s="201" t="e">
        <f>VLOOKUP(D73,'Provider Reference'!$B$5:$O$211,17,FALSE)</f>
        <v>#REF!</v>
      </c>
      <c r="G73" s="7"/>
      <c r="H73" s="7"/>
      <c r="I73" s="192"/>
      <c r="J73" s="27" t="s">
        <v>1448</v>
      </c>
      <c r="K73" s="201" t="e">
        <f>VLOOKUP(J73,'Provider Reference'!$B$5:$O$211,17,FALSE)</f>
        <v>#REF!</v>
      </c>
    </row>
    <row r="74" spans="1:11">
      <c r="A74" s="7"/>
      <c r="B74" s="7"/>
      <c r="C74" s="192"/>
      <c r="D74" s="198" t="s">
        <v>1781</v>
      </c>
      <c r="E74" s="201" t="e">
        <f>VLOOKUP(D74,'Provider Reference'!$B$5:$O$211,17,FALSE)</f>
        <v>#N/A</v>
      </c>
      <c r="G74" s="7"/>
      <c r="H74" s="7"/>
      <c r="I74" s="192"/>
      <c r="J74" s="27" t="s">
        <v>1466</v>
      </c>
      <c r="K74" s="201" t="e">
        <f>VLOOKUP(J74,'Provider Reference'!$B$5:$O$211,17,FALSE)</f>
        <v>#REF!</v>
      </c>
    </row>
    <row r="75" spans="1:11">
      <c r="A75" s="189"/>
      <c r="B75" s="189"/>
      <c r="C75" s="193"/>
      <c r="D75" s="198" t="s">
        <v>1781</v>
      </c>
      <c r="E75" s="201" t="e">
        <f>VLOOKUP(D75,'Provider Reference'!$B$5:$O$211,17,FALSE)</f>
        <v>#N/A</v>
      </c>
      <c r="G75" s="7"/>
      <c r="H75" s="7"/>
      <c r="I75" s="192"/>
      <c r="J75" s="27" t="s">
        <v>1434</v>
      </c>
      <c r="K75" s="201" t="e">
        <f>VLOOKUP(J75,'Provider Reference'!$B$5:$O$211,17,FALSE)</f>
        <v>#REF!</v>
      </c>
    </row>
    <row r="76" spans="1:11">
      <c r="A76" s="189"/>
      <c r="B76" s="189"/>
      <c r="C76" s="193"/>
      <c r="D76" s="198" t="s">
        <v>1781</v>
      </c>
      <c r="E76" s="201" t="e">
        <f>VLOOKUP(D76,'Provider Reference'!$B$5:$O$211,17,FALSE)</f>
        <v>#N/A</v>
      </c>
      <c r="G76" s="7"/>
      <c r="H76" s="7"/>
      <c r="I76" s="192"/>
      <c r="J76" s="27" t="s">
        <v>1416</v>
      </c>
      <c r="K76" s="201" t="e">
        <f>VLOOKUP(J76,'Provider Reference'!$B$5:$O$211,17,FALSE)</f>
        <v>#REF!</v>
      </c>
    </row>
    <row r="77" spans="1:11">
      <c r="A77" s="189"/>
      <c r="B77" s="189"/>
      <c r="C77" s="193"/>
      <c r="D77" s="198" t="s">
        <v>1277</v>
      </c>
      <c r="E77" s="201" t="e">
        <f>VLOOKUP(D77,'Provider Reference'!$B$5:$O$211,17,FALSE)</f>
        <v>#REF!</v>
      </c>
      <c r="G77" s="7"/>
      <c r="H77" s="7"/>
      <c r="I77" s="192"/>
      <c r="J77" s="27" t="s">
        <v>1865</v>
      </c>
      <c r="K77" s="201" t="e">
        <f>VLOOKUP(J77,'Provider Reference'!$B$5:$O$211,17,FALSE)</f>
        <v>#REF!</v>
      </c>
    </row>
    <row r="78" spans="1:11">
      <c r="A78" s="7"/>
      <c r="B78" s="7"/>
      <c r="C78" s="192"/>
      <c r="D78" s="198" t="s">
        <v>1278</v>
      </c>
      <c r="E78" s="201" t="e">
        <f>VLOOKUP(D78,'Provider Reference'!$B$5:$O$211,17,FALSE)</f>
        <v>#REF!</v>
      </c>
      <c r="G78" s="7"/>
      <c r="H78" s="7"/>
      <c r="I78" s="192"/>
      <c r="J78" s="27" t="s">
        <v>1428</v>
      </c>
      <c r="K78" s="201" t="e">
        <f>VLOOKUP(J78,'Provider Reference'!$B$5:$O$211,17,FALSE)</f>
        <v>#REF!</v>
      </c>
    </row>
    <row r="79" spans="1:11">
      <c r="A79" s="7"/>
      <c r="B79" s="7"/>
      <c r="C79" s="192"/>
      <c r="D79" s="198" t="s">
        <v>1279</v>
      </c>
      <c r="E79" s="201" t="e">
        <f>VLOOKUP(D79,'Provider Reference'!$B$5:$O$211,17,FALSE)</f>
        <v>#REF!</v>
      </c>
      <c r="G79" s="7"/>
      <c r="H79" s="7"/>
      <c r="I79" s="192"/>
      <c r="J79" s="27" t="s">
        <v>1441</v>
      </c>
      <c r="K79" s="201" t="e">
        <f>VLOOKUP(J79,'Provider Reference'!$B$5:$O$211,17,FALSE)</f>
        <v>#REF!</v>
      </c>
    </row>
    <row r="80" spans="1:11">
      <c r="A80" s="7"/>
      <c r="B80" s="7"/>
      <c r="C80" s="192"/>
      <c r="D80" s="198" t="s">
        <v>1279</v>
      </c>
      <c r="E80" s="201" t="e">
        <f>VLOOKUP(D80,'Provider Reference'!$B$5:$O$211,17,FALSE)</f>
        <v>#REF!</v>
      </c>
      <c r="G80" s="7"/>
      <c r="H80" s="7"/>
      <c r="I80" s="192"/>
      <c r="J80" s="198" t="s">
        <v>1406</v>
      </c>
      <c r="K80" s="201" t="e">
        <f>VLOOKUP(J80,'Provider Reference'!$B$5:$O$211,17,FALSE)</f>
        <v>#REF!</v>
      </c>
    </row>
    <row r="81" spans="1:11">
      <c r="A81" s="7"/>
      <c r="B81" s="7"/>
      <c r="C81" s="192"/>
      <c r="D81" s="198" t="s">
        <v>1280</v>
      </c>
      <c r="E81" s="201" t="e">
        <f>VLOOKUP(D81,'Provider Reference'!$B$5:$O$211,17,FALSE)</f>
        <v>#N/A</v>
      </c>
      <c r="G81" s="7"/>
      <c r="H81" s="7"/>
      <c r="I81" s="192"/>
      <c r="J81" s="198" t="s">
        <v>1406</v>
      </c>
      <c r="K81" s="201" t="e">
        <f>VLOOKUP(J81,'Provider Reference'!$B$5:$O$211,17,FALSE)</f>
        <v>#REF!</v>
      </c>
    </row>
    <row r="82" spans="1:11">
      <c r="A82" s="7"/>
      <c r="B82" s="7"/>
      <c r="C82" s="192"/>
      <c r="D82" s="198" t="s">
        <v>1281</v>
      </c>
      <c r="E82" s="201" t="e">
        <f>VLOOKUP(D82,'Provider Reference'!$B$5:$O$211,17,FALSE)</f>
        <v>#REF!</v>
      </c>
      <c r="G82" s="7"/>
      <c r="H82" s="7"/>
      <c r="I82" s="192"/>
      <c r="J82" s="198" t="s">
        <v>1473</v>
      </c>
      <c r="K82" s="201" t="e">
        <f>VLOOKUP(J82,'Provider Reference'!$B$5:$O$211,17,FALSE)</f>
        <v>#REF!</v>
      </c>
    </row>
    <row r="83" spans="1:11">
      <c r="A83" s="7"/>
      <c r="B83" s="7"/>
      <c r="C83" s="192"/>
      <c r="D83" s="198" t="s">
        <v>1282</v>
      </c>
      <c r="E83" s="201" t="e">
        <f>VLOOKUP(D83,'Provider Reference'!$B$5:$O$211,17,FALSE)</f>
        <v>#REF!</v>
      </c>
      <c r="G83" s="7"/>
      <c r="H83" s="7"/>
      <c r="I83" s="192"/>
      <c r="J83" s="198" t="s">
        <v>1422</v>
      </c>
      <c r="K83" s="201" t="e">
        <f>VLOOKUP(J83,'Provider Reference'!$B$5:$O$211,17,FALSE)</f>
        <v>#REF!</v>
      </c>
    </row>
    <row r="84" spans="1:11">
      <c r="A84" s="7"/>
      <c r="B84" s="7"/>
      <c r="C84" s="192"/>
      <c r="D84" s="198" t="s">
        <v>1283</v>
      </c>
      <c r="E84" s="201" t="e">
        <f>VLOOKUP(D84,'Provider Reference'!$B$5:$O$211,17,FALSE)</f>
        <v>#REF!</v>
      </c>
      <c r="G84" s="7"/>
      <c r="H84" s="7"/>
      <c r="I84" s="192"/>
      <c r="J84" s="198" t="s">
        <v>1407</v>
      </c>
      <c r="K84" s="201" t="e">
        <f>VLOOKUP(J84,'Provider Reference'!$B$5:$O$211,17,FALSE)</f>
        <v>#REF!</v>
      </c>
    </row>
    <row r="85" spans="1:11">
      <c r="A85" s="7"/>
      <c r="B85" s="7"/>
      <c r="C85" s="192"/>
      <c r="D85" s="198" t="s">
        <v>1284</v>
      </c>
      <c r="E85" s="201" t="e">
        <f>VLOOKUP(D85,'Provider Reference'!$B$5:$O$211,17,FALSE)</f>
        <v>#REF!</v>
      </c>
      <c r="G85" s="7"/>
      <c r="H85" s="7"/>
      <c r="I85" s="192"/>
      <c r="J85" s="199" t="s">
        <v>1407</v>
      </c>
      <c r="K85" s="202" t="e">
        <f>VLOOKUP(J85,'Provider Reference'!$B$5:$O$211,17,FALSE)</f>
        <v>#REF!</v>
      </c>
    </row>
    <row r="86" spans="1:11">
      <c r="A86" s="7"/>
      <c r="B86" s="7"/>
      <c r="C86" s="192"/>
      <c r="D86" s="198" t="s">
        <v>1285</v>
      </c>
      <c r="E86" s="201" t="e">
        <f>VLOOKUP(D86,'Provider Reference'!$B$5:$O$211,17,FALSE)</f>
        <v>#REF!</v>
      </c>
    </row>
    <row r="87" spans="1:11">
      <c r="A87" s="7"/>
      <c r="B87" s="7"/>
      <c r="C87" s="192"/>
      <c r="D87" s="198" t="s">
        <v>1286</v>
      </c>
      <c r="E87" s="201" t="e">
        <f>VLOOKUP(D87,'Provider Reference'!$B$5:$O$211,17,FALSE)</f>
        <v>#REF!</v>
      </c>
    </row>
    <row r="88" spans="1:11">
      <c r="A88" s="7"/>
      <c r="B88" s="7"/>
      <c r="C88" s="192"/>
      <c r="D88" s="198" t="s">
        <v>1286</v>
      </c>
      <c r="E88" s="201" t="e">
        <f>VLOOKUP(D88,'Provider Reference'!$B$5:$O$211,17,FALSE)</f>
        <v>#REF!</v>
      </c>
    </row>
    <row r="89" spans="1:11">
      <c r="A89" s="7"/>
      <c r="B89" s="7"/>
      <c r="C89" s="192"/>
      <c r="D89" s="198" t="s">
        <v>1500</v>
      </c>
      <c r="E89" s="201" t="e">
        <f>VLOOKUP(D89,'Provider Reference'!$B$5:$O$211,17,FALSE)</f>
        <v>#REF!</v>
      </c>
    </row>
    <row r="90" spans="1:11">
      <c r="A90" s="7"/>
      <c r="B90" s="6"/>
      <c r="C90" s="191"/>
      <c r="D90" s="204" t="s">
        <v>1352</v>
      </c>
      <c r="E90" s="202" t="e">
        <f>VLOOKUP(D90,'Provider Reference'!$B$5:$O$211,17,FALSE)</f>
        <v>#REF!</v>
      </c>
    </row>
    <row r="91" spans="1:11">
      <c r="A91" s="7"/>
      <c r="B91" s="6"/>
      <c r="C91" s="191"/>
      <c r="D91" s="4"/>
      <c r="E91" s="5"/>
    </row>
    <row r="92" spans="1:11">
      <c r="A92" s="7"/>
      <c r="B92" s="7"/>
      <c r="C92" s="192"/>
      <c r="D92" s="4"/>
      <c r="E92" s="5"/>
    </row>
    <row r="93" spans="1:11">
      <c r="A93" s="7"/>
      <c r="B93" s="7"/>
      <c r="C93" s="192"/>
      <c r="D93" s="4"/>
      <c r="E93" s="5"/>
    </row>
    <row r="94" spans="1:11">
      <c r="A94" s="7"/>
      <c r="B94" s="7"/>
      <c r="C94" s="192"/>
      <c r="D94" s="4"/>
      <c r="E94" s="5"/>
    </row>
    <row r="95" spans="1:11">
      <c r="A95" s="7"/>
      <c r="B95" s="7"/>
      <c r="C95" s="192"/>
      <c r="D95" s="4"/>
      <c r="E95" s="5"/>
    </row>
    <row r="96" spans="1:11">
      <c r="A96" s="7"/>
      <c r="B96" s="7"/>
      <c r="C96" s="192"/>
      <c r="D96" s="4"/>
      <c r="E96" s="5"/>
    </row>
    <row r="97" spans="1:5">
      <c r="A97" s="7"/>
      <c r="B97" s="7"/>
      <c r="C97" s="192"/>
      <c r="D97" s="4"/>
      <c r="E97" s="5"/>
    </row>
    <row r="98" spans="1:5">
      <c r="A98" s="7"/>
      <c r="B98" s="7"/>
      <c r="C98" s="192"/>
      <c r="D98" s="4"/>
      <c r="E98" s="5"/>
    </row>
    <row r="99" spans="1:5">
      <c r="A99" s="7"/>
      <c r="B99" s="7"/>
      <c r="C99" s="192"/>
      <c r="D99" s="4"/>
      <c r="E99" s="5"/>
    </row>
    <row r="100" spans="1:5">
      <c r="A100" s="7"/>
      <c r="B100" s="7"/>
      <c r="C100" s="192"/>
      <c r="D100" s="4"/>
      <c r="E100" s="5"/>
    </row>
    <row r="101" spans="1:5">
      <c r="A101" s="7"/>
      <c r="B101" s="7"/>
      <c r="C101" s="192"/>
      <c r="D101" s="4"/>
      <c r="E101" s="5"/>
    </row>
    <row r="102" spans="1:5">
      <c r="A102" s="7"/>
      <c r="B102" s="7"/>
      <c r="C102" s="192"/>
      <c r="D102" s="4"/>
      <c r="E102" s="5"/>
    </row>
    <row r="103" spans="1:5">
      <c r="A103" s="7"/>
      <c r="B103" s="7"/>
      <c r="C103" s="192"/>
      <c r="D103" s="4"/>
      <c r="E103" s="5"/>
    </row>
    <row r="104" spans="1:5">
      <c r="A104" s="7"/>
      <c r="B104" s="7"/>
      <c r="C104" s="192"/>
      <c r="D104" s="4"/>
      <c r="E104" s="5"/>
    </row>
    <row r="105" spans="1:5">
      <c r="A105" s="7"/>
      <c r="B105" s="7"/>
      <c r="C105" s="192"/>
      <c r="D105" s="4"/>
      <c r="E105" s="5"/>
    </row>
    <row r="106" spans="1:5">
      <c r="A106" s="7"/>
      <c r="B106" s="7"/>
      <c r="C106" s="192"/>
      <c r="D106" s="4"/>
      <c r="E106" s="5"/>
    </row>
    <row r="107" spans="1:5">
      <c r="A107" s="7"/>
      <c r="B107" s="7"/>
      <c r="C107" s="192"/>
      <c r="D107" s="4"/>
      <c r="E107" s="5"/>
    </row>
    <row r="108" spans="1:5">
      <c r="A108" s="7"/>
      <c r="B108" s="7"/>
      <c r="C108" s="192"/>
      <c r="D108" s="4"/>
      <c r="E108" s="5"/>
    </row>
    <row r="109" spans="1:5">
      <c r="A109" s="7"/>
      <c r="B109" s="7"/>
      <c r="C109" s="192"/>
      <c r="D109" s="4"/>
      <c r="E109" s="5"/>
    </row>
    <row r="110" spans="1:5">
      <c r="A110" s="7"/>
      <c r="B110" s="7"/>
      <c r="C110" s="192"/>
      <c r="D110" s="4"/>
      <c r="E110" s="5"/>
    </row>
    <row r="111" spans="1:5">
      <c r="A111" s="7"/>
      <c r="B111" s="7"/>
      <c r="C111" s="192"/>
      <c r="D111" s="4"/>
      <c r="E111" s="5"/>
    </row>
    <row r="112" spans="1:5">
      <c r="A112" s="7"/>
      <c r="B112" s="7"/>
      <c r="C112" s="192"/>
      <c r="D112" s="4"/>
      <c r="E112" s="5"/>
    </row>
    <row r="113" spans="1:5">
      <c r="A113" s="7"/>
      <c r="B113" s="7"/>
      <c r="C113" s="192"/>
      <c r="D113" s="4"/>
      <c r="E113" s="5"/>
    </row>
    <row r="114" spans="1:5">
      <c r="A114" s="7"/>
      <c r="B114" s="7"/>
      <c r="C114" s="192"/>
      <c r="D114" s="4"/>
      <c r="E114" s="5"/>
    </row>
    <row r="115" spans="1:5">
      <c r="A115" s="7"/>
      <c r="B115" s="7"/>
      <c r="C115" s="192"/>
      <c r="D115" s="4"/>
      <c r="E115" s="5"/>
    </row>
    <row r="116" spans="1:5">
      <c r="A116" s="7"/>
      <c r="B116" s="7"/>
      <c r="C116" s="192"/>
      <c r="D116" s="4"/>
      <c r="E116" s="5"/>
    </row>
    <row r="117" spans="1:5">
      <c r="A117" s="189"/>
      <c r="B117" s="189"/>
      <c r="C117" s="193"/>
      <c r="D117" s="4"/>
      <c r="E117" s="5"/>
    </row>
    <row r="118" spans="1:5">
      <c r="A118" s="189"/>
      <c r="B118" s="189"/>
      <c r="C118" s="193"/>
      <c r="D118" s="4"/>
      <c r="E118" s="5"/>
    </row>
    <row r="119" spans="1:5">
      <c r="A119" s="7"/>
      <c r="B119" s="7"/>
      <c r="C119" s="192"/>
      <c r="D119" s="4"/>
      <c r="E119" s="5"/>
    </row>
    <row r="120" spans="1:5">
      <c r="A120" s="7"/>
      <c r="B120" s="7"/>
      <c r="C120" s="192"/>
      <c r="D120" s="4"/>
      <c r="E120" s="5"/>
    </row>
    <row r="121" spans="1:5">
      <c r="A121" s="7"/>
      <c r="B121" s="7"/>
      <c r="C121" s="192"/>
      <c r="D121" s="4"/>
      <c r="E121" s="5"/>
    </row>
    <row r="122" spans="1:5">
      <c r="A122" s="7"/>
      <c r="B122" s="7"/>
      <c r="C122" s="192"/>
      <c r="D122" s="4"/>
      <c r="E122" s="5"/>
    </row>
    <row r="123" spans="1:5">
      <c r="A123" s="7"/>
      <c r="B123" s="7"/>
      <c r="C123" s="192"/>
      <c r="D123" s="4"/>
      <c r="E123" s="5"/>
    </row>
    <row r="124" spans="1:5">
      <c r="A124" s="7"/>
      <c r="B124" s="7"/>
      <c r="C124" s="192"/>
      <c r="D124" s="4"/>
      <c r="E124" s="5"/>
    </row>
    <row r="125" spans="1:5">
      <c r="A125" s="7"/>
      <c r="B125" s="7"/>
      <c r="C125" s="192"/>
      <c r="D125" s="4"/>
      <c r="E125" s="5"/>
    </row>
    <row r="126" spans="1:5">
      <c r="A126" s="7"/>
      <c r="B126" s="7"/>
      <c r="C126" s="192"/>
      <c r="D126" s="4"/>
      <c r="E126" s="5"/>
    </row>
    <row r="127" spans="1:5">
      <c r="A127" s="7"/>
      <c r="B127" s="7"/>
      <c r="C127" s="192"/>
      <c r="D127" s="4"/>
      <c r="E127" s="5"/>
    </row>
    <row r="128" spans="1:5">
      <c r="A128" s="7"/>
      <c r="B128" s="7"/>
      <c r="C128" s="192"/>
      <c r="D128" s="4"/>
      <c r="E128" s="5"/>
    </row>
    <row r="129" spans="1:5">
      <c r="A129" s="7"/>
      <c r="B129" s="7"/>
      <c r="C129" s="192"/>
      <c r="D129" s="4"/>
      <c r="E129" s="5"/>
    </row>
    <row r="130" spans="1:5">
      <c r="A130" s="7"/>
      <c r="B130" s="7"/>
      <c r="C130" s="192"/>
      <c r="D130" s="4"/>
      <c r="E130" s="5"/>
    </row>
    <row r="131" spans="1:5">
      <c r="A131" s="7"/>
      <c r="B131" s="7"/>
      <c r="C131" s="192"/>
      <c r="D131" s="4"/>
      <c r="E131" s="5"/>
    </row>
    <row r="132" spans="1:5">
      <c r="A132" s="7"/>
      <c r="B132" s="7"/>
      <c r="C132" s="192"/>
      <c r="D132" s="4"/>
      <c r="E132" s="5"/>
    </row>
    <row r="133" spans="1:5">
      <c r="A133" s="7"/>
      <c r="B133" s="7"/>
      <c r="C133" s="192"/>
      <c r="D133" s="4"/>
      <c r="E133" s="5"/>
    </row>
    <row r="134" spans="1:5">
      <c r="A134" s="7"/>
      <c r="B134" s="7"/>
      <c r="C134" s="192"/>
      <c r="D134" s="4"/>
      <c r="E134" s="5"/>
    </row>
    <row r="135" spans="1:5">
      <c r="A135" s="7"/>
      <c r="B135" s="7"/>
      <c r="C135" s="192"/>
      <c r="D135" s="4"/>
      <c r="E135" s="5"/>
    </row>
    <row r="136" spans="1:5">
      <c r="A136" s="7"/>
      <c r="B136" s="7"/>
      <c r="C136" s="192"/>
      <c r="D136" s="4"/>
      <c r="E136" s="5"/>
    </row>
    <row r="137" spans="1:5">
      <c r="A137" s="7"/>
      <c r="B137" s="7"/>
      <c r="C137" s="192"/>
      <c r="D137" s="4"/>
      <c r="E137" s="5"/>
    </row>
    <row r="138" spans="1:5">
      <c r="A138" s="189"/>
      <c r="B138" s="189"/>
      <c r="C138" s="193"/>
      <c r="D138" s="4"/>
      <c r="E138" s="5"/>
    </row>
    <row r="139" spans="1:5">
      <c r="A139" s="189"/>
      <c r="B139" s="189"/>
      <c r="C139" s="193"/>
      <c r="D139" s="4"/>
      <c r="E139" s="5"/>
    </row>
    <row r="140" spans="1:5">
      <c r="A140" s="7"/>
      <c r="B140" s="7"/>
      <c r="C140" s="192"/>
      <c r="D140" s="4"/>
      <c r="E140" s="5"/>
    </row>
    <row r="141" spans="1:5">
      <c r="A141" s="7"/>
      <c r="B141" s="7"/>
      <c r="C141" s="192"/>
      <c r="D141" s="4"/>
      <c r="E141" s="5"/>
    </row>
    <row r="142" spans="1:5">
      <c r="A142" s="7"/>
      <c r="B142" s="7"/>
      <c r="C142" s="192"/>
      <c r="D142" s="4"/>
      <c r="E142" s="5"/>
    </row>
    <row r="143" spans="1:5">
      <c r="A143" s="7"/>
      <c r="B143" s="7"/>
      <c r="C143" s="192"/>
      <c r="D143" s="4"/>
      <c r="E143" s="5"/>
    </row>
    <row r="144" spans="1:5">
      <c r="A144" s="7"/>
      <c r="B144" s="7"/>
      <c r="C144" s="192"/>
      <c r="D144" s="4"/>
      <c r="E144" s="5"/>
    </row>
    <row r="145" spans="1:5">
      <c r="A145" s="7"/>
      <c r="B145" s="7"/>
      <c r="C145" s="192"/>
      <c r="D145" s="4"/>
      <c r="E145" s="5"/>
    </row>
    <row r="146" spans="1:5">
      <c r="A146" s="7"/>
      <c r="B146" s="7"/>
      <c r="C146" s="192"/>
      <c r="D146" s="4"/>
      <c r="E146" s="5"/>
    </row>
    <row r="147" spans="1:5">
      <c r="A147" s="7"/>
      <c r="B147" s="7"/>
      <c r="C147" s="192"/>
      <c r="D147" s="4"/>
      <c r="E147" s="5"/>
    </row>
    <row r="148" spans="1:5">
      <c r="A148" s="7"/>
      <c r="B148" s="7"/>
      <c r="C148" s="192"/>
      <c r="D148" s="4"/>
      <c r="E148" s="5"/>
    </row>
    <row r="149" spans="1:5">
      <c r="A149" s="7"/>
      <c r="B149" s="7"/>
      <c r="C149" s="192"/>
      <c r="D149" s="4"/>
      <c r="E149" s="5"/>
    </row>
    <row r="150" spans="1:5">
      <c r="A150" s="7"/>
      <c r="B150" s="7"/>
      <c r="C150" s="192"/>
      <c r="D150" s="4"/>
      <c r="E150" s="5"/>
    </row>
    <row r="151" spans="1:5">
      <c r="A151" s="7"/>
      <c r="B151" s="7"/>
      <c r="C151" s="192"/>
      <c r="D151" s="4"/>
      <c r="E151" s="5"/>
    </row>
    <row r="152" spans="1:5">
      <c r="A152" s="7"/>
      <c r="B152" s="7"/>
      <c r="C152" s="192"/>
      <c r="D152" s="4"/>
      <c r="E152" s="5"/>
    </row>
    <row r="153" spans="1:5">
      <c r="A153" s="7"/>
      <c r="B153" s="7"/>
      <c r="C153" s="192"/>
      <c r="D153" s="4"/>
      <c r="E153" s="5"/>
    </row>
    <row r="154" spans="1:5">
      <c r="A154" s="7"/>
      <c r="B154" s="7"/>
      <c r="C154" s="192"/>
      <c r="D154" s="4"/>
      <c r="E154" s="5"/>
    </row>
    <row r="155" spans="1:5">
      <c r="A155" s="7"/>
      <c r="B155" s="7"/>
      <c r="C155" s="192"/>
      <c r="D155" s="4"/>
      <c r="E155" s="5"/>
    </row>
    <row r="156" spans="1:5">
      <c r="A156" s="7"/>
      <c r="B156" s="7"/>
      <c r="C156" s="192"/>
      <c r="D156" s="4"/>
      <c r="E156" s="5"/>
    </row>
    <row r="157" spans="1:5">
      <c r="A157" s="7"/>
      <c r="B157" s="7"/>
      <c r="C157" s="192"/>
      <c r="D157" s="4"/>
      <c r="E157" s="5"/>
    </row>
    <row r="158" spans="1:5">
      <c r="A158" s="7"/>
      <c r="B158" s="7"/>
      <c r="C158" s="192"/>
      <c r="D158" s="4"/>
      <c r="E158" s="5"/>
    </row>
    <row r="159" spans="1:5">
      <c r="A159" s="7"/>
      <c r="B159" s="7"/>
      <c r="C159" s="192"/>
      <c r="D159" s="4"/>
      <c r="E159" s="5"/>
    </row>
    <row r="160" spans="1:5">
      <c r="A160" s="7"/>
      <c r="B160" s="7"/>
      <c r="C160" s="192"/>
      <c r="D160" s="4"/>
      <c r="E160" s="5"/>
    </row>
    <row r="161" spans="1:5">
      <c r="A161" s="7"/>
      <c r="B161" s="7"/>
      <c r="C161" s="192"/>
      <c r="D161" s="4"/>
      <c r="E161" s="5"/>
    </row>
    <row r="162" spans="1:5">
      <c r="A162" s="7"/>
      <c r="B162" s="7"/>
      <c r="C162" s="192"/>
      <c r="D162" s="4"/>
      <c r="E162" s="5"/>
    </row>
    <row r="163" spans="1:5">
      <c r="A163" s="7"/>
      <c r="B163" s="7"/>
      <c r="C163" s="192"/>
      <c r="D163" s="4"/>
      <c r="E163" s="5"/>
    </row>
    <row r="164" spans="1:5">
      <c r="A164" s="7"/>
      <c r="B164" s="7"/>
      <c r="C164" s="192"/>
      <c r="D164" s="4"/>
      <c r="E164" s="5"/>
    </row>
    <row r="165" spans="1:5">
      <c r="A165" s="7"/>
      <c r="B165" s="7"/>
      <c r="C165" s="192"/>
      <c r="D165" s="4"/>
      <c r="E165" s="5"/>
    </row>
    <row r="166" spans="1:5">
      <c r="A166" s="7"/>
      <c r="B166" s="7"/>
      <c r="C166" s="192"/>
      <c r="D166" s="4"/>
      <c r="E166" s="5"/>
    </row>
    <row r="167" spans="1:5">
      <c r="A167" s="7"/>
      <c r="B167" s="7"/>
      <c r="C167" s="192"/>
      <c r="D167" s="7"/>
      <c r="E167" s="5"/>
    </row>
    <row r="168" spans="1:5">
      <c r="A168" s="7"/>
      <c r="B168" s="7"/>
      <c r="C168" s="192"/>
      <c r="D168" s="7"/>
      <c r="E168" s="5"/>
    </row>
    <row r="169" spans="1:5">
      <c r="A169" s="7"/>
      <c r="B169" s="7"/>
      <c r="C169" s="192"/>
      <c r="D169" s="7"/>
      <c r="E169" s="5"/>
    </row>
    <row r="170" spans="1:5">
      <c r="A170" s="7"/>
      <c r="B170" s="7"/>
      <c r="C170" s="192"/>
      <c r="D170" s="7"/>
      <c r="E170" s="5"/>
    </row>
    <row r="171" spans="1:5">
      <c r="A171" s="7"/>
      <c r="B171" s="7"/>
      <c r="C171" s="192"/>
      <c r="D171" s="7"/>
      <c r="E171" s="5"/>
    </row>
    <row r="172" spans="1:5">
      <c r="A172" s="7"/>
      <c r="B172" s="7"/>
      <c r="C172" s="192"/>
      <c r="D172" s="7"/>
      <c r="E172"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Url/>
    <Assembly>Nintex.Workflow, Version=1.0.0.0, Culture=neutral, PublicKeyToken=913f6bae0ca5ae12</Assembly>
    <Class>Nintex.Workflow.ConditionalWorkflowStartReceiver</Class>
    <Data>10/9/2013 7:52:38 PM</Data>
    <Filter/>
  </Receiver>
  <Receiver>
    <Name>Nintex conditional workflow start</Name>
    <Synchronization>Synchronous</Synchronization>
    <Type>10002</Type>
    <SequenceNumber>50000</SequenceNumber>
    <Url/>
    <Assembly>Nintex.Workflow, Version=1.0.0.0, Culture=neutral, PublicKeyToken=913f6bae0ca5ae12</Assembly>
    <Class>Nintex.Workflow.ConditionalWorkflowStartReceiver</Class>
    <Data>10/9/2013 7:52:38 PM</Data>
    <Filter/>
  </Receiver>
  <Receiver>
    <Name>Nintex conditional workflow start</Name>
    <Synchronization>Synchronous</Synchronization>
    <Type>2</Type>
    <SequenceNumber>50000</SequenceNumber>
    <Url/>
    <Assembly>Nintex.Workflow, Version=1.0.0.0, Culture=neutral, PublicKeyToken=913f6bae0ca5ae12</Assembly>
    <Class>Nintex.Workflow.ConditionalWorkflowStartReceiver</Class>
    <Data>10/9/2013 7:52:38 PM</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tegory xmlns="a2828611-3eb8-41e7-bfe2-0b0c20ea89ac">Providers</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292CAFA243DE41BF1C315D5258013F" ma:contentTypeVersion="12" ma:contentTypeDescription="Create a new document." ma:contentTypeScope="" ma:versionID="84c50361e51841afcde64a119672e4af">
  <xsd:schema xmlns:xsd="http://www.w3.org/2001/XMLSchema" xmlns:xs="http://www.w3.org/2001/XMLSchema" xmlns:p="http://schemas.microsoft.com/office/2006/metadata/properties" xmlns:ns2="a2828611-3eb8-41e7-bfe2-0b0c20ea89ac" xmlns:ns3="af38e315-5187-4aef-b920-993b8c705a05" xmlns:ns4="60fcc223-373f-425e-91d9-6b4c08aced9b" targetNamespace="http://schemas.microsoft.com/office/2006/metadata/properties" ma:root="true" ma:fieldsID="25c5636a7df8acadb87b2397f6ed1b4e" ns2:_="" ns3:_="" ns4:_="">
    <xsd:import namespace="a2828611-3eb8-41e7-bfe2-0b0c20ea89ac"/>
    <xsd:import namespace="af38e315-5187-4aef-b920-993b8c705a05"/>
    <xsd:import namespace="60fcc223-373f-425e-91d9-6b4c08aced9b"/>
    <xsd:element name="properties">
      <xsd:complexType>
        <xsd:sequence>
          <xsd:element name="documentManagement">
            <xsd:complexType>
              <xsd:all>
                <xsd:element ref="ns2:Category"/>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28611-3eb8-41e7-bfe2-0b0c20ea89ac" elementFormDefault="qualified">
    <xsd:import namespace="http://schemas.microsoft.com/office/2006/documentManagement/types"/>
    <xsd:import namespace="http://schemas.microsoft.com/office/infopath/2007/PartnerControls"/>
    <xsd:element name="Category" ma:index="2" ma:displayName="Category" ma:format="Dropdown" ma:internalName="Category">
      <xsd:simpleType>
        <xsd:restriction base="dms:Choice">
          <xsd:enumeration value="None"/>
          <xsd:enumeration value="1095-B"/>
          <xsd:enumeration value="ACA repeal"/>
          <xsd:enumeration value="Annual Health Plan Selection"/>
          <xsd:enumeration value="Appeals"/>
          <xsd:enumeration value="AVS"/>
          <xsd:enumeration value="Behavioral Health Homes (BHH)"/>
          <xsd:enumeration value="BRS"/>
          <xsd:enumeration value="C&amp;TC"/>
          <xsd:enumeration value="Call Center Documents"/>
          <xsd:enumeration value="Case Management Redesign"/>
          <xsd:enumeration value="Changes in Circumstance"/>
          <xsd:enumeration value="Comms Plans"/>
          <xsd:enumeration value="County Communication on Several Topics"/>
          <xsd:enumeration value="CountyLink"/>
          <xsd:enumeration value="County Newsletter"/>
          <xsd:enumeration value="COVID-19 Comms Plans"/>
          <xsd:enumeration value="CRRC"/>
          <xsd:enumeration value="DACA (Deferred Action for Childhood Arrivals)"/>
          <xsd:enumeration value="DSAC"/>
          <xsd:enumeration value="EMA"/>
          <xsd:enumeration value="Employee Updates"/>
          <xsd:enumeration value="Enterprise Appeals Solution (EAS)"/>
          <xsd:enumeration value="Federal Relations"/>
          <xsd:enumeration value="Financing Task Force"/>
          <xsd:enumeration value="Forms"/>
          <xsd:enumeration value="HCA Organizational docs"/>
          <xsd:enumeration value="HCHI or HINTS"/>
          <xsd:enumeration value="Health Care Reform"/>
          <xsd:enumeration value="Health Plan Open Enrollment"/>
          <xsd:enumeration value="HPE"/>
          <xsd:enumeration value="Integrated Health Partnerships"/>
          <xsd:enumeration value="Interface or Interface Project_METS-MMIS"/>
          <xsd:enumeration value="ISDS SMRT"/>
          <xsd:enumeration value="Legislative Notices"/>
          <xsd:enumeration value="Legislative Updates"/>
          <xsd:enumeration value="MA-EPD"/>
          <xsd:enumeration value="Managed Care"/>
          <xsd:enumeration value="Managed Care Ombudsman"/>
          <xsd:enumeration value="MEIP"/>
          <xsd:enumeration value="Member Help Desk Resources"/>
          <xsd:enumeration value="Member Legislative Notice"/>
          <xsd:enumeration value="Member Web Pages"/>
          <xsd:enumeration value="Mental Health"/>
          <xsd:enumeration value="METS"/>
          <xsd:enumeration value="MFPP 2015 Project"/>
          <xsd:enumeration value="MHCP Communication Process or Site"/>
          <xsd:enumeration value="Migration from MAXIS to METS"/>
          <xsd:enumeration value="MinnesotaCare Premiums"/>
          <xsd:enumeration value="MinnesotaCare Tax HH Workaround"/>
          <xsd:enumeration value="MNsure Implementation Plan (Oct28)+Related"/>
          <xsd:enumeration value="New Eligibility System"/>
          <xsd:enumeration value="Non-Emergency Medical Transportation (NEMT)"/>
          <xsd:enumeration value="Notices Project"/>
          <xsd:enumeration value="Officer Involved Care Coordination"/>
          <xsd:enumeration value="Other"/>
          <xsd:enumeration value="PA Criteria Sheets"/>
          <xsd:enumeration value="Paper application"/>
          <xsd:enumeration value="Pending Applications"/>
          <xsd:enumeration value="Periodic Data Matching (PDM)"/>
          <xsd:enumeration value="PIX Meetings"/>
          <xsd:enumeration value="PMHCP Manual"/>
          <xsd:enumeration value="Program Reconciliation"/>
          <xsd:enumeration value="Provider Enrollment"/>
          <xsd:enumeration value="Providers"/>
          <xsd:enumeration value="Reasonable Opportunity Period (ROP)"/>
          <xsd:enumeration value="Renewals"/>
          <xsd:enumeration value="Research"/>
          <xsd:enumeration value="Reset"/>
          <xsd:enumeration value="Retro MA"/>
          <xsd:enumeration value="Special Needs BasicCare"/>
          <xsd:enumeration value="Special Needs Purchasing"/>
          <xsd:enumeration value="Spousal Impoverishment Rules"/>
          <xsd:enumeration value="Tridion Migration"/>
          <xsd:enumeration value="Web Pages"/>
        </xsd:restriction>
      </xsd:simpleType>
    </xsd:element>
  </xsd:schema>
  <xsd:schema xmlns:xsd="http://www.w3.org/2001/XMLSchema" xmlns:xs="http://www.w3.org/2001/XMLSchema" xmlns:dms="http://schemas.microsoft.com/office/2006/documentManagement/types" xmlns:pc="http://schemas.microsoft.com/office/infopath/2007/PartnerControls" targetNamespace="af38e315-5187-4aef-b920-993b8c705a05" elementFormDefault="qualified">
    <xsd:import namespace="http://schemas.microsoft.com/office/2006/documentManagement/types"/>
    <xsd:import namespace="http://schemas.microsoft.com/office/infopath/2007/PartnerControls"/>
    <xsd:element name="SharedWithUsers" ma:index="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fcc223-373f-425e-91d9-6b4c08aced9b"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Title and Name field should be the s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37D55C-65A2-4103-A7D0-75A84A681DE6}">
  <ds:schemaRefs>
    <ds:schemaRef ds:uri="http://schemas.microsoft.com/sharepoint/events"/>
  </ds:schemaRefs>
</ds:datastoreItem>
</file>

<file path=customXml/itemProps2.xml><?xml version="1.0" encoding="utf-8"?>
<ds:datastoreItem xmlns:ds="http://schemas.openxmlformats.org/officeDocument/2006/customXml" ds:itemID="{3AAF4FC6-0926-4768-8C75-2DFD2000EA2B}">
  <ds:schemaRefs>
    <ds:schemaRef ds:uri="http://purl.org/dc/elements/1.1/"/>
    <ds:schemaRef ds:uri="http://schemas.microsoft.com/office/2006/metadata/properties"/>
    <ds:schemaRef ds:uri="60fcc223-373f-425e-91d9-6b4c08aced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f38e315-5187-4aef-b920-993b8c705a05"/>
    <ds:schemaRef ds:uri="a2828611-3eb8-41e7-bfe2-0b0c20ea89ac"/>
    <ds:schemaRef ds:uri="http://www.w3.org/XML/1998/namespace"/>
    <ds:schemaRef ds:uri="http://purl.org/dc/dcmitype/"/>
  </ds:schemaRefs>
</ds:datastoreItem>
</file>

<file path=customXml/itemProps3.xml><?xml version="1.0" encoding="utf-8"?>
<ds:datastoreItem xmlns:ds="http://schemas.openxmlformats.org/officeDocument/2006/customXml" ds:itemID="{D25996F8-AB70-45BB-B8AD-237797BEC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28611-3eb8-41e7-bfe2-0b0c20ea89ac"/>
    <ds:schemaRef ds:uri="af38e315-5187-4aef-b920-993b8c705a05"/>
    <ds:schemaRef ds:uri="60fcc223-373f-425e-91d9-6b4c08aced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553727-CF88-4510-AC4F-EA1F4BB5A6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vt:lpstr>
      <vt:lpstr>Structure</vt:lpstr>
      <vt:lpstr>Calculator Instructions</vt:lpstr>
      <vt:lpstr>Interactive Calculator</vt:lpstr>
      <vt:lpstr>DRG Table</vt:lpstr>
      <vt:lpstr>Provider Reference</vt:lpstr>
      <vt:lpstr>Out of State Calculation</vt:lpstr>
      <vt:lpstr>'DRG Table'!Print_Area</vt:lpstr>
      <vt:lpstr>'Provider Reference'!Print_Area</vt:lpstr>
      <vt:lpstr>'DRG Table'!Print_Titles</vt:lpstr>
      <vt:lpstr>'Provider Reference'!Print_Titles</vt:lpstr>
    </vt:vector>
  </TitlesOfParts>
  <Manager>Susan Hammersten</Manager>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Minnesota Medicaid DRG Pricing Calculator - Rates Effective 7-1-2019</dc:title>
  <dc:subject>Calculatorascorrected</dc:subject>
  <dc:creator>11001561</dc:creator>
  <cp:keywords>MN DRG Calculator;Rebase 4 MCID</cp:keywords>
  <cp:lastModifiedBy>Henschell, Laurie A (DHS)</cp:lastModifiedBy>
  <cp:lastPrinted>2017-09-18T13:15:31Z</cp:lastPrinted>
  <dcterms:created xsi:type="dcterms:W3CDTF">2008-08-08T02:49:05Z</dcterms:created>
  <dcterms:modified xsi:type="dcterms:W3CDTF">2022-04-15T12:57:48Z</dcterms:modified>
  <cp:category>Received 11322 413 pm Subject to Review</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0x01010004292CAFA243DE41BF1C315D5258013F</vt:lpwstr>
  </property>
</Properties>
</file>