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491" windowWidth="11355" windowHeight="8700" tabRatio="871" firstSheet="1" activeTab="1"/>
  </bookViews>
  <sheets>
    <sheet name="Direct Staffing" sheetId="1" state="hidden" r:id="rId1"/>
    <sheet name="Regional Variance Factor" sheetId="2" r:id="rId2"/>
    <sheet name="Adult Bath Framework" sheetId="3" r:id="rId3"/>
    <sheet name="Version" sheetId="4" state="hidden" r:id="rId4"/>
  </sheets>
  <definedNames>
    <definedName name="Budget_Neutrality">'Adult Bath Framework'!$A$10:$B$14</definedName>
    <definedName name="Customization">'Direct Staffing'!#REF!</definedName>
    <definedName name="DirectStaff">'Direct Staffing'!$B$5:$E$7</definedName>
    <definedName name="_xlnm.Print_Area" localSheetId="0">'Direct Staffing'!$A$1:$H$7</definedName>
    <definedName name="ReliefStaff">'Direct Staffing'!#REF!</definedName>
    <definedName name="Supervision">'Direct Staffing'!#REF!</definedName>
  </definedNames>
  <calcPr fullCalcOnLoad="1"/>
</workbook>
</file>

<file path=xl/sharedStrings.xml><?xml version="1.0" encoding="utf-8"?>
<sst xmlns="http://schemas.openxmlformats.org/spreadsheetml/2006/main" count="249" uniqueCount="157">
  <si>
    <t>Staff Type</t>
  </si>
  <si>
    <t xml:space="preserve">INDIVIDUAL STAFFING </t>
  </si>
  <si>
    <t>15 Minute Unit Rate</t>
  </si>
  <si>
    <t>Budget Neutrality Factor</t>
  </si>
  <si>
    <t>15 Minute Budget Neutrality</t>
  </si>
  <si>
    <t>Date</t>
  </si>
  <si>
    <t>Update</t>
  </si>
  <si>
    <t>Implementation version</t>
  </si>
  <si>
    <t>updated to reflect 4/1/2014 COLA increase of 1%</t>
  </si>
  <si>
    <t>4/1/2014 COLA</t>
  </si>
  <si>
    <t>15 Minute Cost of Living Adjustment</t>
  </si>
  <si>
    <t>Post COLA Total 15 Minute Rate</t>
  </si>
  <si>
    <t>Original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</si>
  <si>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</si>
  <si>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</si>
  <si>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</si>
  <si>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</si>
  <si>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</si>
  <si>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</si>
  <si>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</si>
  <si>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</si>
  <si>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</si>
  <si>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</si>
  <si>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</si>
  <si>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15 Minute Unit Adult Bath</t>
  </si>
  <si>
    <t>Adult Day Bath</t>
  </si>
  <si>
    <t>Dollar Amount</t>
  </si>
  <si>
    <t>FRAMEWORK FOR ADULT DAY BATH</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</si>
  <si>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</si>
  <si>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</si>
  <si>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</si>
  <si>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</si>
  <si>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</si>
  <si>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</si>
  <si>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</si>
  <si>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</si>
  <si>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</si>
  <si>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</si>
  <si>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</si>
  <si>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</si>
  <si>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</si>
  <si>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</si>
  <si>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</si>
  <si>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</si>
  <si>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</si>
  <si>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</si>
  <si>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</si>
  <si>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</si>
  <si>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</si>
  <si>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</si>
  <si>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</si>
  <si>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</si>
  <si>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</si>
  <si>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</si>
  <si>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</si>
  <si>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</si>
  <si>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</si>
  <si>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</si>
  <si>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</si>
  <si>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</si>
  <si>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</si>
  <si>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</si>
  <si>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</si>
  <si>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</si>
  <si>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</si>
  <si>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</si>
  <si>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</si>
  <si>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</si>
  <si>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</si>
  <si>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</si>
  <si>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</si>
  <si>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</si>
  <si>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</si>
  <si>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</si>
  <si>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</si>
  <si>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</si>
  <si>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</si>
  <si>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</si>
  <si>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</si>
  <si>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</si>
  <si>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</si>
  <si>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</si>
  <si>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</si>
  <si>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</si>
  <si>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</si>
  <si>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</si>
  <si>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</si>
  <si>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</si>
  <si>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</si>
  <si>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</si>
  <si>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</si>
  <si>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</si>
  <si>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</si>
  <si>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</si>
  <si>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</si>
  <si>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</si>
  <si>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</si>
  <si>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</si>
  <si>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</si>
  <si>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</si>
  <si>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</si>
  <si>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</si>
  <si>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</si>
  <si>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</si>
  <si>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</si>
  <si>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</si>
  <si>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</si>
  <si>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</si>
  <si>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</si>
  <si>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</si>
  <si>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</si>
  <si>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</si>
  <si>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</si>
  <si>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</si>
  <si>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</si>
  <si>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</si>
  <si>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</si>
  <si>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</si>
  <si>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</si>
  <si>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</si>
  <si>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</si>
  <si>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</si>
  <si>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</si>
  <si>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</si>
  <si>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</si>
  <si>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</si>
  <si>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</si>
  <si>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</si>
  <si>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</si>
  <si>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</si>
  <si>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</si>
  <si>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</si>
  <si>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</si>
  <si>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</si>
  <si>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</si>
  <si>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</si>
  <si>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</si>
  <si>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</si>
  <si>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15 Minute Unit Rate-Post RVF</t>
  </si>
  <si>
    <t>1/1/16 RVF added</t>
  </si>
  <si>
    <t>Version 5</t>
  </si>
  <si>
    <t>Version 6</t>
  </si>
  <si>
    <t>Keep Framework Versions in Synch</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</si>
  <si>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</si>
  <si>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</si>
  <si>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</si>
  <si>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</si>
  <si>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</si>
  <si>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</si>
  <si>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</si>
  <si>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</si>
  <si>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</si>
  <si>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</si>
  <si>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</si>
  <si>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</si>
  <si>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</si>
  <si>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Total Unit Rate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</si>
</sst>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3">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6">
    <xf numFmtId="0" fontId="0" fillId="0" borderId="0" xfId="0" applyAlignment="1">
      <alignment/>
    </xf>
    <xf numFmtId="0" fontId="0" fillId="33" borderId="0" xfId="0" applyFill="1" applyAlignment="1">
      <alignment/>
    </xf>
    <xf numFmtId="44" fontId="0" fillId="34" borderId="10" xfId="44" applyFont="1" applyFill="1" applyBorder="1" applyAlignment="1">
      <alignment/>
    </xf>
    <xf numFmtId="44" fontId="0" fillId="33" borderId="0" xfId="44" applyFont="1" applyFill="1" applyAlignment="1">
      <alignment/>
    </xf>
    <xf numFmtId="0" fontId="3" fillId="33" borderId="0" xfId="0" applyFont="1" applyFill="1" applyAlignment="1">
      <alignment/>
    </xf>
    <xf numFmtId="44" fontId="0" fillId="33" borderId="0" xfId="44" applyFont="1" applyFill="1" applyAlignment="1">
      <alignment/>
    </xf>
    <xf numFmtId="164" fontId="0" fillId="33" borderId="0" xfId="42" applyNumberFormat="1" applyFont="1" applyFill="1" applyAlignment="1">
      <alignment/>
    </xf>
    <xf numFmtId="0" fontId="5" fillId="33" borderId="0" xfId="0" applyFont="1" applyFill="1" applyAlignment="1">
      <alignment/>
    </xf>
    <xf numFmtId="44" fontId="0" fillId="33" borderId="10" xfId="44" applyFont="1" applyFill="1" applyBorder="1" applyAlignment="1">
      <alignment/>
    </xf>
    <xf numFmtId="0" fontId="4" fillId="33" borderId="0" xfId="0" applyFont="1" applyFill="1" applyAlignment="1">
      <alignment/>
    </xf>
    <xf numFmtId="0" fontId="3" fillId="33" borderId="10" xfId="0" applyFont="1" applyFill="1" applyBorder="1" applyAlignment="1">
      <alignment/>
    </xf>
    <xf numFmtId="0" fontId="0" fillId="33" borderId="10" xfId="0" applyFont="1" applyFill="1" applyBorder="1" applyAlignment="1">
      <alignment/>
    </xf>
    <xf numFmtId="44" fontId="0" fillId="0" borderId="10" xfId="44" applyFont="1" applyFill="1" applyBorder="1" applyAlignment="1" applyProtection="1">
      <alignment/>
      <protection/>
    </xf>
    <xf numFmtId="44" fontId="0" fillId="33" borderId="10" xfId="0" applyNumberForma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14" fontId="3" fillId="33" borderId="0" xfId="0" applyNumberFormat="1" applyFont="1" applyFill="1" applyAlignment="1">
      <alignment/>
    </xf>
    <xf numFmtId="0" fontId="0" fillId="0" borderId="0" xfId="0" applyAlignment="1">
      <alignment wrapText="1"/>
    </xf>
    <xf numFmtId="44" fontId="0" fillId="34" borderId="11" xfId="44" applyFont="1" applyFill="1" applyBorder="1" applyAlignment="1">
      <alignment/>
    </xf>
    <xf numFmtId="44" fontId="0" fillId="0" borderId="11" xfId="44" applyFont="1" applyFill="1" applyBorder="1" applyAlignment="1">
      <alignment horizontal="right" vertical="top"/>
    </xf>
    <xf numFmtId="44" fontId="0" fillId="35" borderId="10" xfId="44" applyFont="1" applyFill="1" applyBorder="1" applyAlignment="1" applyProtection="1">
      <alignment vertical="top"/>
      <protection locked="0"/>
    </xf>
    <xf numFmtId="0" fontId="0" fillId="33" borderId="0" xfId="0" applyFont="1" applyFill="1" applyAlignment="1">
      <alignment/>
    </xf>
    <xf numFmtId="0" fontId="0" fillId="0" borderId="0" xfId="0" applyAlignment="1">
      <alignment horizontal="left"/>
    </xf>
    <xf numFmtId="0" fontId="0" fillId="34" borderId="12" xfId="0" applyFont="1" applyFill="1" applyBorder="1" applyAlignment="1">
      <alignment/>
    </xf>
    <xf numFmtId="0" fontId="40" fillId="36" borderId="13" xfId="0" applyFont="1" applyFill="1" applyBorder="1" applyAlignment="1">
      <alignment vertical="center"/>
    </xf>
    <xf numFmtId="0" fontId="40" fillId="36" borderId="13" xfId="0" applyFont="1" applyFill="1" applyBorder="1" applyAlignment="1">
      <alignment horizontal="left" vertical="center"/>
    </xf>
    <xf numFmtId="0" fontId="41" fillId="37" borderId="13" xfId="0" applyFont="1" applyFill="1" applyBorder="1" applyAlignment="1">
      <alignment vertical="center"/>
    </xf>
    <xf numFmtId="0" fontId="41" fillId="37" borderId="13" xfId="0" applyFont="1" applyFill="1" applyBorder="1" applyAlignment="1" quotePrefix="1">
      <alignment horizontal="left" vertical="center"/>
    </xf>
    <xf numFmtId="0" fontId="41" fillId="0" borderId="13" xfId="0" applyFont="1" applyBorder="1" applyAlignment="1">
      <alignment vertical="center"/>
    </xf>
    <xf numFmtId="167" fontId="0" fillId="0" borderId="13" xfId="0" applyNumberFormat="1" applyBorder="1" applyAlignment="1">
      <alignment/>
    </xf>
    <xf numFmtId="0" fontId="0" fillId="0" borderId="13" xfId="0" applyFont="1" applyBorder="1" applyAlignment="1">
      <alignment vertical="top"/>
    </xf>
    <xf numFmtId="0" fontId="3" fillId="38" borderId="0" xfId="0" applyFont="1" applyFill="1" applyAlignment="1">
      <alignment/>
    </xf>
    <xf numFmtId="165" fontId="0" fillId="0" borderId="0" xfId="57" applyNumberFormat="1" applyFont="1" applyFill="1" applyAlignment="1" applyProtection="1">
      <alignment/>
      <protection/>
    </xf>
    <xf numFmtId="44" fontId="42" fillId="38" borderId="0" xfId="0" applyNumberFormat="1" applyFont="1" applyFill="1" applyAlignment="1">
      <alignment/>
    </xf>
    <xf numFmtId="0" fontId="0" fillId="38" borderId="10" xfId="0" applyFont="1" applyFill="1" applyBorder="1" applyAlignment="1">
      <alignment/>
    </xf>
    <xf numFmtId="10" fontId="0" fillId="39" borderId="10" xfId="57" applyNumberFormat="1" applyFont="1" applyFill="1" applyBorder="1" applyAlignment="1">
      <alignment/>
    </xf>
    <xf numFmtId="0" fontId="42" fillId="38" borderId="0" xfId="0" applyFont="1" applyFill="1" applyAlignment="1">
      <alignment/>
    </xf>
    <xf numFmtId="44" fontId="42" fillId="39" borderId="0" xfId="44" applyFont="1" applyFill="1" applyAlignment="1">
      <alignment/>
    </xf>
    <xf numFmtId="44" fontId="5" fillId="33" borderId="0" xfId="0" applyNumberFormat="1" applyFont="1" applyFill="1" applyAlignment="1">
      <alignment/>
    </xf>
    <xf numFmtId="0" fontId="41" fillId="0" borderId="14" xfId="0" applyFont="1" applyBorder="1" applyAlignment="1">
      <alignment vertical="center"/>
    </xf>
    <xf numFmtId="0" fontId="0" fillId="0" borderId="14" xfId="0" applyFont="1" applyBorder="1" applyAlignment="1">
      <alignment vertical="top"/>
    </xf>
    <xf numFmtId="167" fontId="0" fillId="0" borderId="14" xfId="0" applyNumberFormat="1" applyBorder="1" applyAlignment="1">
      <alignment/>
    </xf>
    <xf numFmtId="0" fontId="0" fillId="37" borderId="10" xfId="0" applyFill="1" applyBorder="1" applyAlignment="1">
      <alignment/>
    </xf>
    <xf numFmtId="167" fontId="0" fillId="37" borderId="10" xfId="0" applyNumberFormat="1" applyFill="1" applyBorder="1" applyAlignment="1">
      <alignment/>
    </xf>
    <xf numFmtId="0" fontId="4" fillId="33" borderId="0" xfId="0" applyFont="1" applyFill="1" applyAlignment="1">
      <alignment horizontal="left"/>
    </xf>
    <xf numFmtId="0" fontId="3" fillId="33" borderId="0" xfId="0" applyFont="1" applyFill="1" applyAlignment="1">
      <alignment horizontal="left"/>
    </xf>
    <xf numFmtId="0" fontId="0" fillId="34" borderId="10" xfId="0" applyFill="1" applyBorder="1" applyAlignment="1">
      <alignment horizontal="left"/>
    </xf>
    <xf numFmtId="0" fontId="0" fillId="34" borderId="12" xfId="0" applyFill="1" applyBorder="1" applyAlignment="1">
      <alignment horizontal="left"/>
    </xf>
    <xf numFmtId="0" fontId="0" fillId="33" borderId="10" xfId="0" applyFont="1" applyFill="1" applyBorder="1" applyAlignment="1">
      <alignment horizontal="left"/>
    </xf>
    <xf numFmtId="0" fontId="0" fillId="33" borderId="12" xfId="0" applyFill="1" applyBorder="1" applyAlignment="1">
      <alignment horizontal="left"/>
    </xf>
    <xf numFmtId="0" fontId="0" fillId="35" borderId="12"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11" xfId="0" applyFont="1" applyFill="1" applyBorder="1" applyAlignment="1" applyProtection="1">
      <alignment horizontal="center"/>
      <protection locked="0"/>
    </xf>
    <xf numFmtId="0" fontId="0" fillId="37" borderId="12" xfId="0" applyFont="1" applyFill="1" applyBorder="1" applyAlignment="1">
      <alignment horizontal="center"/>
    </xf>
    <xf numFmtId="0" fontId="0" fillId="37" borderId="15" xfId="0" applyFont="1" applyFill="1" applyBorder="1" applyAlignment="1">
      <alignment horizontal="center"/>
    </xf>
    <xf numFmtId="0" fontId="0" fillId="37" borderId="1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8"/>
  <sheetViews>
    <sheetView zoomScale="107" zoomScaleNormal="107" zoomScalePageLayoutView="0" workbookViewId="0" topLeftCell="A1">
      <selection activeCell="C16" sqref="C16"/>
    </sheetView>
  </sheetViews>
  <sheetFormatPr defaultColWidth="9.140625" defaultRowHeight="12.75"/>
  <cols>
    <col min="1" max="1" width="1.1484375" style="1" customWidth="1"/>
    <col min="2" max="2" width="25.28125" style="1" customWidth="1"/>
    <col min="3" max="3" width="11.140625" style="3" customWidth="1"/>
    <col min="4" max="4" width="15.140625" style="3" customWidth="1"/>
    <col min="5" max="5" width="14.421875" style="3" bestFit="1" customWidth="1"/>
    <col min="6" max="6" width="18.8515625" style="6" customWidth="1"/>
    <col min="7" max="7" width="19.00390625" style="6" customWidth="1"/>
    <col min="8" max="8" width="15.421875" style="3" customWidth="1"/>
    <col min="9" max="9" width="16.28125" style="1" customWidth="1"/>
    <col min="10" max="16384" width="9.140625" style="1" customWidth="1"/>
  </cols>
  <sheetData>
    <row r="1" spans="1:10" ht="15" customHeight="1">
      <c r="A1" s="44"/>
      <c r="B1" s="44"/>
      <c r="C1" s="7"/>
      <c r="D1" s="7"/>
      <c r="E1" s="7"/>
      <c r="F1" s="7"/>
      <c r="G1" s="7"/>
      <c r="H1" s="7"/>
      <c r="I1" s="7"/>
      <c r="J1" s="7"/>
    </row>
    <row r="2" spans="1:10" ht="12.75">
      <c r="A2" s="7"/>
      <c r="B2" s="7"/>
      <c r="C2" s="7"/>
      <c r="D2" s="7"/>
      <c r="E2" s="7"/>
      <c r="F2" s="7"/>
      <c r="G2" s="7"/>
      <c r="H2" s="7"/>
      <c r="I2" s="7"/>
      <c r="J2" s="7"/>
    </row>
    <row r="3" spans="1:10" ht="12.75">
      <c r="A3" s="7"/>
      <c r="B3" s="7"/>
      <c r="C3" s="7"/>
      <c r="D3" s="7"/>
      <c r="E3" s="7"/>
      <c r="F3" s="7"/>
      <c r="G3" s="7"/>
      <c r="H3" s="7"/>
      <c r="I3" s="7"/>
      <c r="J3" s="7"/>
    </row>
    <row r="4" spans="1:10" ht="12.75">
      <c r="A4" s="45" t="s">
        <v>1</v>
      </c>
      <c r="B4" s="45"/>
      <c r="C4" s="7"/>
      <c r="D4" s="7"/>
      <c r="E4" s="7"/>
      <c r="F4" s="7"/>
      <c r="G4" s="7"/>
      <c r="H4" s="7"/>
      <c r="I4" s="7"/>
      <c r="J4" s="7"/>
    </row>
    <row r="5" spans="2:10" ht="12.75">
      <c r="B5" s="4" t="s">
        <v>24</v>
      </c>
      <c r="C5" s="4"/>
      <c r="D5" s="4"/>
      <c r="E5" s="5"/>
      <c r="F5" s="7"/>
      <c r="G5" s="7"/>
      <c r="H5" s="7"/>
      <c r="I5" s="7"/>
      <c r="J5" s="7"/>
    </row>
    <row r="6" spans="2:9" ht="12.75">
      <c r="B6" s="46" t="s">
        <v>0</v>
      </c>
      <c r="C6" s="47"/>
      <c r="D6" s="2"/>
      <c r="E6" s="18" t="s">
        <v>26</v>
      </c>
      <c r="F6" s="7"/>
      <c r="G6" s="7"/>
      <c r="H6" s="7"/>
      <c r="I6" s="7"/>
    </row>
    <row r="7" spans="2:9" ht="12.75">
      <c r="B7" s="48" t="s">
        <v>25</v>
      </c>
      <c r="C7" s="49"/>
      <c r="D7" s="20">
        <v>14.36</v>
      </c>
      <c r="E7" s="19">
        <v>7.01</v>
      </c>
      <c r="F7" s="7"/>
      <c r="G7" s="7"/>
      <c r="H7" s="7"/>
      <c r="I7" s="7"/>
    </row>
    <row r="8" spans="1:10" ht="12.75">
      <c r="A8" s="7"/>
      <c r="B8" s="7"/>
      <c r="C8" s="7"/>
      <c r="D8" s="7"/>
      <c r="E8" s="7"/>
      <c r="F8" s="7"/>
      <c r="G8" s="7"/>
      <c r="H8" s="7"/>
      <c r="I8" s="7"/>
      <c r="J8" s="7"/>
    </row>
  </sheetData>
  <sheetProtection/>
  <mergeCells count="4">
    <mergeCell ref="A1:B1"/>
    <mergeCell ref="A4:B4"/>
    <mergeCell ref="B6:C6"/>
    <mergeCell ref="B7:C7"/>
  </mergeCells>
  <dataValidations count="3">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E7"/>
    <dataValidation type="list" allowBlank="1" showInputMessage="1" showErrorMessage="1" prompt="Enter Wage Choice.  Press ALT and down arrow to bring up drop down options.  Use arrow keys to scroll through options and press ENTER on the appropriate selection" sqref="D7">
      <formula1>$D$7:$D$7</formula1>
    </dataValidation>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Housing Access Coordinator - &amp;A&amp;R&amp;P</oddFooter>
  </headerFooter>
  <legacyDrawingHF r:id="rId1"/>
</worksheet>
</file>

<file path=xl/worksheets/sheet2.xml><?xml version="1.0" encoding="utf-8"?>
<worksheet xmlns="http://schemas.openxmlformats.org/spreadsheetml/2006/main" xmlns:r="http://schemas.openxmlformats.org/officeDocument/2006/relationships">
  <dimension ref="A3:F108"/>
  <sheetViews>
    <sheetView tabSelected="1" zoomScalePageLayoutView="0" workbookViewId="0" topLeftCell="A1">
      <selection activeCell="C130" sqref="C13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22" bestFit="1" customWidth="1"/>
  </cols>
  <sheetData>
    <row r="3" spans="1:4" ht="12.75">
      <c r="A3" s="4" t="s">
        <v>28</v>
      </c>
      <c r="B3" s="21"/>
      <c r="C3" s="21"/>
      <c r="D3" s="21"/>
    </row>
    <row r="4" spans="1:4" ht="12.75">
      <c r="A4" s="23" t="s">
        <v>29</v>
      </c>
      <c r="B4" s="50" t="s">
        <v>30</v>
      </c>
      <c r="C4" s="51"/>
      <c r="D4" s="52"/>
    </row>
    <row r="5" spans="1:4" ht="12.75">
      <c r="A5" s="23" t="s">
        <v>31</v>
      </c>
      <c r="B5" s="53" t="str">
        <f>INDEX($C$10:$C$108,MATCH(B4:D4,B10:B108,0))</f>
        <v>Unspecified Region</v>
      </c>
      <c r="C5" s="54"/>
      <c r="D5" s="55"/>
    </row>
    <row r="7" spans="1:2" ht="12.75" hidden="1">
      <c r="A7" t="s">
        <v>32</v>
      </c>
      <c r="B7" t="str">
        <f>INDEX($D$10:$D$108,MATCH(B4:D4,B10:B108,0))</f>
        <v>-</v>
      </c>
    </row>
    <row r="8" ht="12.75" hidden="1"/>
    <row r="9" spans="2:6" ht="15" hidden="1">
      <c r="B9" s="24" t="s">
        <v>33</v>
      </c>
      <c r="C9" s="24" t="s">
        <v>34</v>
      </c>
      <c r="D9" s="25" t="s">
        <v>32</v>
      </c>
      <c r="F9"/>
    </row>
    <row r="10" spans="2:6" ht="15" hidden="1">
      <c r="B10" s="26" t="s">
        <v>30</v>
      </c>
      <c r="C10" s="26" t="s">
        <v>35</v>
      </c>
      <c r="D10" s="27" t="s">
        <v>36</v>
      </c>
      <c r="F10"/>
    </row>
    <row r="11" spans="2:6" ht="15" hidden="1">
      <c r="B11" s="28" t="s">
        <v>37</v>
      </c>
      <c r="C11" s="28" t="s">
        <v>38</v>
      </c>
      <c r="D11" s="29">
        <v>0.973</v>
      </c>
      <c r="F11"/>
    </row>
    <row r="12" spans="2:6" ht="15" hidden="1">
      <c r="B12" s="28" t="s">
        <v>39</v>
      </c>
      <c r="C12" s="28" t="s">
        <v>40</v>
      </c>
      <c r="D12" s="29">
        <v>1.013</v>
      </c>
      <c r="F12"/>
    </row>
    <row r="13" spans="2:6" ht="15" hidden="1">
      <c r="B13" s="28" t="s">
        <v>41</v>
      </c>
      <c r="C13" s="28" t="s">
        <v>42</v>
      </c>
      <c r="D13" s="29">
        <v>1.007</v>
      </c>
      <c r="F13"/>
    </row>
    <row r="14" spans="2:6" ht="15" hidden="1">
      <c r="B14" s="28" t="s">
        <v>43</v>
      </c>
      <c r="C14" s="28" t="s">
        <v>42</v>
      </c>
      <c r="D14" s="29">
        <v>1.007</v>
      </c>
      <c r="F14"/>
    </row>
    <row r="15" spans="2:6" ht="15" hidden="1">
      <c r="B15" s="28" t="s">
        <v>44</v>
      </c>
      <c r="C15" s="28" t="s">
        <v>45</v>
      </c>
      <c r="D15" s="29">
        <v>0.946</v>
      </c>
      <c r="F15"/>
    </row>
    <row r="16" spans="2:6" ht="15" hidden="1">
      <c r="B16" s="28" t="s">
        <v>46</v>
      </c>
      <c r="C16" s="30" t="s">
        <v>47</v>
      </c>
      <c r="D16" s="29">
        <v>0.979</v>
      </c>
      <c r="F16"/>
    </row>
    <row r="17" spans="2:6" ht="15" hidden="1">
      <c r="B17" s="28" t="s">
        <v>48</v>
      </c>
      <c r="C17" s="28" t="s">
        <v>49</v>
      </c>
      <c r="D17" s="29">
        <v>1.043</v>
      </c>
      <c r="F17"/>
    </row>
    <row r="18" spans="2:6" ht="15" hidden="1">
      <c r="B18" s="28" t="s">
        <v>50</v>
      </c>
      <c r="C18" s="30" t="s">
        <v>51</v>
      </c>
      <c r="D18" s="29">
        <v>0.95</v>
      </c>
      <c r="F18"/>
    </row>
    <row r="19" spans="2:6" ht="15" hidden="1">
      <c r="B19" s="28" t="s">
        <v>52</v>
      </c>
      <c r="C19" s="30" t="s">
        <v>53</v>
      </c>
      <c r="D19" s="29">
        <v>0.95</v>
      </c>
      <c r="F19"/>
    </row>
    <row r="20" spans="2:6" ht="15" hidden="1">
      <c r="B20" s="28" t="s">
        <v>54</v>
      </c>
      <c r="C20" s="28" t="s">
        <v>40</v>
      </c>
      <c r="D20" s="29">
        <v>1.013</v>
      </c>
      <c r="F20"/>
    </row>
    <row r="21" spans="2:6" ht="15" hidden="1">
      <c r="B21" s="28" t="s">
        <v>55</v>
      </c>
      <c r="C21" s="28" t="s">
        <v>42</v>
      </c>
      <c r="D21" s="29">
        <v>1.007</v>
      </c>
      <c r="F21"/>
    </row>
    <row r="22" spans="2:6" ht="15" hidden="1">
      <c r="B22" s="28" t="s">
        <v>56</v>
      </c>
      <c r="C22" s="30" t="s">
        <v>47</v>
      </c>
      <c r="D22" s="29">
        <v>0.979</v>
      </c>
      <c r="F22"/>
    </row>
    <row r="23" spans="2:6" ht="15" hidden="1">
      <c r="B23" s="28" t="s">
        <v>57</v>
      </c>
      <c r="C23" s="30" t="s">
        <v>40</v>
      </c>
      <c r="D23" s="29">
        <v>1.013</v>
      </c>
      <c r="F23"/>
    </row>
    <row r="24" spans="2:6" ht="15" hidden="1">
      <c r="B24" s="28" t="s">
        <v>58</v>
      </c>
      <c r="C24" s="30" t="s">
        <v>59</v>
      </c>
      <c r="D24" s="29">
        <v>0.991</v>
      </c>
      <c r="F24"/>
    </row>
    <row r="25" spans="2:6" ht="15" hidden="1">
      <c r="B25" s="28" t="s">
        <v>60</v>
      </c>
      <c r="C25" s="28" t="s">
        <v>42</v>
      </c>
      <c r="D25" s="29">
        <v>1.007</v>
      </c>
      <c r="F25"/>
    </row>
    <row r="26" spans="2:6" ht="15" hidden="1">
      <c r="B26" s="28" t="s">
        <v>61</v>
      </c>
      <c r="C26" s="30" t="s">
        <v>38</v>
      </c>
      <c r="D26" s="29">
        <v>0.973</v>
      </c>
      <c r="F26"/>
    </row>
    <row r="27" spans="2:6" ht="15" hidden="1">
      <c r="B27" s="28" t="s">
        <v>62</v>
      </c>
      <c r="C27" s="30" t="s">
        <v>47</v>
      </c>
      <c r="D27" s="29">
        <v>0.979</v>
      </c>
      <c r="F27"/>
    </row>
    <row r="28" spans="2:6" ht="15" hidden="1">
      <c r="B28" s="28" t="s">
        <v>63</v>
      </c>
      <c r="C28" s="28" t="s">
        <v>42</v>
      </c>
      <c r="D28" s="29">
        <v>1.007</v>
      </c>
      <c r="F28"/>
    </row>
    <row r="29" spans="2:6" ht="15" hidden="1">
      <c r="B29" s="28" t="s">
        <v>64</v>
      </c>
      <c r="C29" s="28" t="s">
        <v>40</v>
      </c>
      <c r="D29" s="29">
        <v>1.013</v>
      </c>
      <c r="F29"/>
    </row>
    <row r="30" spans="2:6" ht="15" hidden="1">
      <c r="B30" s="28" t="s">
        <v>65</v>
      </c>
      <c r="C30" s="30" t="s">
        <v>66</v>
      </c>
      <c r="D30" s="29">
        <v>1.047</v>
      </c>
      <c r="F30"/>
    </row>
    <row r="31" spans="2:6" ht="15" hidden="1">
      <c r="B31" s="28" t="s">
        <v>67</v>
      </c>
      <c r="C31" s="28" t="s">
        <v>42</v>
      </c>
      <c r="D31" s="29">
        <v>1.007</v>
      </c>
      <c r="F31"/>
    </row>
    <row r="32" spans="2:6" ht="15" hidden="1">
      <c r="B32" s="28" t="s">
        <v>68</v>
      </c>
      <c r="C32" s="30" t="s">
        <v>51</v>
      </c>
      <c r="D32" s="29">
        <v>0.95</v>
      </c>
      <c r="F32"/>
    </row>
    <row r="33" spans="2:6" ht="15" hidden="1">
      <c r="B33" s="28" t="s">
        <v>69</v>
      </c>
      <c r="C33" s="30" t="s">
        <v>66</v>
      </c>
      <c r="D33" s="29">
        <v>1.047</v>
      </c>
      <c r="F33"/>
    </row>
    <row r="34" spans="2:6" ht="15" hidden="1">
      <c r="B34" s="28" t="s">
        <v>70</v>
      </c>
      <c r="C34" s="30" t="s">
        <v>51</v>
      </c>
      <c r="D34" s="29">
        <v>0.95</v>
      </c>
      <c r="F34"/>
    </row>
    <row r="35" spans="2:6" ht="15" hidden="1">
      <c r="B35" s="28" t="s">
        <v>71</v>
      </c>
      <c r="C35" s="30" t="s">
        <v>51</v>
      </c>
      <c r="D35" s="29">
        <v>0.95</v>
      </c>
      <c r="F35"/>
    </row>
    <row r="36" spans="2:6" ht="15" hidden="1">
      <c r="B36" s="28" t="s">
        <v>72</v>
      </c>
      <c r="C36" s="28" t="s">
        <v>42</v>
      </c>
      <c r="D36" s="29">
        <v>1.007</v>
      </c>
      <c r="F36"/>
    </row>
    <row r="37" spans="2:6" ht="15" hidden="1">
      <c r="B37" s="28" t="s">
        <v>73</v>
      </c>
      <c r="C37" s="28" t="s">
        <v>40</v>
      </c>
      <c r="D37" s="29">
        <v>1.013</v>
      </c>
      <c r="F37"/>
    </row>
    <row r="38" spans="2:6" ht="15" hidden="1">
      <c r="B38" s="28" t="s">
        <v>74</v>
      </c>
      <c r="C38" s="30" t="s">
        <v>75</v>
      </c>
      <c r="D38" s="29">
        <v>1.034</v>
      </c>
      <c r="F38"/>
    </row>
    <row r="39" spans="2:6" ht="15" hidden="1">
      <c r="B39" s="28" t="s">
        <v>76</v>
      </c>
      <c r="C39" s="28" t="s">
        <v>42</v>
      </c>
      <c r="D39" s="29">
        <v>1.007</v>
      </c>
      <c r="F39"/>
    </row>
    <row r="40" spans="2:6" ht="15" hidden="1">
      <c r="B40" s="28" t="s">
        <v>77</v>
      </c>
      <c r="C40" s="30" t="s">
        <v>40</v>
      </c>
      <c r="D40" s="29">
        <v>1.013</v>
      </c>
      <c r="F40"/>
    </row>
    <row r="41" spans="2:6" ht="15" hidden="1">
      <c r="B41" s="28" t="s">
        <v>78</v>
      </c>
      <c r="C41" s="30" t="s">
        <v>38</v>
      </c>
      <c r="D41" s="29">
        <v>0.973</v>
      </c>
      <c r="F41"/>
    </row>
    <row r="42" spans="2:6" ht="15" hidden="1">
      <c r="B42" s="28" t="s">
        <v>79</v>
      </c>
      <c r="C42" s="30" t="s">
        <v>47</v>
      </c>
      <c r="D42" s="29">
        <v>0.979</v>
      </c>
      <c r="F42"/>
    </row>
    <row r="43" spans="2:6" ht="15" hidden="1">
      <c r="B43" s="28" t="s">
        <v>80</v>
      </c>
      <c r="C43" s="30" t="s">
        <v>38</v>
      </c>
      <c r="D43" s="29">
        <v>0.973</v>
      </c>
      <c r="F43"/>
    </row>
    <row r="44" spans="2:6" ht="15" hidden="1">
      <c r="B44" s="28" t="s">
        <v>81</v>
      </c>
      <c r="C44" s="30" t="s">
        <v>47</v>
      </c>
      <c r="D44" s="29">
        <v>0.979</v>
      </c>
      <c r="F44"/>
    </row>
    <row r="45" spans="2:6" ht="15" hidden="1">
      <c r="B45" s="28" t="s">
        <v>82</v>
      </c>
      <c r="C45" s="28" t="s">
        <v>42</v>
      </c>
      <c r="D45" s="29">
        <v>1.007</v>
      </c>
      <c r="F45"/>
    </row>
    <row r="46" spans="2:6" ht="15" hidden="1">
      <c r="B46" s="28" t="s">
        <v>83</v>
      </c>
      <c r="C46" s="30" t="s">
        <v>38</v>
      </c>
      <c r="D46" s="29">
        <v>0.973</v>
      </c>
      <c r="F46"/>
    </row>
    <row r="47" spans="2:6" ht="15" hidden="1">
      <c r="B47" s="28" t="s">
        <v>84</v>
      </c>
      <c r="C47" s="30" t="s">
        <v>47</v>
      </c>
      <c r="D47" s="29">
        <v>0.979</v>
      </c>
      <c r="F47"/>
    </row>
    <row r="48" spans="2:6" ht="15" hidden="1">
      <c r="B48" s="28" t="s">
        <v>85</v>
      </c>
      <c r="C48" s="30" t="s">
        <v>38</v>
      </c>
      <c r="D48" s="29">
        <v>0.973</v>
      </c>
      <c r="F48"/>
    </row>
    <row r="49" spans="2:6" ht="15" hidden="1">
      <c r="B49" s="28" t="s">
        <v>86</v>
      </c>
      <c r="C49" s="28" t="s">
        <v>42</v>
      </c>
      <c r="D49" s="29">
        <v>1.007</v>
      </c>
      <c r="F49"/>
    </row>
    <row r="50" spans="2:6" ht="15" hidden="1">
      <c r="B50" s="28" t="s">
        <v>87</v>
      </c>
      <c r="C50" s="30" t="s">
        <v>40</v>
      </c>
      <c r="D50" s="29">
        <v>1.013</v>
      </c>
      <c r="F50"/>
    </row>
    <row r="51" spans="2:6" ht="15" hidden="1">
      <c r="B51" s="28" t="s">
        <v>88</v>
      </c>
      <c r="C51" s="30" t="s">
        <v>47</v>
      </c>
      <c r="D51" s="29">
        <v>0.979</v>
      </c>
      <c r="F51"/>
    </row>
    <row r="52" spans="2:6" ht="15" hidden="1">
      <c r="B52" s="28" t="s">
        <v>89</v>
      </c>
      <c r="C52" s="30" t="s">
        <v>47</v>
      </c>
      <c r="D52" s="29">
        <v>0.979</v>
      </c>
      <c r="F52"/>
    </row>
    <row r="53" spans="2:6" ht="15" hidden="1">
      <c r="B53" s="28" t="s">
        <v>90</v>
      </c>
      <c r="C53" s="30" t="s">
        <v>47</v>
      </c>
      <c r="D53" s="29">
        <v>0.979</v>
      </c>
      <c r="F53"/>
    </row>
    <row r="54" spans="2:6" ht="15" hidden="1">
      <c r="B54" s="28" t="s">
        <v>91</v>
      </c>
      <c r="C54" s="28" t="s">
        <v>42</v>
      </c>
      <c r="D54" s="29">
        <v>1.007</v>
      </c>
      <c r="F54"/>
    </row>
    <row r="55" spans="2:6" ht="15" hidden="1">
      <c r="B55" s="28" t="s">
        <v>92</v>
      </c>
      <c r="C55" s="28" t="s">
        <v>42</v>
      </c>
      <c r="D55" s="29">
        <v>1.007</v>
      </c>
      <c r="F55"/>
    </row>
    <row r="56" spans="2:6" ht="15" hidden="1">
      <c r="B56" s="28" t="s">
        <v>93</v>
      </c>
      <c r="C56" s="30" t="s">
        <v>51</v>
      </c>
      <c r="D56" s="29">
        <v>0.95</v>
      </c>
      <c r="F56"/>
    </row>
    <row r="57" spans="2:6" ht="15" hidden="1">
      <c r="B57" s="28" t="s">
        <v>94</v>
      </c>
      <c r="C57" s="30" t="s">
        <v>47</v>
      </c>
      <c r="D57" s="29">
        <v>0.979</v>
      </c>
      <c r="F57"/>
    </row>
    <row r="58" spans="2:6" ht="15" hidden="1">
      <c r="B58" s="28" t="s">
        <v>95</v>
      </c>
      <c r="C58" s="30" t="s">
        <v>40</v>
      </c>
      <c r="D58" s="29">
        <v>1.013</v>
      </c>
      <c r="F58"/>
    </row>
    <row r="59" spans="2:6" ht="15" hidden="1">
      <c r="B59" s="28" t="s">
        <v>96</v>
      </c>
      <c r="C59" s="28" t="s">
        <v>42</v>
      </c>
      <c r="D59" s="29">
        <v>1.007</v>
      </c>
      <c r="F59"/>
    </row>
    <row r="60" spans="2:6" ht="15" hidden="1">
      <c r="B60" s="28" t="s">
        <v>97</v>
      </c>
      <c r="C60" s="30" t="s">
        <v>51</v>
      </c>
      <c r="D60" s="29">
        <v>0.95</v>
      </c>
      <c r="F60"/>
    </row>
    <row r="61" spans="2:6" ht="15" hidden="1">
      <c r="B61" s="28" t="s">
        <v>98</v>
      </c>
      <c r="C61" s="30" t="s">
        <v>47</v>
      </c>
      <c r="D61" s="29">
        <v>0.979</v>
      </c>
      <c r="F61"/>
    </row>
    <row r="62" spans="2:6" ht="15" hidden="1">
      <c r="B62" s="28" t="s">
        <v>99</v>
      </c>
      <c r="C62" s="30" t="s">
        <v>49</v>
      </c>
      <c r="D62" s="29">
        <v>1.043</v>
      </c>
      <c r="F62"/>
    </row>
    <row r="63" spans="2:6" ht="15" hidden="1">
      <c r="B63" s="28" t="s">
        <v>100</v>
      </c>
      <c r="C63" s="30" t="s">
        <v>47</v>
      </c>
      <c r="D63" s="29">
        <v>0.979</v>
      </c>
      <c r="F63"/>
    </row>
    <row r="64" spans="2:6" ht="15" hidden="1">
      <c r="B64" s="28" t="s">
        <v>101</v>
      </c>
      <c r="C64" s="28" t="s">
        <v>42</v>
      </c>
      <c r="D64" s="29">
        <v>1.007</v>
      </c>
      <c r="F64"/>
    </row>
    <row r="65" spans="2:6" ht="15" hidden="1">
      <c r="B65" s="28" t="s">
        <v>102</v>
      </c>
      <c r="C65" s="30" t="s">
        <v>66</v>
      </c>
      <c r="D65" s="29">
        <v>1.047</v>
      </c>
      <c r="F65"/>
    </row>
    <row r="66" spans="2:6" ht="15" hidden="1">
      <c r="B66" s="28" t="s">
        <v>103</v>
      </c>
      <c r="C66" s="28" t="s">
        <v>42</v>
      </c>
      <c r="D66" s="29">
        <v>1.007</v>
      </c>
      <c r="F66"/>
    </row>
    <row r="67" spans="2:6" ht="15" hidden="1">
      <c r="B67" s="28" t="s">
        <v>104</v>
      </c>
      <c r="C67" s="28" t="s">
        <v>42</v>
      </c>
      <c r="D67" s="29">
        <v>1.007</v>
      </c>
      <c r="F67"/>
    </row>
    <row r="68" spans="2:6" ht="15" hidden="1">
      <c r="B68" s="28" t="s">
        <v>105</v>
      </c>
      <c r="C68" s="30" t="s">
        <v>38</v>
      </c>
      <c r="D68" s="29">
        <v>0.973</v>
      </c>
      <c r="F68"/>
    </row>
    <row r="69" spans="2:6" ht="15" hidden="1">
      <c r="B69" s="28" t="s">
        <v>106</v>
      </c>
      <c r="C69" s="30" t="s">
        <v>47</v>
      </c>
      <c r="D69" s="29">
        <v>0.979</v>
      </c>
      <c r="F69"/>
    </row>
    <row r="70" spans="2:6" ht="15" hidden="1">
      <c r="B70" s="28" t="s">
        <v>107</v>
      </c>
      <c r="C70" s="30" t="s">
        <v>108</v>
      </c>
      <c r="D70" s="29">
        <v>0.991</v>
      </c>
      <c r="F70"/>
    </row>
    <row r="71" spans="2:6" ht="15" hidden="1">
      <c r="B71" s="28" t="s">
        <v>109</v>
      </c>
      <c r="C71" s="28" t="s">
        <v>42</v>
      </c>
      <c r="D71" s="29">
        <v>1.007</v>
      </c>
      <c r="F71"/>
    </row>
    <row r="72" spans="2:6" ht="15" hidden="1">
      <c r="B72" s="28" t="s">
        <v>110</v>
      </c>
      <c r="C72" s="28" t="s">
        <v>40</v>
      </c>
      <c r="D72" s="29">
        <v>1.013</v>
      </c>
      <c r="F72"/>
    </row>
    <row r="73" spans="2:6" ht="15" hidden="1">
      <c r="B73" s="28" t="s">
        <v>111</v>
      </c>
      <c r="C73" s="28" t="s">
        <v>42</v>
      </c>
      <c r="D73" s="29">
        <v>1.007</v>
      </c>
      <c r="F73"/>
    </row>
    <row r="74" spans="2:6" ht="15" hidden="1">
      <c r="B74" s="28" t="s">
        <v>112</v>
      </c>
      <c r="C74" s="30" t="s">
        <v>47</v>
      </c>
      <c r="D74" s="29">
        <v>0.979</v>
      </c>
      <c r="F74"/>
    </row>
    <row r="75" spans="2:6" ht="15" hidden="1">
      <c r="B75" s="28" t="s">
        <v>113</v>
      </c>
      <c r="C75" s="30" t="s">
        <v>47</v>
      </c>
      <c r="D75" s="29">
        <v>0.979</v>
      </c>
      <c r="F75"/>
    </row>
    <row r="76" spans="2:6" ht="15" hidden="1">
      <c r="B76" s="28" t="s">
        <v>114</v>
      </c>
      <c r="C76" s="30" t="s">
        <v>51</v>
      </c>
      <c r="D76" s="29">
        <v>0.95</v>
      </c>
      <c r="F76"/>
    </row>
    <row r="77" spans="2:6" ht="15" hidden="1">
      <c r="B77" s="28" t="s">
        <v>115</v>
      </c>
      <c r="C77" s="30" t="s">
        <v>47</v>
      </c>
      <c r="D77" s="29">
        <v>0.979</v>
      </c>
      <c r="F77"/>
    </row>
    <row r="78" spans="2:6" ht="15" hidden="1">
      <c r="B78" s="28" t="s">
        <v>116</v>
      </c>
      <c r="C78" s="28" t="s">
        <v>42</v>
      </c>
      <c r="D78" s="29">
        <v>1.007</v>
      </c>
      <c r="F78"/>
    </row>
    <row r="79" spans="2:6" ht="15" hidden="1">
      <c r="B79" s="28" t="s">
        <v>117</v>
      </c>
      <c r="C79" s="30" t="s">
        <v>53</v>
      </c>
      <c r="D79" s="29">
        <v>0.95</v>
      </c>
      <c r="F79"/>
    </row>
    <row r="80" spans="2:6" ht="15" hidden="1">
      <c r="B80" s="28" t="s">
        <v>118</v>
      </c>
      <c r="C80" s="28" t="s">
        <v>40</v>
      </c>
      <c r="D80" s="29">
        <v>1.013</v>
      </c>
      <c r="F80"/>
    </row>
    <row r="81" spans="2:6" ht="15" hidden="1">
      <c r="B81" s="28" t="s">
        <v>119</v>
      </c>
      <c r="C81" s="30" t="s">
        <v>40</v>
      </c>
      <c r="D81" s="29">
        <v>1.013</v>
      </c>
      <c r="F81"/>
    </row>
    <row r="82" spans="2:6" ht="15" hidden="1">
      <c r="B82" s="28" t="s">
        <v>120</v>
      </c>
      <c r="C82" s="30" t="s">
        <v>40</v>
      </c>
      <c r="D82" s="29">
        <v>1.013</v>
      </c>
      <c r="F82"/>
    </row>
    <row r="83" spans="2:6" ht="15" hidden="1">
      <c r="B83" s="28" t="s">
        <v>121</v>
      </c>
      <c r="C83" s="30" t="s">
        <v>45</v>
      </c>
      <c r="D83" s="29">
        <v>0.946</v>
      </c>
      <c r="F83"/>
    </row>
    <row r="84" spans="2:6" ht="15" hidden="1">
      <c r="B84" s="28" t="s">
        <v>122</v>
      </c>
      <c r="C84" s="30" t="s">
        <v>51</v>
      </c>
      <c r="D84" s="29">
        <v>0.95</v>
      </c>
      <c r="F84"/>
    </row>
    <row r="85" spans="2:6" ht="15" hidden="1">
      <c r="B85" s="28" t="s">
        <v>123</v>
      </c>
      <c r="C85" s="28" t="s">
        <v>42</v>
      </c>
      <c r="D85" s="29">
        <v>1.007</v>
      </c>
      <c r="F85"/>
    </row>
    <row r="86" spans="2:6" ht="15" hidden="1">
      <c r="B86" s="28" t="s">
        <v>124</v>
      </c>
      <c r="C86" s="30" t="s">
        <v>47</v>
      </c>
      <c r="D86" s="29">
        <v>0.979</v>
      </c>
      <c r="F86"/>
    </row>
    <row r="87" spans="2:6" ht="15" hidden="1">
      <c r="B87" s="28" t="s">
        <v>125</v>
      </c>
      <c r="C87" s="28" t="s">
        <v>42</v>
      </c>
      <c r="D87" s="29">
        <v>1.007</v>
      </c>
      <c r="F87"/>
    </row>
    <row r="88" spans="2:6" ht="15" hidden="1">
      <c r="B88" s="28" t="s">
        <v>126</v>
      </c>
      <c r="C88" s="28" t="s">
        <v>42</v>
      </c>
      <c r="D88" s="29">
        <v>1.007</v>
      </c>
      <c r="F88"/>
    </row>
    <row r="89" spans="2:6" ht="15" hidden="1">
      <c r="B89" s="28" t="s">
        <v>127</v>
      </c>
      <c r="C89" s="30" t="s">
        <v>66</v>
      </c>
      <c r="D89" s="29">
        <v>1.047</v>
      </c>
      <c r="F89"/>
    </row>
    <row r="90" spans="2:6" ht="15" hidden="1">
      <c r="B90" s="28" t="s">
        <v>128</v>
      </c>
      <c r="C90" s="28" t="s">
        <v>42</v>
      </c>
      <c r="D90" s="29">
        <v>1.007</v>
      </c>
      <c r="F90"/>
    </row>
    <row r="91" spans="2:6" ht="15" hidden="1">
      <c r="B91" s="28" t="s">
        <v>129</v>
      </c>
      <c r="C91" s="30" t="s">
        <v>51</v>
      </c>
      <c r="D91" s="29">
        <v>0.95</v>
      </c>
      <c r="F91"/>
    </row>
    <row r="92" spans="2:6" ht="15" hidden="1">
      <c r="B92" s="28" t="s">
        <v>130</v>
      </c>
      <c r="C92" s="28" t="s">
        <v>40</v>
      </c>
      <c r="D92" s="29">
        <v>1.013</v>
      </c>
      <c r="F92"/>
    </row>
    <row r="93" spans="2:6" ht="15" hidden="1">
      <c r="B93" s="28" t="s">
        <v>131</v>
      </c>
      <c r="C93" s="30" t="s">
        <v>51</v>
      </c>
      <c r="D93" s="29">
        <v>0.95</v>
      </c>
      <c r="F93"/>
    </row>
    <row r="94" spans="2:6" ht="15" hidden="1">
      <c r="B94" s="28" t="s">
        <v>132</v>
      </c>
      <c r="C94" s="28" t="s">
        <v>42</v>
      </c>
      <c r="D94" s="29">
        <v>1.007</v>
      </c>
      <c r="F94"/>
    </row>
    <row r="95" spans="2:6" ht="15" hidden="1">
      <c r="B95" s="28" t="s">
        <v>133</v>
      </c>
      <c r="C95" s="30" t="s">
        <v>51</v>
      </c>
      <c r="D95" s="29">
        <v>0.95</v>
      </c>
      <c r="F95"/>
    </row>
    <row r="96" spans="2:6" ht="15" hidden="1">
      <c r="B96" s="28" t="s">
        <v>134</v>
      </c>
      <c r="C96" s="30" t="s">
        <v>40</v>
      </c>
      <c r="D96" s="29">
        <v>1.013</v>
      </c>
      <c r="F96"/>
    </row>
    <row r="97" spans="2:6" ht="15" hidden="1">
      <c r="B97" s="39" t="s">
        <v>135</v>
      </c>
      <c r="C97" s="40" t="s">
        <v>47</v>
      </c>
      <c r="D97" s="41">
        <v>0.979</v>
      </c>
      <c r="F97"/>
    </row>
    <row r="98" spans="2:4" ht="12.75" hidden="1">
      <c r="B98" s="42" t="s">
        <v>143</v>
      </c>
      <c r="C98" s="42" t="s">
        <v>42</v>
      </c>
      <c r="D98" s="43">
        <v>1.007</v>
      </c>
    </row>
    <row r="99" spans="2:4" ht="12.75" hidden="1">
      <c r="B99" s="42" t="s">
        <v>144</v>
      </c>
      <c r="C99" s="42" t="s">
        <v>42</v>
      </c>
      <c r="D99" s="43">
        <v>1.007</v>
      </c>
    </row>
    <row r="100" spans="2:4" ht="12.75" hidden="1">
      <c r="B100" s="42" t="s">
        <v>145</v>
      </c>
      <c r="C100" s="42" t="s">
        <v>47</v>
      </c>
      <c r="D100" s="43">
        <v>0.979</v>
      </c>
    </row>
    <row r="101" spans="2:4" ht="12.75" hidden="1">
      <c r="B101" s="42" t="s">
        <v>146</v>
      </c>
      <c r="C101" s="42" t="s">
        <v>40</v>
      </c>
      <c r="D101" s="43">
        <v>1.013</v>
      </c>
    </row>
    <row r="102" spans="2:4" ht="12.75" hidden="1">
      <c r="B102" s="42" t="s">
        <v>147</v>
      </c>
      <c r="C102" s="42" t="s">
        <v>47</v>
      </c>
      <c r="D102" s="43">
        <v>0.979</v>
      </c>
    </row>
    <row r="103" spans="2:4" ht="12.75" hidden="1">
      <c r="B103" s="42" t="s">
        <v>148</v>
      </c>
      <c r="C103" s="42" t="s">
        <v>40</v>
      </c>
      <c r="D103" s="43">
        <v>1.013</v>
      </c>
    </row>
    <row r="104" spans="2:4" ht="12.75" hidden="1">
      <c r="B104" s="42" t="s">
        <v>149</v>
      </c>
      <c r="C104" s="42" t="s">
        <v>38</v>
      </c>
      <c r="D104" s="42">
        <v>0.973</v>
      </c>
    </row>
    <row r="105" spans="2:4" ht="12.75" hidden="1">
      <c r="B105" s="42" t="s">
        <v>150</v>
      </c>
      <c r="C105" s="42" t="s">
        <v>53</v>
      </c>
      <c r="D105" s="43">
        <v>0.95</v>
      </c>
    </row>
    <row r="106" spans="2:4" ht="12.75" hidden="1">
      <c r="B106" s="42" t="s">
        <v>151</v>
      </c>
      <c r="C106" s="42" t="s">
        <v>42</v>
      </c>
      <c r="D106" s="42">
        <v>1.007</v>
      </c>
    </row>
    <row r="107" spans="2:4" ht="12.75" hidden="1">
      <c r="B107" s="42" t="s">
        <v>152</v>
      </c>
      <c r="C107" s="42" t="s">
        <v>38</v>
      </c>
      <c r="D107" s="42">
        <v>0.973</v>
      </c>
    </row>
    <row r="108" spans="2:4" ht="12.75" hidden="1">
      <c r="B108" s="42" t="s">
        <v>153</v>
      </c>
      <c r="C108" s="42" t="s">
        <v>51</v>
      </c>
      <c r="D108" s="43">
        <v>0.95</v>
      </c>
    </row>
    <row r="109" ht="12.75" hidden="1"/>
  </sheetData>
  <sheetProtection password="D3F7"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32"/>
  <sheetViews>
    <sheetView zoomScale="125" zoomScaleNormal="125" zoomScalePageLayoutView="0" workbookViewId="0" topLeftCell="A1">
      <selection activeCell="A14" sqref="A14"/>
    </sheetView>
  </sheetViews>
  <sheetFormatPr defaultColWidth="9.140625" defaultRowHeight="12.75"/>
  <cols>
    <col min="1" max="1" width="37.8515625" style="1" customWidth="1"/>
    <col min="2" max="2" width="20.7109375" style="1" bestFit="1" customWidth="1"/>
    <col min="3" max="3" width="12.7109375" style="1" bestFit="1" customWidth="1"/>
    <col min="4" max="4" width="15.7109375" style="1" customWidth="1"/>
    <col min="5" max="5" width="11.28125" style="1" bestFit="1" customWidth="1"/>
    <col min="6" max="16384" width="9.140625" style="1" customWidth="1"/>
  </cols>
  <sheetData>
    <row r="1" spans="1:5" ht="15">
      <c r="A1" s="9" t="s">
        <v>27</v>
      </c>
      <c r="D1" s="7"/>
      <c r="E1" s="7"/>
    </row>
    <row r="2" spans="1:5" ht="12.75">
      <c r="A2" s="7"/>
      <c r="B2" s="7"/>
      <c r="C2" s="7"/>
      <c r="D2" s="7"/>
      <c r="E2" s="7"/>
    </row>
    <row r="3" spans="1:5" ht="12.75">
      <c r="A3" s="10" t="s">
        <v>2</v>
      </c>
      <c r="B3" s="8">
        <v>7.01</v>
      </c>
      <c r="D3" s="7"/>
      <c r="E3" s="38">
        <f>B3</f>
        <v>7.01</v>
      </c>
    </row>
    <row r="4" spans="1:5" ht="12.75">
      <c r="A4" s="7"/>
      <c r="B4" s="7"/>
      <c r="C4" s="7"/>
      <c r="D4" s="7"/>
      <c r="E4" s="7"/>
    </row>
    <row r="5" spans="1:5" ht="12.75">
      <c r="A5" s="31" t="s">
        <v>136</v>
      </c>
      <c r="B5" s="32"/>
      <c r="C5" s="33"/>
      <c r="D5" s="33"/>
      <c r="E5" s="7"/>
    </row>
    <row r="6" spans="1:5" ht="12.75">
      <c r="A6" s="34" t="s">
        <v>137</v>
      </c>
      <c r="B6" s="35" t="str">
        <f>'Regional Variance Factor'!B7</f>
        <v>-</v>
      </c>
      <c r="C6" s="36"/>
      <c r="D6" s="37" t="str">
        <f>IF((B6&lt;&gt;"-"),((E3*B6)-E3),"Select County")</f>
        <v>Select County</v>
      </c>
      <c r="E6" s="38" t="e">
        <f>B3*B6</f>
        <v>#VALUE!</v>
      </c>
    </row>
    <row r="7" spans="1:5" ht="12.75">
      <c r="A7" s="7"/>
      <c r="B7" s="7"/>
      <c r="C7" s="7"/>
      <c r="D7" s="7"/>
      <c r="E7" s="7"/>
    </row>
    <row r="8" spans="1:5" ht="12.75">
      <c r="A8" s="10" t="s">
        <v>138</v>
      </c>
      <c r="B8" s="8" t="str">
        <f>D8</f>
        <v>Select County</v>
      </c>
      <c r="D8" s="21" t="str">
        <f>IF((B6&lt;&gt;"-"),E3+D6,"Select County")</f>
        <v>Select County</v>
      </c>
      <c r="E8" s="7"/>
    </row>
    <row r="9" spans="1:5" ht="12.75">
      <c r="A9" s="7"/>
      <c r="B9" s="7"/>
      <c r="C9" s="7"/>
      <c r="D9" s="7"/>
      <c r="E9" s="7"/>
    </row>
    <row r="10" spans="1:2" ht="12.75">
      <c r="A10" s="4" t="s">
        <v>3</v>
      </c>
      <c r="B10" s="14">
        <v>1</v>
      </c>
    </row>
    <row r="11" spans="1:2" ht="12.75">
      <c r="A11" s="11" t="s">
        <v>4</v>
      </c>
      <c r="B11" s="12" t="str">
        <f>IF(B6&lt;&gt;"-",B14-B8,"-")</f>
        <v>-</v>
      </c>
    </row>
    <row r="13" ht="12.75">
      <c r="A13" s="4" t="s">
        <v>156</v>
      </c>
    </row>
    <row r="14" spans="1:2" ht="12.75">
      <c r="A14" s="11" t="s">
        <v>12</v>
      </c>
      <c r="B14" s="13" t="str">
        <f>IF(B6&lt;&gt;"-",B10*B8,"Select County")</f>
        <v>Select County</v>
      </c>
    </row>
    <row r="16" spans="1:2" ht="12.75" hidden="1">
      <c r="A16" s="16" t="s">
        <v>9</v>
      </c>
      <c r="B16" s="14">
        <v>0.01</v>
      </c>
    </row>
    <row r="17" spans="1:2" ht="12.75" hidden="1">
      <c r="A17" s="11" t="s">
        <v>10</v>
      </c>
      <c r="B17" s="12" t="str">
        <f>IF(B6&lt;&gt;"-",B14*B16,"-")</f>
        <v>-</v>
      </c>
    </row>
    <row r="18" ht="12.75" hidden="1"/>
    <row r="19" ht="12.75" hidden="1">
      <c r="A19" s="4" t="s">
        <v>16</v>
      </c>
    </row>
    <row r="20" spans="1:2" ht="12.75" hidden="1">
      <c r="A20" s="11" t="s">
        <v>11</v>
      </c>
      <c r="B20" s="13" t="str">
        <f>IF(B6&lt;&gt;"-",B14+B17,"-")</f>
        <v>-</v>
      </c>
    </row>
    <row r="21" ht="12.75" hidden="1"/>
    <row r="22" spans="1:2" ht="12.75" hidden="1">
      <c r="A22" s="16" t="s">
        <v>14</v>
      </c>
      <c r="B22" s="14">
        <v>0.05</v>
      </c>
    </row>
    <row r="23" spans="1:2" ht="12.75" hidden="1">
      <c r="A23" s="11" t="s">
        <v>10</v>
      </c>
      <c r="B23" s="12" t="str">
        <f>IF(B6&lt;&gt;"-",B20*B22,"-")</f>
        <v>-</v>
      </c>
    </row>
    <row r="24" ht="12.75" hidden="1"/>
    <row r="25" ht="12.75" hidden="1">
      <c r="A25" s="4" t="s">
        <v>15</v>
      </c>
    </row>
    <row r="26" spans="1:2" ht="12.75" hidden="1">
      <c r="A26" s="11" t="s">
        <v>11</v>
      </c>
      <c r="B26" s="13" t="str">
        <f>IF(B6&lt;&gt;"-",B20+B23,"-")</f>
        <v>-</v>
      </c>
    </row>
    <row r="27" ht="12.75" hidden="1"/>
    <row r="28" spans="1:2" ht="12.75" hidden="1">
      <c r="A28" s="16" t="s">
        <v>22</v>
      </c>
      <c r="B28" s="14">
        <v>0.01</v>
      </c>
    </row>
    <row r="29" spans="1:2" ht="12.75" hidden="1">
      <c r="A29" s="11" t="s">
        <v>10</v>
      </c>
      <c r="B29" s="12" t="str">
        <f>IF(B6&lt;&gt;"-",B26*B28,"-")</f>
        <v>-</v>
      </c>
    </row>
    <row r="30" ht="12.75" hidden="1"/>
    <row r="31" ht="12.75" hidden="1">
      <c r="A31" s="4" t="s">
        <v>23</v>
      </c>
    </row>
    <row r="32" spans="1:2" ht="12.75" hidden="1">
      <c r="A32" s="11" t="s">
        <v>11</v>
      </c>
      <c r="B32" s="13" t="str">
        <f>IF((B6&lt;&gt;"-"),B26+B29,"Select County")</f>
        <v>Select County</v>
      </c>
    </row>
  </sheetData>
  <sheetProtection password="D3F7" sheet="1"/>
  <dataValidations count="9">
    <dataValidation allowBlank="1" showInputMessage="1" showErrorMessage="1" prompt="Hourly Rate formula is equal to Hourly Rate Calculation" sqref="B8 B3"/>
    <dataValidation allowBlank="1" showInputMessage="1" showErrorMessage="1" prompt="Post COLA Total Hourly Rate formula is Original Total Hourly Rate plus Hourly Cost of Living Adjustment" sqref="B20 B26 B32"/>
    <dataValidation allowBlank="1" showInputMessage="1" showErrorMessage="1" prompt="Hourly Budget Neutrality formula is Hourly Rate times Budget Neutrality Rate" sqref="B11"/>
    <dataValidation allowBlank="1" showInputMessage="1" showErrorMessage="1" prompt="Budget Neutrality Rate" sqref="B10 B5"/>
    <dataValidation allowBlank="1" showInputMessage="1" showErrorMessage="1" prompt="Original Total Hourly Rate formula is Hourly Rate plus Hourly Budget Neutrality" sqref="B14"/>
    <dataValidation allowBlank="1" showInputMessage="1" showErrorMessage="1" prompt="4/1/2014 COLA Increase&#10;" sqref="B16 B22 B28"/>
    <dataValidation allowBlank="1" showInputMessage="1" showErrorMessage="1" prompt="Hourly Cost of Living Adjustment formula is Original Total Hourly Rate times 4/1/2014 COLA Increase" sqref="B17 B23 B2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5"/>
    <dataValidation allowBlank="1" showInputMessage="1" showErrorMessage="1" prompt="Unit Regional Variance formula is Unit Rate multiplied by the appropriate Regional Variance Factor" sqref="B6"/>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Housing Access Coordinator - &amp;A&amp;R&amp;P</oddFooter>
  </headerFooter>
  <legacyDrawingHF r:id="rId1"/>
</worksheet>
</file>

<file path=xl/worksheets/sheet4.xml><?xml version="1.0" encoding="utf-8"?>
<worksheet xmlns="http://schemas.openxmlformats.org/spreadsheetml/2006/main" xmlns:r="http://schemas.openxmlformats.org/officeDocument/2006/relationships">
  <dimension ref="A5:C12"/>
  <sheetViews>
    <sheetView zoomScalePageLayoutView="0" workbookViewId="0" topLeftCell="A1">
      <selection activeCell="A13" sqref="A13"/>
    </sheetView>
  </sheetViews>
  <sheetFormatPr defaultColWidth="9.140625" defaultRowHeight="12.75"/>
  <cols>
    <col min="2" max="2" width="59.28125" style="0" customWidth="1"/>
  </cols>
  <sheetData>
    <row r="5" spans="1:2" ht="12.75">
      <c r="A5" t="s">
        <v>5</v>
      </c>
      <c r="B5" t="s">
        <v>6</v>
      </c>
    </row>
    <row r="6" spans="1:3" ht="12.75">
      <c r="A6" s="15">
        <v>41640</v>
      </c>
      <c r="B6" t="s">
        <v>7</v>
      </c>
      <c r="C6" t="s">
        <v>19</v>
      </c>
    </row>
    <row r="7" spans="1:3" ht="12.75">
      <c r="A7" s="15">
        <v>41709</v>
      </c>
      <c r="B7" t="s">
        <v>8</v>
      </c>
      <c r="C7" t="s">
        <v>20</v>
      </c>
    </row>
    <row r="8" spans="1:3" ht="12.75">
      <c r="A8" s="15">
        <v>41808</v>
      </c>
      <c r="B8" t="s">
        <v>13</v>
      </c>
      <c r="C8" t="s">
        <v>21</v>
      </c>
    </row>
    <row r="9" spans="1:3" ht="12.75">
      <c r="A9" s="15">
        <v>42164</v>
      </c>
      <c r="B9" s="17" t="s">
        <v>17</v>
      </c>
      <c r="C9" t="s">
        <v>18</v>
      </c>
    </row>
    <row r="10" spans="1:3" ht="12.75">
      <c r="A10" s="15">
        <v>42752</v>
      </c>
      <c r="B10" s="17" t="s">
        <v>139</v>
      </c>
      <c r="C10" t="s">
        <v>140</v>
      </c>
    </row>
    <row r="11" spans="1:3" ht="12.75">
      <c r="A11" s="15">
        <v>42752</v>
      </c>
      <c r="B11" t="s">
        <v>142</v>
      </c>
      <c r="C11" t="s">
        <v>141</v>
      </c>
    </row>
    <row r="12" spans="1:3" ht="12.75">
      <c r="A12" s="15">
        <v>43282</v>
      </c>
      <c r="B12" t="s">
        <v>154</v>
      </c>
      <c r="C12" t="s">
        <v>155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2013-02-20T16:09:47Z</cp:lastPrinted>
  <dcterms:created xsi:type="dcterms:W3CDTF">2009-10-20T14:58:44Z</dcterms:created>
  <dcterms:modified xsi:type="dcterms:W3CDTF">2018-04-12T17:34:12Z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R18.3</vt:lpwstr>
  </property>
  <property fmtid="{D5CDD505-2E9C-101B-9397-08002B2CF9AE}" pid="7" name="Sub category-req:">
    <vt:lpwstr>Frameworks</vt:lpwstr>
  </property>
</Properties>
</file>