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bar27\Desktop\"/>
    </mc:Choice>
  </mc:AlternateContent>
  <bookViews>
    <workbookView xWindow="0" yWindow="0" windowWidth="25200" windowHeight="11985" tabRatio="847" activeTab="3"/>
  </bookViews>
  <sheets>
    <sheet name="Cover" sheetId="27" r:id="rId1"/>
    <sheet name="Structure" sheetId="15" r:id="rId2"/>
    <sheet name="Calculator Instructions" sheetId="13" r:id="rId3"/>
    <sheet name="Interactive Calculator" sheetId="26" r:id="rId4"/>
    <sheet name="DRG Table" sheetId="24" r:id="rId5"/>
    <sheet name="Provider Reference" sheetId="21" r:id="rId6"/>
  </sheets>
  <externalReferences>
    <externalReference r:id="rId7"/>
    <externalReference r:id="rId8"/>
    <externalReference r:id="rId9"/>
    <externalReference r:id="rId10"/>
    <externalReference r:id="rId11"/>
  </externalReferences>
  <definedNames>
    <definedName name="\G" localSheetId="0">#REF!</definedName>
    <definedName name="\G">#REF!</definedName>
    <definedName name="\Q" localSheetId="0">#REF!</definedName>
    <definedName name="\Q">#REF!</definedName>
    <definedName name="\R" localSheetId="0">[1]Input!#REF!</definedName>
    <definedName name="\R">[1]Input!#REF!</definedName>
    <definedName name="_xlnm._FilterDatabase" localSheetId="4" hidden="1">'DRG Table'!$A$6:$K$1264</definedName>
    <definedName name="_xlnm._FilterDatabase" localSheetId="3" hidden="1">'Interactive Calculator'!#REF!</definedName>
    <definedName name="_xlnm._FilterDatabase" localSheetId="5" hidden="1">'Provider Reference'!$A$4:$S$184</definedName>
    <definedName name="_PRIVIA_COMMENT_DF2A9CCF_274F_46E8_85B6_" localSheetId="3">'Interactive Calculator'!#REF!</definedName>
    <definedName name="_tab1" localSheetId="0">#REF!</definedName>
    <definedName name="_tab1" localSheetId="3">#REF!</definedName>
    <definedName name="_tab1" localSheetId="5">#REF!</definedName>
    <definedName name="_tab1">#REF!</definedName>
    <definedName name="_tab2" localSheetId="0">#REF!</definedName>
    <definedName name="_tab2" localSheetId="3">#REF!</definedName>
    <definedName name="_tab2" localSheetId="5">#REF!</definedName>
    <definedName name="_tab2">#REF!</definedName>
    <definedName name="_tab3" localSheetId="0">#REF!</definedName>
    <definedName name="_tab3" localSheetId="3">#REF!</definedName>
    <definedName name="_tab3" localSheetId="5">#REF!</definedName>
    <definedName name="_tab3">#REF!</definedName>
    <definedName name="_tab4" localSheetId="0">#REF!</definedName>
    <definedName name="_tab4" localSheetId="3">#REF!</definedName>
    <definedName name="_tab4">#REF!</definedName>
    <definedName name="age_adj" localSheetId="0">#REF!</definedName>
    <definedName name="age_adj" localSheetId="3">#REF!</definedName>
    <definedName name="age_adj">#REF!</definedName>
    <definedName name="AGG_CCRs_ROUTANC" localSheetId="0">#REF!</definedName>
    <definedName name="AGG_CCRs_ROUTANC">#REF!</definedName>
    <definedName name="APRDRG_v26" localSheetId="0">#REF!</definedName>
    <definedName name="APRDRG_v26" localSheetId="3">#REF!</definedName>
    <definedName name="APRDRG_v26">#REF!</definedName>
    <definedName name="CCR" localSheetId="0">#REF!</definedName>
    <definedName name="CCR" localSheetId="3">'Interactive Calculator'!#REF!</definedName>
    <definedName name="CCR" localSheetId="5">'[2]Interactive Calculator Template'!#REF!</definedName>
    <definedName name="CCR">#REF!</definedName>
    <definedName name="Cost_Out_Thresh" localSheetId="0">#REF!</definedName>
    <definedName name="Cost_Out_Thresh" localSheetId="3">'Interactive Calculator'!#REF!</definedName>
    <definedName name="Cost_Out_Thresh" localSheetId="5">'[2]Interactive Calculator Template'!#REF!</definedName>
    <definedName name="Cost_Out_Thresh">#REF!</definedName>
    <definedName name="cost_thresh" localSheetId="0">#REF!</definedName>
    <definedName name="cost_thresh" localSheetId="3">#REF!</definedName>
    <definedName name="cost_thresh" localSheetId="5">#REF!</definedName>
    <definedName name="cost_thresh">#REF!</definedName>
    <definedName name="Cov_chg" localSheetId="0">#REF!</definedName>
    <definedName name="Cov_chg" localSheetId="3">'Interactive Calculator'!$E$8</definedName>
    <definedName name="Cov_chg">#REF!</definedName>
    <definedName name="Cov_days" localSheetId="0">#REF!</definedName>
    <definedName name="Cov_days" localSheetId="3">'Interactive Calculator'!#REF!</definedName>
    <definedName name="Cov_days" localSheetId="5">'[2]Interactive Calculator Template'!#REF!</definedName>
    <definedName name="Cov_days">#REF!</definedName>
    <definedName name="day_pay" localSheetId="0">#REF!</definedName>
    <definedName name="day_pay" localSheetId="3">#REF!</definedName>
    <definedName name="day_pay" localSheetId="5">#REF!</definedName>
    <definedName name="day_pay">#REF!</definedName>
    <definedName name="day_thresh" localSheetId="0">#REF!</definedName>
    <definedName name="day_thresh" localSheetId="3">#REF!</definedName>
    <definedName name="day_thresh" localSheetId="5">#REF!</definedName>
    <definedName name="day_thresh">#REF!</definedName>
    <definedName name="Disch_stat" localSheetId="0">#REF!</definedName>
    <definedName name="Disch_stat" localSheetId="3">'Interactive Calculator'!$E$15</definedName>
    <definedName name="Disch_stat" localSheetId="5">'[2]Interactive Calculator Template'!#REF!</definedName>
    <definedName name="Disch_stat">#REF!</definedName>
    <definedName name="DRG_base" localSheetId="0">#REF!</definedName>
    <definedName name="DRG_base" localSheetId="3">#REF!</definedName>
    <definedName name="DRG_base" localSheetId="5">#REF!</definedName>
    <definedName name="DRG_base">#REF!</definedName>
    <definedName name="DRG_Base_Pay" localSheetId="0">#REF!</definedName>
    <definedName name="DRG_Base_Pay" localSheetId="3">'Interactive Calculator'!$E$49</definedName>
    <definedName name="DRG_Base_Pay">#REF!</definedName>
    <definedName name="DRG_Base_Pay_w_MedEd" localSheetId="0">#REF!</definedName>
    <definedName name="DRG_Base_Pay_w_MedEd" localSheetId="3">'Interactive Calculator'!#REF!</definedName>
    <definedName name="DRG_Base_Pay_w_MedEd" localSheetId="5">'[2]Interactive Calculator Template'!#REF!</definedName>
    <definedName name="DRG_Base_Pay_w_MedEd">#REF!</definedName>
    <definedName name="DRG_out_thresh" localSheetId="0">#REF!</definedName>
    <definedName name="DRG_out_thresh" localSheetId="3">'Interactive Calculator'!#REF!</definedName>
    <definedName name="DRG_out_thresh" localSheetId="5">'[2]Interactive Calculator Template'!#REF!</definedName>
    <definedName name="DRG_out_thresh">#REF!</definedName>
    <definedName name="Filepath">'[3]Modeling Inputs'!$D$22</definedName>
    <definedName name="FINAL_REPORT" localSheetId="0">#REF!</definedName>
    <definedName name="FINAL_REPORT">#REF!</definedName>
    <definedName name="IL_PROV_SUMM" localSheetId="0">#REF!</definedName>
    <definedName name="IL_PROV_SUMM">#REF!</definedName>
    <definedName name="imppuf_091001" localSheetId="0">#REF!</definedName>
    <definedName name="imppuf_091001">#REF!</definedName>
    <definedName name="IP_DATA" localSheetId="0">#REF!</definedName>
    <definedName name="IP_DATA">#REF!</definedName>
    <definedName name="IP_RECON" localSheetId="0">#REF!</definedName>
    <definedName name="IP_RECON">#REF!</definedName>
    <definedName name="IP_SUMM" localSheetId="0">#REF!</definedName>
    <definedName name="IP_SUMM">#REF!</definedName>
    <definedName name="IP_SUMM_2009" localSheetId="0">#REF!</definedName>
    <definedName name="IP_SUMM_2009">#REF!</definedName>
    <definedName name="LABELS" localSheetId="0">#REF!</definedName>
    <definedName name="LABELS">#REF!</definedName>
    <definedName name="LOS" localSheetId="0">#REF!</definedName>
    <definedName name="LOS" localSheetId="3">'Interactive Calculator'!#REF!</definedName>
    <definedName name="LOS" localSheetId="5">'[2]Interactive Calculator Template'!#REF!</definedName>
    <definedName name="LOS">#REF!</definedName>
    <definedName name="Marginal_cost" localSheetId="0">#REF!</definedName>
    <definedName name="Marginal_cost" localSheetId="3">'Interactive Calculator'!#REF!</definedName>
    <definedName name="Marginal_cost" localSheetId="5">'[2]Interactive Calculator Template'!#REF!</definedName>
    <definedName name="Marginal_cost">#REF!</definedName>
    <definedName name="Marginal_cost_percent" localSheetId="0">#REF!</definedName>
    <definedName name="Marginal_cost_percent" localSheetId="3">'Interactive Calculator'!#REF!</definedName>
    <definedName name="Marginal_cost_percent" localSheetId="5">'[2]Interactive Calculator Template'!#REF!</definedName>
    <definedName name="Marginal_cost_percent">#REF!</definedName>
    <definedName name="MC" localSheetId="0">#REF!</definedName>
    <definedName name="MC" localSheetId="3">#REF!</definedName>
    <definedName name="MC" localSheetId="5">#REF!</definedName>
    <definedName name="MC">#REF!</definedName>
    <definedName name="MC_1" localSheetId="0">#REF!</definedName>
    <definedName name="MC_1" localSheetId="3">'Interactive Calculator'!#REF!</definedName>
    <definedName name="MC_1" localSheetId="5">'[2]Interactive Calculator Template'!#REF!</definedName>
    <definedName name="MC_1">#REF!</definedName>
    <definedName name="MC_2" localSheetId="0">#REF!</definedName>
    <definedName name="MC_2" localSheetId="3">'Interactive Calculator'!#REF!</definedName>
    <definedName name="MC_2" localSheetId="5">'[2]Interactive Calculator Template'!#REF!</definedName>
    <definedName name="MC_2">#REF!</definedName>
    <definedName name="MDC_Label" localSheetId="0">#REF!</definedName>
    <definedName name="MDC_Label">#REF!</definedName>
    <definedName name="MH_Model1" localSheetId="0">#REF!</definedName>
    <definedName name="MH_Model1">#REF!</definedName>
    <definedName name="MH_Model2" localSheetId="0">#REF!</definedName>
    <definedName name="MH_Model2">#REF!</definedName>
    <definedName name="MH_Model3" localSheetId="0">#REF!</definedName>
    <definedName name="MH_Model3">#REF!</definedName>
    <definedName name="MH_Model4" localSheetId="0">#REF!</definedName>
    <definedName name="MH_Model4">#REF!</definedName>
    <definedName name="MMMWEIGHTS_IMPACT_SUMMARY_936" localSheetId="0">#REF!</definedName>
    <definedName name="MMMWEIGHTS_IMPACT_SUMMARY_936">#REF!</definedName>
    <definedName name="Natl_ALOS" localSheetId="0">#REF!</definedName>
    <definedName name="Natl_ALOS" localSheetId="3">'Interactive Calculator'!#REF!</definedName>
    <definedName name="Natl_ALOS" localSheetId="5">'[2]Interactive Calculator Template'!#REF!</definedName>
    <definedName name="Natl_ALOS">#REF!</definedName>
    <definedName name="NeonateSUMRY2b" localSheetId="0">#REF!</definedName>
    <definedName name="NeonateSUMRY2b">#REF!</definedName>
    <definedName name="NICU" localSheetId="0">#REF!</definedName>
    <definedName name="NICU" localSheetId="3">'Interactive Calculator'!#REF!</definedName>
    <definedName name="NICU" localSheetId="5">'[2]Interactive Calculator Template'!#REF!</definedName>
    <definedName name="NICU">#REF!</definedName>
    <definedName name="NIP_SFY05_catserv">[4]NIP_SFY05_catserv!$A$2:$G$15</definedName>
    <definedName name="NIP_SFY05byoldid">[5]NIPS!$A$1:$G$222</definedName>
    <definedName name="NIP_SFY05wcharges" localSheetId="0">#REF!</definedName>
    <definedName name="NIP_SFY05wcharges">#REF!</definedName>
    <definedName name="NIP_SFY06_catserv" localSheetId="0">#REF!</definedName>
    <definedName name="NIP_SFY06_catserv">#REF!</definedName>
    <definedName name="OLE_LINK2" localSheetId="3">'Interactive Calculator'!#REF!</definedName>
    <definedName name="OP_CLAIMS" localSheetId="0">#REF!</definedName>
    <definedName name="OP_CLAIMS">#REF!</definedName>
    <definedName name="OP_DATA" localSheetId="0">#REF!</definedName>
    <definedName name="OP_DATA">#REF!</definedName>
    <definedName name="OP_RECON" localSheetId="0">#REF!</definedName>
    <definedName name="OP_RECON">#REF!</definedName>
    <definedName name="OP_SFY05" localSheetId="0">#REF!</definedName>
    <definedName name="OP_SFY05">#REF!</definedName>
    <definedName name="OP_SFY05_byoldid">[5]OP!$A$1:$F$244</definedName>
    <definedName name="opdata" localSheetId="0">#REF!</definedName>
    <definedName name="opdata">#REF!</definedName>
    <definedName name="OUTLIER_CCR_FINAL" localSheetId="0">#REF!</definedName>
    <definedName name="OUTLIER_CCR_FINAL">#REF!</definedName>
    <definedName name="Output_Corner" localSheetId="0">#REF!</definedName>
    <definedName name="Output_Corner">#REF!</definedName>
    <definedName name="Output_Data" localSheetId="0">#REF!</definedName>
    <definedName name="Output_Data">#REF!</definedName>
    <definedName name="PaySmry" localSheetId="0">#REF!</definedName>
    <definedName name="PaySmry">#REF!</definedName>
    <definedName name="pol_adj" localSheetId="0">#REF!</definedName>
    <definedName name="pol_adj" localSheetId="3">#REF!</definedName>
    <definedName name="pol_adj" localSheetId="5">#REF!</definedName>
    <definedName name="pol_adj">#REF!</definedName>
    <definedName name="PolicyImpact" localSheetId="0">#REF!</definedName>
    <definedName name="PolicyImpact">#REF!</definedName>
    <definedName name="PolicyImpactA" localSheetId="0">#REF!</definedName>
    <definedName name="PolicyImpactA">#REF!</definedName>
    <definedName name="pps_3std" localSheetId="0">#REF!</definedName>
    <definedName name="pps_3std">#REF!</definedName>
    <definedName name="PricingCDImpact" localSheetId="0">#REF!</definedName>
    <definedName name="PricingCDImpact">#REF!</definedName>
    <definedName name="PRINT" localSheetId="0">#REF!</definedName>
    <definedName name="PRINT">#REF!</definedName>
    <definedName name="_xlnm.Print_Area" localSheetId="4">'DRG Table'!$A$1:$K$1264</definedName>
    <definedName name="_xlnm.Print_Area" localSheetId="3">'Interactive Calculator'!$B$1:$G$70</definedName>
    <definedName name="_xlnm.Print_Area" localSheetId="5">'Provider Reference'!$A$1:$S$184</definedName>
    <definedName name="_xlnm.Print_Area">#N/A</definedName>
    <definedName name="_xlnm.Print_Titles" localSheetId="4">'DRG Table'!$1:$5</definedName>
    <definedName name="_xlnm.Print_Titles" localSheetId="5">'Provider Reference'!$1:$4</definedName>
    <definedName name="PROVIDER_SUMM" localSheetId="0">#REF!</definedName>
    <definedName name="PROVIDER_SUMM">#REF!</definedName>
    <definedName name="PROVSUMMARY" localSheetId="0">#REF!</definedName>
    <definedName name="PROVSUMMARY">#REF!</definedName>
    <definedName name="ProvSvcImpact" localSheetId="0">#REF!</definedName>
    <definedName name="ProvSvcImpact">#REF!</definedName>
    <definedName name="PRVSUMRY" localSheetId="0">#REF!</definedName>
    <definedName name="PRVSUMRY">#REF!</definedName>
    <definedName name="PRVSUMRY_WStatics" localSheetId="0">#REF!</definedName>
    <definedName name="PRVSUMRY_WStatics">#REF!</definedName>
    <definedName name="Rac_Summ_corner" localSheetId="0">#REF!</definedName>
    <definedName name="Rac_Summ_corner">#REF!</definedName>
    <definedName name="Rac_Summ_data" localSheetId="0">#REF!</definedName>
    <definedName name="Rac_Summ_data">#REF!</definedName>
    <definedName name="Scenario_Name">'[3]Modeling Inputs'!$D$14</definedName>
    <definedName name="TABLE" localSheetId="0">#REF!</definedName>
    <definedName name="TABLE">#REF!</definedName>
    <definedName name="Timestamp">'[3]Modeling Inputs'!$D$21</definedName>
    <definedName name="TOP_DM" localSheetId="0">#REF!</definedName>
    <definedName name="TOP_DM">#REF!</definedName>
    <definedName name="UserName">'[3]Modeling Inputs'!$D$20</definedName>
  </definedNames>
  <calcPr calcId="152511"/>
</workbook>
</file>

<file path=xl/calcChain.xml><?xml version="1.0" encoding="utf-8"?>
<calcChain xmlns="http://schemas.openxmlformats.org/spreadsheetml/2006/main">
  <c r="E37" i="26" l="1"/>
  <c r="R6" i="21" l="1"/>
  <c r="E57" i="26" l="1"/>
  <c r="E25" i="26"/>
  <c r="E22" i="26" l="1"/>
  <c r="E39" i="26" l="1"/>
  <c r="E36" i="26"/>
  <c r="E35" i="26"/>
  <c r="E34" i="26"/>
  <c r="E33" i="26"/>
  <c r="R7" i="21"/>
  <c r="R8" i="21"/>
  <c r="R9" i="21"/>
  <c r="R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5" i="21"/>
  <c r="E29" i="26"/>
  <c r="E63" i="26" l="1"/>
  <c r="E31" i="26"/>
  <c r="E43" i="26"/>
  <c r="E44" i="26" s="1"/>
  <c r="E46" i="26"/>
  <c r="E40" i="26"/>
  <c r="E41" i="26" s="1"/>
  <c r="R173" i="21"/>
  <c r="R180" i="21"/>
  <c r="R172" i="21"/>
  <c r="R179" i="21"/>
  <c r="R181" i="21"/>
  <c r="R177" i="21"/>
  <c r="R169" i="21"/>
  <c r="R184" i="21"/>
  <c r="R176" i="21"/>
  <c r="R168" i="21"/>
  <c r="R183" i="21"/>
  <c r="R175" i="21"/>
  <c r="R171" i="21"/>
  <c r="R182" i="21"/>
  <c r="R178" i="21"/>
  <c r="R174" i="21"/>
  <c r="R167" i="21"/>
  <c r="E30" i="26" l="1"/>
  <c r="E26" i="26" l="1"/>
  <c r="E27" i="26" l="1"/>
  <c r="E47" i="26" s="1"/>
  <c r="E49" i="26" s="1"/>
  <c r="E50" i="26" s="1"/>
  <c r="E51" i="26" s="1"/>
  <c r="E53" i="26" l="1"/>
  <c r="J79" i="21"/>
  <c r="J78" i="21"/>
  <c r="J74" i="21"/>
  <c r="J72" i="21"/>
  <c r="J70" i="21"/>
  <c r="J67" i="21"/>
  <c r="J59" i="21"/>
  <c r="J54" i="21"/>
  <c r="J52" i="21"/>
  <c r="J47" i="21"/>
  <c r="J42" i="21"/>
  <c r="J40" i="21"/>
  <c r="J35" i="21"/>
  <c r="J28" i="21"/>
  <c r="J14" i="21"/>
  <c r="J8" i="21"/>
  <c r="J83" i="21" l="1"/>
  <c r="J73" i="21"/>
  <c r="J65" i="21"/>
  <c r="J46" i="21"/>
  <c r="J30" i="21"/>
  <c r="J26" i="21"/>
  <c r="J25" i="21"/>
  <c r="J24" i="21"/>
  <c r="J23" i="21"/>
  <c r="J21" i="21"/>
  <c r="J20" i="21"/>
  <c r="J19" i="21"/>
  <c r="J17" i="21"/>
  <c r="J12" i="21"/>
  <c r="J9" i="21"/>
  <c r="J7" i="21"/>
  <c r="J6" i="21"/>
  <c r="J5" i="21"/>
  <c r="E38" i="26" s="1"/>
  <c r="E54" i="26" s="1"/>
  <c r="E55" i="26" s="1"/>
  <c r="E56" i="26" s="1"/>
  <c r="E58" i="26" s="1"/>
  <c r="E60" i="26" s="1"/>
  <c r="E61" i="26" s="1"/>
  <c r="E62" i="26" s="1"/>
  <c r="J34" i="21" l="1"/>
  <c r="J37" i="21"/>
  <c r="J39" i="21"/>
  <c r="J43" i="21"/>
  <c r="J45" i="21"/>
  <c r="J50" i="21"/>
  <c r="J56" i="21"/>
  <c r="J58" i="21"/>
  <c r="J61" i="21"/>
  <c r="J63" i="21"/>
  <c r="J80" i="21"/>
  <c r="J82" i="21"/>
  <c r="J84" i="21"/>
  <c r="J38" i="21"/>
  <c r="J44" i="21"/>
  <c r="J60" i="21"/>
  <c r="J64" i="21"/>
  <c r="J66" i="21"/>
  <c r="J13" i="21"/>
  <c r="J51" i="21"/>
  <c r="J31" i="21"/>
  <c r="J75" i="21"/>
  <c r="J18" i="21"/>
  <c r="J36" i="21"/>
  <c r="J57" i="21"/>
  <c r="J81" i="21"/>
  <c r="J10" i="21"/>
  <c r="J11" i="21"/>
  <c r="J22" i="21"/>
  <c r="J27" i="21"/>
  <c r="J29" i="21"/>
  <c r="J41" i="21"/>
  <c r="J48" i="21"/>
  <c r="J49" i="21"/>
  <c r="J62" i="21"/>
  <c r="J69" i="21"/>
  <c r="J71" i="21"/>
  <c r="J15" i="21"/>
  <c r="J16" i="21"/>
  <c r="J32" i="21"/>
  <c r="J33" i="21"/>
  <c r="J53" i="21"/>
  <c r="J55" i="21"/>
  <c r="J76" i="21"/>
  <c r="J77" i="21"/>
  <c r="R170" i="21" l="1"/>
  <c r="E64" i="26" l="1"/>
  <c r="E65" i="26"/>
  <c r="E66" i="26" l="1"/>
  <c r="E67" i="26" l="1"/>
  <c r="E68" i="26" s="1"/>
  <c r="E69" i="26" s="1"/>
</calcChain>
</file>

<file path=xl/sharedStrings.xml><?xml version="1.0" encoding="utf-8"?>
<sst xmlns="http://schemas.openxmlformats.org/spreadsheetml/2006/main" count="8691" uniqueCount="2961">
  <si>
    <t>Obstetrics</t>
  </si>
  <si>
    <t>Indicates data to be input by the user</t>
  </si>
  <si>
    <t>C</t>
  </si>
  <si>
    <t>D</t>
  </si>
  <si>
    <t>E</t>
  </si>
  <si>
    <t>APR-DRG</t>
  </si>
  <si>
    <t>APR-DRG Description</t>
  </si>
  <si>
    <t>Information</t>
  </si>
  <si>
    <t>Data</t>
  </si>
  <si>
    <t>Comments or Formula</t>
  </si>
  <si>
    <t>Hospital-specific cost-to-charge ratio</t>
  </si>
  <si>
    <t>Is a transfer adjustment potentially applicable?</t>
  </si>
  <si>
    <t>APR-DRG description</t>
  </si>
  <si>
    <t>Average Length of Stay</t>
  </si>
  <si>
    <t>Length of stay</t>
  </si>
  <si>
    <t>PAYMENT POLICY PARAMETERS SET BY MEDICAID</t>
  </si>
  <si>
    <t>Average length of stay for this APR-DRG</t>
  </si>
  <si>
    <t>CALCULATOR VALUES ARE FOR PURPOSES OF ILLUSTRATION ONLY.</t>
  </si>
  <si>
    <t>INFORMATION FROM THE HOSPITAL</t>
  </si>
  <si>
    <t>Used for cost outlier adjustments</t>
  </si>
  <si>
    <t>Patient age (in years)</t>
  </si>
  <si>
    <t>Look up from DRG table</t>
  </si>
  <si>
    <t>Used for age adjustor</t>
  </si>
  <si>
    <t>APR-DRG INFORMATION</t>
  </si>
  <si>
    <t>Indicates payment policy parameters set by Medicaid</t>
  </si>
  <si>
    <t>F</t>
  </si>
  <si>
    <t>E13</t>
  </si>
  <si>
    <t>E12</t>
  </si>
  <si>
    <t>G</t>
  </si>
  <si>
    <t>Marginal cost percentage</t>
  </si>
  <si>
    <t>HOSPITAL INFORMATION</t>
  </si>
  <si>
    <t>Cost outlier threshold</t>
  </si>
  <si>
    <t>COST OUTLIER</t>
  </si>
  <si>
    <t>Does this claim require an outlier payment?</t>
  </si>
  <si>
    <t>TRANSFER PAYMENT ADJUSTMENT</t>
  </si>
  <si>
    <t>DRG BASE PAYMENT</t>
  </si>
  <si>
    <t>DRG standardized base rate</t>
  </si>
  <si>
    <t>Seizure</t>
  </si>
  <si>
    <t>Asthma</t>
  </si>
  <si>
    <t>Hypertension</t>
  </si>
  <si>
    <t>Cardiomyopathy</t>
  </si>
  <si>
    <t>Appendectomy</t>
  </si>
  <si>
    <t>Diabetes</t>
  </si>
  <si>
    <t>Splenectomy</t>
  </si>
  <si>
    <t>Fever</t>
  </si>
  <si>
    <t>Schizophrenia</t>
  </si>
  <si>
    <t>Rehabilitation</t>
  </si>
  <si>
    <t>Ungroupable</t>
  </si>
  <si>
    <t>Col ID</t>
  </si>
  <si>
    <t>Column/Field Name</t>
  </si>
  <si>
    <t>Description</t>
  </si>
  <si>
    <t>E7</t>
  </si>
  <si>
    <t>General Comments</t>
  </si>
  <si>
    <t>E8</t>
  </si>
  <si>
    <t>E9</t>
  </si>
  <si>
    <t>E10</t>
  </si>
  <si>
    <t>E11</t>
  </si>
  <si>
    <t>Cover Page</t>
  </si>
  <si>
    <t>Structure of the Calculator Spreadsheet</t>
  </si>
  <si>
    <t>Cover</t>
  </si>
  <si>
    <t>Structure</t>
  </si>
  <si>
    <t>DRG Table</t>
  </si>
  <si>
    <t>Calculator Instructions</t>
  </si>
  <si>
    <t>Interactive Calculator</t>
  </si>
  <si>
    <t>The "Structure" worksheet contains a synopsis of the information provided in the DRG Calculator spreadsheet.</t>
  </si>
  <si>
    <t>Instructions for Interactive Calculator</t>
  </si>
  <si>
    <t>Information About the Hospital Stay (Entered by the User)</t>
  </si>
  <si>
    <t>Change History</t>
  </si>
  <si>
    <t>1. Average length of stay and casemix relative values were calculated from the Nationwide Inpatient Sample by 3M Health Information Systems for APR-DRG Version 31 which was released on 10/1/2013.</t>
  </si>
  <si>
    <t>Minnesota Medicaid DRG Pricing Calculator</t>
  </si>
  <si>
    <t>001-1</t>
  </si>
  <si>
    <t>001-2</t>
  </si>
  <si>
    <t>001-3</t>
  </si>
  <si>
    <t>001-4</t>
  </si>
  <si>
    <t>002-1</t>
  </si>
  <si>
    <t>002-2</t>
  </si>
  <si>
    <t>002-3</t>
  </si>
  <si>
    <t>002-4</t>
  </si>
  <si>
    <t>003-1</t>
  </si>
  <si>
    <t>003-2</t>
  </si>
  <si>
    <t>003-3</t>
  </si>
  <si>
    <t>003-4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</si>
  <si>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</si>
  <si>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</si>
  <si>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</si>
  <si>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</si>
  <si>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</si>
  <si>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</si>
  <si>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</si>
  <si>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</si>
  <si>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</si>
  <si>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</si>
  <si>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</si>
  <si>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</si>
  <si>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</si>
  <si>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</si>
  <si>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</si>
  <si>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</si>
  <si>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</si>
  <si>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</si>
  <si>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</si>
  <si>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</si>
  <si>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</si>
  <si>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</si>
  <si>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</si>
  <si>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</si>
  <si>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</si>
  <si>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</si>
  <si>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</si>
  <si>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</si>
  <si>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</si>
  <si>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</si>
  <si>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</si>
  <si>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</si>
  <si>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</si>
  <si>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</si>
  <si>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</si>
  <si>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</si>
  <si>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</si>
  <si>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</si>
  <si>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</si>
  <si>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</si>
  <si>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</si>
  <si>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</si>
  <si>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</si>
  <si>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</si>
  <si>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</si>
  <si>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</si>
  <si>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</si>
  <si>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</si>
  <si>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</si>
  <si>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</si>
  <si>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</si>
  <si>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</si>
  <si>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</si>
  <si>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</si>
  <si>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</si>
  <si>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</si>
  <si>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</si>
  <si>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</si>
  <si>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</si>
  <si>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</si>
  <si>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</si>
  <si>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</si>
  <si>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</si>
  <si>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</si>
  <si>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</si>
  <si>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</si>
  <si>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</si>
  <si>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</si>
  <si>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</si>
  <si>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</si>
  <si>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</si>
  <si>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</si>
  <si>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</si>
  <si>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</si>
  <si>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</si>
  <si>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</si>
  <si>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</si>
  <si>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</si>
  <si>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</si>
  <si>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</si>
  <si>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</si>
  <si>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</si>
  <si>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</si>
  <si>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</si>
  <si>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</si>
  <si>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</si>
  <si>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</si>
  <si>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</si>
  <si>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</si>
  <si>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</si>
  <si>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</si>
  <si>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</si>
  <si>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</si>
  <si>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</si>
  <si>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</si>
  <si>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</si>
  <si>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</si>
  <si>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</si>
  <si>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</si>
  <si>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</si>
  <si>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</si>
  <si>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</si>
  <si>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</si>
  <si>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</si>
  <si>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</si>
  <si>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</si>
  <si>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</si>
  <si>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</si>
  <si>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</si>
  <si>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</si>
  <si>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</si>
  <si>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</si>
  <si>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</si>
  <si>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</si>
  <si>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</si>
  <si>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</si>
  <si>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</si>
  <si>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</si>
  <si>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</si>
  <si>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</si>
  <si>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</si>
  <si>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</si>
  <si>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</si>
  <si>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</si>
  <si>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</si>
  <si>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</si>
  <si>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</si>
  <si>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</si>
  <si>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</si>
  <si>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</si>
  <si>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</si>
  <si>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</si>
  <si>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</si>
  <si>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</si>
  <si>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</si>
  <si>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</si>
  <si>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</si>
  <si>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</si>
  <si>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</si>
  <si>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</si>
  <si>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</si>
  <si>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</si>
  <si>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</si>
  <si>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</si>
  <si>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</si>
  <si>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</si>
  <si>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</si>
  <si>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</si>
  <si>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</si>
  <si>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</si>
  <si>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</si>
  <si>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</si>
  <si>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</si>
  <si>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</si>
  <si>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</si>
  <si>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</si>
  <si>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</si>
  <si>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</si>
  <si>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</si>
  <si>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</si>
  <si>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</si>
  <si>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</si>
  <si>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</si>
  <si>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</si>
  <si>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</si>
  <si>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</si>
  <si>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</si>
  <si>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</si>
  <si>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</si>
  <si>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</si>
  <si>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</si>
  <si>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</si>
  <si>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</si>
  <si>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</si>
  <si>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</si>
  <si>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</si>
  <si>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</si>
  <si>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</si>
  <si>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</si>
  <si>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</si>
  <si>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</si>
  <si>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</si>
  <si>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</si>
  <si>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</si>
  <si>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</si>
  <si>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</si>
  <si>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</si>
  <si>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</si>
  <si>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</si>
  <si>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</si>
  <si>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</si>
  <si>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</si>
  <si>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</si>
  <si>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</si>
  <si>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</si>
  <si>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</si>
  <si>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</si>
  <si>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</si>
  <si>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</si>
  <si>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</si>
  <si>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</si>
  <si>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</si>
  <si>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</si>
  <si>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</si>
  <si>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</si>
  <si>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</si>
  <si>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</si>
  <si>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</si>
  <si>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</si>
  <si>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</si>
  <si>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</si>
  <si>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</si>
  <si>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</si>
  <si>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</si>
  <si>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</si>
  <si>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</si>
  <si>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</si>
  <si>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</si>
  <si>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</si>
  <si>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</si>
  <si>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</si>
  <si>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</si>
  <si>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</si>
  <si>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</si>
  <si>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</si>
  <si>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</si>
  <si>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</si>
  <si>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</si>
  <si>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</si>
  <si>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</si>
  <si>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</si>
  <si>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</si>
  <si>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</si>
  <si>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</si>
  <si>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</si>
  <si>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</si>
  <si>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</si>
  <si>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</si>
  <si>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</si>
  <si>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</si>
  <si>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</si>
  <si>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</si>
  <si>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</si>
  <si>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</si>
  <si>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</si>
  <si>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</si>
  <si>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</si>
  <si>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</si>
  <si>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</si>
  <si>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</si>
  <si>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</si>
  <si>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</si>
  <si>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</si>
  <si>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</si>
  <si>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</si>
  <si>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</si>
  <si>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</si>
  <si>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</si>
  <si>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</si>
  <si>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</si>
  <si>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</si>
  <si>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</si>
  <si>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</si>
  <si>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</si>
  <si>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</si>
  <si>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</si>
  <si>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</si>
  <si>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</si>
  <si>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</si>
  <si>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</si>
  <si>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</si>
  <si>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</si>
  <si>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</si>
  <si>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</si>
  <si>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</si>
  <si>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</si>
  <si>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</si>
  <si>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</si>
  <si>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</si>
  <si>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</si>
  <si>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</si>
  <si>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</si>
  <si>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</si>
  <si>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</si>
  <si>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</si>
  <si>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</si>
  <si>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</si>
  <si>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</si>
  <si>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</si>
  <si>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</si>
  <si>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</si>
  <si>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</si>
  <si>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</si>
  <si>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</si>
  <si>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</si>
  <si>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</si>
  <si>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</si>
  <si>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</si>
  <si>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</si>
  <si>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</si>
  <si>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</si>
  <si>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</si>
  <si>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</si>
  <si>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</si>
  <si>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</si>
  <si>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</si>
  <si>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</si>
  <si>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</si>
  <si>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</si>
  <si>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</si>
  <si>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</si>
  <si>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</si>
  <si>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</si>
  <si>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</si>
  <si>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</si>
  <si>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</si>
  <si>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</si>
  <si>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</si>
  <si>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</si>
  <si>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</si>
  <si>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</si>
  <si>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</si>
  <si>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</si>
  <si>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</si>
  <si>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</si>
  <si>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</si>
  <si>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</si>
  <si>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</si>
  <si>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</si>
  <si>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</si>
  <si>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</si>
  <si>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</si>
  <si>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</si>
  <si>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</si>
  <si>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</si>
  <si>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</si>
  <si>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</si>
  <si>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</si>
  <si>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</si>
  <si>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</si>
  <si>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</si>
  <si>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</si>
  <si>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</si>
  <si>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</si>
  <si>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</si>
  <si>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</si>
  <si>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</si>
  <si>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</si>
  <si>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</si>
  <si>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</si>
  <si>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</si>
  <si>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</si>
  <si>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</si>
  <si>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</si>
  <si>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</si>
  <si>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</si>
  <si>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</si>
  <si>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</si>
  <si>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</si>
  <si>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</si>
  <si>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</si>
  <si>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</si>
  <si>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</si>
  <si>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</si>
  <si>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</si>
  <si>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</si>
  <si>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</si>
  <si>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</si>
  <si>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</si>
  <si>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</si>
  <si>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</si>
  <si>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</si>
  <si>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</si>
  <si>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</si>
  <si>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</si>
  <si>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</si>
  <si>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</si>
  <si>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</si>
  <si>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</si>
  <si>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</si>
  <si>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</si>
  <si>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</si>
  <si>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</si>
  <si>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</si>
  <si>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</si>
  <si>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</si>
  <si>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</si>
  <si>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</si>
  <si>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</si>
  <si>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</si>
  <si>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</si>
  <si>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</si>
  <si>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</si>
  <si>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</si>
  <si>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</si>
  <si>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</si>
  <si>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</si>
  <si>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</si>
  <si>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</si>
  <si>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</si>
  <si>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</si>
  <si>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</si>
  <si>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</si>
  <si>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</si>
  <si>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</si>
  <si>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</si>
  <si>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</si>
  <si>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</si>
  <si>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</si>
  <si>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</si>
  <si>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</si>
  <si>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</si>
  <si>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</si>
  <si>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</si>
  <si>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</si>
  <si>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</si>
  <si>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</si>
  <si>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</si>
  <si>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</si>
  <si>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</si>
  <si>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</si>
  <si>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</si>
  <si>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</si>
  <si>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</si>
  <si>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</si>
  <si>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</si>
  <si>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</si>
  <si>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</si>
  <si>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</si>
  <si>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</si>
  <si>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</si>
  <si>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</si>
  <si>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</si>
  <si>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</si>
  <si>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</si>
  <si>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</si>
  <si>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</si>
  <si>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</si>
  <si>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</si>
  <si>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</si>
  <si>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</si>
  <si>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</si>
  <si>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</si>
  <si>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</si>
  <si>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</si>
  <si>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</si>
  <si>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</si>
  <si>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</si>
  <si>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</si>
  <si>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</si>
  <si>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</si>
  <si>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</si>
  <si>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</si>
  <si>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</si>
  <si>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</si>
  <si>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</si>
  <si>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</si>
  <si>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</si>
  <si>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</si>
  <si>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</si>
  <si>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</si>
  <si>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</si>
  <si>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</si>
  <si>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</si>
  <si>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</si>
  <si>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</si>
  <si>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</si>
  <si>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</si>
  <si>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</si>
  <si>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</si>
  <si>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</si>
  <si>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</si>
  <si>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</si>
  <si>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</si>
  <si>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</si>
  <si>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</si>
  <si>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</si>
  <si>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</si>
  <si>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</si>
  <si>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</si>
  <si>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</si>
  <si>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</si>
  <si>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</si>
  <si>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</si>
  <si>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</si>
  <si>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</si>
  <si>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</si>
  <si>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</si>
  <si>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</si>
  <si>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</si>
  <si>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</si>
  <si>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</si>
  <si>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</si>
  <si>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</si>
  <si>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</si>
  <si>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</si>
  <si>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</si>
  <si>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</si>
  <si>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</si>
  <si>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</si>
  <si>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</si>
  <si>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</si>
  <si>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</si>
  <si>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</si>
  <si>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</si>
  <si>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</si>
  <si>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</si>
  <si>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</si>
  <si>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</si>
  <si>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</si>
  <si>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</si>
  <si>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</si>
  <si>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</si>
  <si>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</si>
  <si>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</si>
  <si>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</si>
  <si>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</si>
  <si>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</si>
  <si>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</si>
  <si>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</si>
  <si>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</si>
  <si>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</si>
  <si>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</si>
  <si>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</si>
  <si>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</si>
  <si>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</si>
  <si>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</si>
  <si>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</si>
  <si>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</si>
  <si>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</si>
  <si>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</si>
  <si>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</si>
  <si>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</si>
  <si>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</si>
  <si>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</si>
  <si>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</si>
  <si>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</si>
  <si>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</si>
  <si>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</si>
  <si>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</si>
  <si>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</si>
  <si>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</si>
  <si>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</si>
  <si>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</si>
  <si>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</si>
  <si>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</si>
  <si>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</si>
  <si>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</si>
  <si>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</si>
  <si>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</si>
  <si>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</si>
  <si>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</si>
  <si>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</si>
  <si>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</si>
  <si>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</si>
  <si>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</si>
  <si>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</si>
  <si>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</si>
  <si>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</si>
  <si>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</si>
  <si>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</si>
  <si>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</si>
  <si>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</si>
  <si>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</si>
  <si>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</si>
  <si>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</si>
  <si>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</si>
  <si>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</si>
  <si>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</si>
  <si>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</si>
  <si>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</si>
  <si>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</si>
  <si>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</si>
  <si>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</si>
  <si>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</si>
  <si>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</si>
  <si>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</si>
  <si>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</si>
  <si>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</si>
  <si>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</si>
  <si>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</si>
  <si>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</si>
  <si>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</si>
  <si>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</si>
  <si>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</si>
  <si>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</si>
  <si>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</si>
  <si>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</si>
  <si>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</si>
  <si>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</si>
  <si>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</si>
  <si>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</si>
  <si>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</si>
  <si>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</si>
  <si>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</si>
  <si>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</si>
  <si>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</si>
  <si>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</si>
  <si>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</si>
  <si>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</si>
  <si>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</si>
  <si>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</si>
  <si>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</si>
  <si>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</si>
  <si>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</si>
  <si>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</si>
  <si>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</si>
  <si>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</si>
  <si>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</si>
  <si>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</si>
  <si>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</si>
  <si>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</si>
  <si>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</si>
  <si>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</si>
  <si>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</si>
  <si>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</si>
  <si>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</si>
  <si>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</si>
  <si>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</si>
  <si>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</si>
  <si>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</si>
  <si>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</si>
  <si>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</si>
  <si>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</si>
  <si>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</si>
  <si>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</si>
  <si>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</si>
  <si>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</si>
  <si>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</si>
  <si>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</si>
  <si>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</si>
  <si>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</si>
  <si>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</si>
  <si>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</si>
  <si>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</si>
  <si>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</si>
  <si>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</si>
  <si>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</si>
  <si>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</si>
  <si>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</si>
  <si>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</si>
  <si>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</si>
  <si>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</si>
  <si>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</si>
  <si>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</si>
  <si>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</si>
  <si>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</si>
  <si>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</si>
  <si>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</si>
  <si>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</si>
  <si>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</si>
  <si>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</si>
  <si>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</si>
  <si>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</si>
  <si>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</si>
  <si>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</si>
  <si>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</si>
  <si>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</si>
  <si>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</si>
  <si>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</si>
  <si>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</si>
  <si>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</si>
  <si>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</si>
  <si>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</si>
  <si>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</si>
  <si>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</si>
  <si>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</si>
  <si>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</si>
  <si>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</si>
  <si>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</si>
  <si>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</si>
  <si>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</si>
  <si>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</si>
  <si>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</si>
  <si>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</si>
  <si>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</si>
  <si>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</si>
  <si>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</si>
  <si>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</si>
  <si>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</si>
  <si>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</si>
  <si>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</si>
  <si>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</si>
  <si>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</si>
  <si>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</si>
  <si>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</si>
  <si>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</si>
  <si>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</si>
  <si>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</si>
  <si>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</si>
  <si>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</si>
  <si>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</si>
  <si>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</si>
  <si>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</si>
  <si>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</si>
  <si>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</si>
  <si>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</si>
  <si>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</si>
  <si>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</si>
  <si>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</si>
  <si>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</si>
  <si>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</si>
  <si>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</si>
  <si>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</si>
  <si>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</si>
  <si>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</si>
  <si>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</si>
  <si>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</si>
  <si>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</si>
  <si>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</si>
  <si>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</si>
  <si>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</si>
  <si>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</si>
  <si>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</si>
  <si>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</si>
  <si>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</si>
  <si>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</si>
  <si>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</si>
  <si>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</si>
  <si>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</si>
  <si>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</si>
  <si>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</si>
  <si>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</si>
  <si>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</si>
  <si>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</si>
  <si>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</si>
  <si>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</si>
  <si>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</si>
  <si>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</si>
  <si>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</si>
  <si>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</si>
  <si>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</si>
  <si>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</si>
  <si>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</si>
  <si>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</si>
  <si>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</si>
  <si>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</si>
  <si>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</si>
  <si>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</si>
  <si>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</si>
  <si>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</si>
  <si>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</si>
  <si>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</si>
  <si>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</si>
  <si>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</si>
  <si>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</si>
  <si>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</si>
  <si>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</si>
  <si>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</si>
  <si>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</si>
  <si>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</si>
  <si>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</si>
  <si>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</si>
  <si>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</si>
  <si>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</si>
  <si>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</si>
  <si>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</si>
  <si>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</si>
  <si>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</si>
  <si>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</si>
  <si>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</si>
  <si>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</si>
  <si>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</si>
  <si>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</si>
  <si>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</si>
  <si>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</si>
  <si>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</si>
  <si>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</si>
  <si>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</si>
  <si>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</si>
  <si>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</si>
  <si>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</si>
  <si>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</si>
  <si>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</si>
  <si>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</si>
  <si>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</si>
  <si>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</si>
  <si>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</si>
  <si>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</si>
  <si>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</si>
  <si>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</si>
  <si>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</si>
  <si>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</si>
  <si>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</si>
  <si>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</si>
  <si>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</si>
  <si>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</si>
  <si>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</si>
  <si>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</si>
  <si>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</si>
  <si>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</si>
  <si>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</si>
  <si>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</si>
  <si>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</si>
  <si>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</si>
  <si>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</si>
  <si>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</si>
  <si>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</si>
  <si>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</si>
  <si>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</si>
  <si>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</si>
  <si>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</si>
  <si>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</si>
  <si>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</si>
  <si>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</si>
  <si>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</si>
  <si>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</si>
  <si>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</si>
  <si>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</si>
  <si>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</si>
  <si>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</si>
  <si>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</si>
  <si>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</si>
  <si>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</si>
  <si>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</si>
  <si>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</si>
  <si>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</si>
  <si>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</si>
  <si>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</si>
  <si>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</si>
  <si>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</si>
  <si>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</si>
  <si>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</si>
  <si>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</si>
  <si>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</si>
  <si>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</si>
  <si>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</si>
  <si>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</si>
  <si>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</si>
  <si>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</si>
  <si>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</si>
  <si>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</si>
  <si>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</si>
  <si>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</si>
  <si>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</si>
  <si>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</si>
  <si>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</si>
  <si>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</si>
  <si>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</si>
  <si>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</si>
  <si>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</si>
  <si>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</si>
  <si>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</si>
  <si>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</si>
  <si>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</si>
  <si>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</si>
  <si>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</si>
  <si>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</si>
  <si>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</si>
  <si>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</si>
  <si>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</si>
  <si>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</si>
  <si>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</si>
  <si>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</si>
  <si>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</si>
  <si>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</si>
  <si>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</si>
  <si>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</si>
  <si>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</si>
  <si>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</si>
  <si>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</si>
  <si>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</si>
  <si>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</si>
  <si>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</si>
  <si>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</si>
  <si>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</si>
  <si>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</si>
  <si>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</si>
  <si>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</si>
  <si>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</si>
  <si>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</si>
  <si>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</si>
  <si>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</si>
  <si>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</si>
  <si>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</si>
  <si>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</si>
  <si>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</si>
  <si>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</si>
  <si>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</si>
  <si>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</si>
  <si>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</si>
  <si>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</si>
  <si>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</si>
  <si>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</si>
  <si>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</si>
  <si>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</si>
  <si>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</si>
  <si>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</si>
  <si>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</si>
  <si>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</si>
  <si>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</si>
  <si>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</si>
  <si>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</si>
  <si>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</si>
  <si>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</si>
  <si>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</si>
  <si>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</si>
  <si>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</si>
  <si>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</si>
  <si>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</si>
  <si>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</si>
  <si>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</si>
  <si>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</si>
  <si>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</si>
  <si>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</si>
  <si>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</si>
  <si>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</si>
  <si>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</si>
  <si>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</si>
  <si>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</si>
  <si>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</si>
  <si>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</si>
  <si>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</si>
  <si>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</si>
  <si>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</si>
  <si>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</si>
  <si>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</si>
  <si>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</si>
  <si>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</si>
  <si>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</si>
  <si>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</si>
  <si>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</si>
  <si>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</si>
  <si>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</si>
  <si>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</si>
  <si>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</si>
  <si>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</si>
  <si>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</si>
  <si>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</si>
  <si>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</si>
  <si>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</si>
  <si>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</si>
  <si>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</si>
  <si>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</si>
  <si>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</si>
  <si>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</si>
  <si>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</si>
  <si>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</si>
  <si>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</si>
  <si>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</si>
  <si>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</si>
  <si>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</si>
  <si>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</si>
  <si>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</si>
  <si>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</si>
  <si>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</si>
  <si>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</si>
  <si>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</si>
  <si>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</si>
  <si>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</si>
  <si>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</si>
  <si>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</si>
  <si>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</si>
  <si>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</si>
  <si>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</si>
  <si>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</si>
  <si>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</si>
  <si>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</si>
  <si>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</si>
  <si>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</si>
  <si>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</si>
  <si>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</si>
  <si>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</si>
  <si>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</si>
  <si>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</si>
  <si>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</si>
  <si>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</si>
  <si>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</si>
  <si>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</si>
  <si>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</si>
  <si>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</si>
  <si>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</si>
  <si>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</si>
  <si>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</si>
  <si>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</si>
  <si>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</si>
  <si>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</si>
  <si>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</si>
  <si>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</si>
  <si>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</si>
  <si>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</si>
  <si>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</si>
  <si>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</si>
  <si>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</si>
  <si>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</si>
  <si>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</si>
  <si>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</si>
  <si>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</si>
  <si>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</si>
  <si>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</si>
  <si>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</si>
  <si>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</si>
  <si>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</si>
  <si>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</si>
  <si>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</si>
  <si>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</si>
  <si>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</si>
  <si>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</si>
  <si>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</si>
  <si>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</si>
  <si>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</si>
  <si>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</si>
  <si>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</si>
  <si>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</si>
  <si>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</si>
  <si>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</si>
  <si>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</si>
  <si>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</si>
  <si>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</si>
  <si>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</si>
  <si>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</si>
  <si>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</si>
  <si>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</si>
  <si>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</si>
  <si>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</si>
  <si>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</si>
  <si>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</si>
  <si>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</si>
  <si>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</si>
  <si>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</si>
  <si>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</si>
  <si>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</si>
  <si>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</si>
  <si>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</si>
  <si>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</si>
  <si>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</si>
  <si>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</si>
  <si>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</si>
  <si>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</si>
  <si>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</si>
  <si>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</si>
  <si>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</si>
  <si>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</si>
  <si>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</si>
  <si>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</si>
  <si>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</si>
  <si>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</si>
  <si>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</si>
  <si>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</si>
  <si>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</si>
  <si>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</si>
  <si>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</si>
  <si>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</si>
  <si>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</si>
  <si>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</si>
  <si>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</si>
  <si>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</si>
  <si>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</si>
  <si>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</si>
  <si>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</si>
  <si>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</si>
  <si>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</si>
  <si>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</si>
  <si>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</si>
  <si>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</si>
  <si>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</si>
  <si>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</si>
  <si>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</si>
  <si>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</si>
  <si>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</si>
  <si>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</si>
  <si>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</si>
  <si>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</si>
  <si>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</si>
  <si>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</si>
  <si>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</si>
  <si>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</si>
  <si>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</si>
  <si>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</si>
  <si>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</si>
  <si>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</si>
  <si>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</si>
  <si>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</si>
  <si>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</si>
  <si>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</si>
  <si>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</si>
  <si>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</si>
  <si>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</si>
  <si>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</si>
  <si>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</si>
  <si>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</si>
  <si>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</si>
  <si>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</si>
  <si>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</si>
  <si>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</si>
  <si>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</si>
  <si>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</si>
  <si>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</si>
  <si>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</si>
  <si>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</si>
  <si>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</si>
  <si>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</si>
  <si>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</si>
  <si>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</si>
  <si>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</si>
  <si>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</si>
  <si>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</si>
  <si>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</si>
  <si>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</si>
  <si>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</si>
  <si>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</si>
  <si>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</si>
  <si>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</si>
  <si>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</si>
  <si>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</si>
  <si>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</si>
  <si>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</si>
  <si>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</si>
  <si>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</si>
  <si>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</si>
  <si>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</si>
  <si>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</si>
  <si>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</si>
  <si>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</si>
  <si>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</si>
  <si>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</si>
  <si>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</si>
  <si>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</si>
  <si>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</si>
  <si>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</si>
  <si>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</si>
  <si>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</si>
  <si>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</si>
  <si>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</si>
  <si>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</si>
  <si>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</si>
  <si>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</si>
  <si>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</si>
  <si>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</si>
  <si>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</si>
  <si>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</si>
  <si>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</si>
  <si>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</si>
  <si>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</si>
  <si>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</si>
  <si>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</si>
  <si>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</si>
  <si>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</si>
  <si>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</si>
  <si>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</si>
  <si>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</si>
  <si>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</si>
  <si>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</si>
  <si>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</si>
  <si>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</si>
  <si>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</si>
  <si>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</si>
  <si>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</si>
  <si>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</si>
  <si>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</si>
  <si>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</si>
  <si>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</si>
  <si>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</si>
  <si>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</si>
  <si>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</si>
  <si>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</si>
  <si>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</si>
  <si>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</si>
  <si>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</si>
  <si>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</si>
  <si>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</si>
  <si>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</si>
  <si>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</si>
  <si>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</si>
  <si>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</si>
  <si>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</si>
  <si>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</si>
  <si>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</si>
  <si>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</si>
  <si>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</si>
  <si>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</si>
  <si>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</si>
  <si>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</si>
  <si>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</si>
  <si>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</si>
  <si>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</si>
  <si>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</si>
  <si>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</si>
  <si>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</si>
  <si>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</si>
  <si>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</si>
  <si>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</si>
  <si>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</si>
  <si>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</si>
  <si>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</si>
  <si>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</si>
  <si>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</si>
  <si>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</si>
  <si>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</si>
  <si>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</si>
  <si>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</si>
  <si>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</si>
  <si>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</si>
  <si>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</si>
  <si>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</si>
  <si>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</si>
  <si>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</si>
  <si>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</si>
  <si>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</si>
  <si>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</si>
  <si>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</si>
  <si>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</si>
  <si>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</si>
  <si>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</si>
  <si>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</si>
  <si>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</si>
  <si>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</si>
  <si>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</si>
  <si>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</si>
  <si>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</si>
  <si>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</si>
  <si>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</si>
  <si>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</si>
  <si>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</si>
  <si>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</si>
  <si>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</si>
  <si>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</si>
  <si>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</si>
  <si>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</si>
  <si>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</si>
  <si>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</si>
  <si>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</si>
  <si>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</si>
  <si>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</si>
  <si>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</si>
  <si>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</si>
  <si>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</si>
  <si>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</si>
  <si>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</si>
  <si>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</si>
  <si>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</si>
  <si>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</si>
  <si>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</si>
  <si>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</si>
  <si>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</si>
  <si>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</si>
  <si>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</si>
  <si>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</si>
  <si>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</si>
  <si>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</si>
  <si>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</si>
  <si>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</si>
  <si>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</si>
  <si>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</si>
  <si>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</si>
  <si>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</si>
  <si>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Medicare ID</t>
  </si>
  <si>
    <t>Facility Name</t>
  </si>
  <si>
    <t>City</t>
  </si>
  <si>
    <t>State</t>
  </si>
  <si>
    <t>Wage Index</t>
  </si>
  <si>
    <t>DSH_Adjustment</t>
  </si>
  <si>
    <t>240001</t>
  </si>
  <si>
    <t>North Memorial Health Care</t>
  </si>
  <si>
    <t>Robbinsdale</t>
  </si>
  <si>
    <t>MN</t>
  </si>
  <si>
    <t>240002</t>
  </si>
  <si>
    <t>St Mary's Medical Center</t>
  </si>
  <si>
    <t>Duluth</t>
  </si>
  <si>
    <t>240004</t>
  </si>
  <si>
    <t>Hennepin County Medical Center</t>
  </si>
  <si>
    <t>Minneapolis</t>
  </si>
  <si>
    <t>240006</t>
  </si>
  <si>
    <t>Olmsted Medical Center</t>
  </si>
  <si>
    <t>Rochester</t>
  </si>
  <si>
    <t>240014</t>
  </si>
  <si>
    <t>Northfield Hospital</t>
  </si>
  <si>
    <t>Northfield</t>
  </si>
  <si>
    <t>240018</t>
  </si>
  <si>
    <t>Fairview Red Wing Hospital</t>
  </si>
  <si>
    <t>Red Wing</t>
  </si>
  <si>
    <t>240019</t>
  </si>
  <si>
    <t>Smdc Medical Center</t>
  </si>
  <si>
    <t>240020</t>
  </si>
  <si>
    <t>Cambridge Medical Center</t>
  </si>
  <si>
    <t>Cambridge</t>
  </si>
  <si>
    <t>240022</t>
  </si>
  <si>
    <t>Sanford Regional Hospital Worthington</t>
  </si>
  <si>
    <t>Worthington</t>
  </si>
  <si>
    <t>240030</t>
  </si>
  <si>
    <t>Douglas County Hospital</t>
  </si>
  <si>
    <t>Alexandria</t>
  </si>
  <si>
    <t>240036</t>
  </si>
  <si>
    <t>St Cloud Hospital</t>
  </si>
  <si>
    <t>St. Cloud</t>
  </si>
  <si>
    <t>240038</t>
  </si>
  <si>
    <t>United Hospital</t>
  </si>
  <si>
    <t>St. Paul</t>
  </si>
  <si>
    <t>240040</t>
  </si>
  <si>
    <t>University Medical Center-Mesabi/ Mesaba Clinics</t>
  </si>
  <si>
    <t>Hibbing</t>
  </si>
  <si>
    <t xml:space="preserve">MN </t>
  </si>
  <si>
    <t>240043</t>
  </si>
  <si>
    <t>Naeve Hospital</t>
  </si>
  <si>
    <t>Albert Lea</t>
  </si>
  <si>
    <t>240044</t>
  </si>
  <si>
    <t>Winona Health Services</t>
  </si>
  <si>
    <t>Winona</t>
  </si>
  <si>
    <t>240047</t>
  </si>
  <si>
    <t>St Lukes Hospital</t>
  </si>
  <si>
    <t>240050</t>
  </si>
  <si>
    <t>Fairview Lakes  Health Services</t>
  </si>
  <si>
    <t>Wyoming</t>
  </si>
  <si>
    <t>240052</t>
  </si>
  <si>
    <t>Lake Region Healthcare Corporation</t>
  </si>
  <si>
    <t>Fergus Falls</t>
  </si>
  <si>
    <t>240053</t>
  </si>
  <si>
    <t>Park Nicollet Methodist Hospital</t>
  </si>
  <si>
    <t>St. Louis Park</t>
  </si>
  <si>
    <t>240056</t>
  </si>
  <si>
    <t>Ridgeview Medical Center</t>
  </si>
  <si>
    <t>Waconia</t>
  </si>
  <si>
    <t>240057</t>
  </si>
  <si>
    <t>Abbott Northwestern Hospital Inc</t>
  </si>
  <si>
    <t>240059</t>
  </si>
  <si>
    <t>Regina Medical Center</t>
  </si>
  <si>
    <t>Hastings</t>
  </si>
  <si>
    <t>Mayo Clinic - Methodist Hospital</t>
  </si>
  <si>
    <t>240063</t>
  </si>
  <si>
    <t>St Joseph'S Hospital</t>
  </si>
  <si>
    <t>240064</t>
  </si>
  <si>
    <t>Grand Itasca Clinic And Hospital</t>
  </si>
  <si>
    <t>Grand Rapids</t>
  </si>
  <si>
    <t>240066</t>
  </si>
  <si>
    <t>Lakeview Memorial Hospital</t>
  </si>
  <si>
    <t>Stillwater</t>
  </si>
  <si>
    <t>240069</t>
  </si>
  <si>
    <t>Owatonna Hospital</t>
  </si>
  <si>
    <t>Owatonna</t>
  </si>
  <si>
    <t>240071</t>
  </si>
  <si>
    <t>District One Hospital</t>
  </si>
  <si>
    <t>Faribault</t>
  </si>
  <si>
    <t>240075</t>
  </si>
  <si>
    <t>Essentia Health St Joseph'S Medical Center</t>
  </si>
  <si>
    <t>Brainerd</t>
  </si>
  <si>
    <t>240076</t>
  </si>
  <si>
    <t>Buffalo Hospital</t>
  </si>
  <si>
    <t>Buffalo</t>
  </si>
  <si>
    <t>240078</t>
  </si>
  <si>
    <t>Fairview Southdale Hospital</t>
  </si>
  <si>
    <t>240080</t>
  </si>
  <si>
    <t>University Of Minnesota  Medical Center, Fairview</t>
  </si>
  <si>
    <t>240084</t>
  </si>
  <si>
    <t>Virginia Regional Medical Center</t>
  </si>
  <si>
    <t>Virginia</t>
  </si>
  <si>
    <t>240088</t>
  </si>
  <si>
    <t>Rice Memorial Hospital</t>
  </si>
  <si>
    <t>Willmar</t>
  </si>
  <si>
    <t>240093</t>
  </si>
  <si>
    <t>Immanuel-St Josephs-Mayo Health System</t>
  </si>
  <si>
    <t>Mankato</t>
  </si>
  <si>
    <t>240100</t>
  </si>
  <si>
    <t>North Country Regional Hospital</t>
  </si>
  <si>
    <t>Bemidji</t>
  </si>
  <si>
    <t>240101</t>
  </si>
  <si>
    <t>St Marys Regional Health Center</t>
  </si>
  <si>
    <t>Detroit Lakes</t>
  </si>
  <si>
    <t>240104</t>
  </si>
  <si>
    <t>St Francis Regional Medical Center</t>
  </si>
  <si>
    <t>Shakopee</t>
  </si>
  <si>
    <t>240106</t>
  </si>
  <si>
    <t>Regions Hospital</t>
  </si>
  <si>
    <t>240115</t>
  </si>
  <si>
    <t>Mercy Hospital</t>
  </si>
  <si>
    <t>Coon Rapids</t>
  </si>
  <si>
    <t>240117</t>
  </si>
  <si>
    <t>Austin Medical Center</t>
  </si>
  <si>
    <t>Austin</t>
  </si>
  <si>
    <t>240132</t>
  </si>
  <si>
    <t>Unity Hospital</t>
  </si>
  <si>
    <t>Fridley</t>
  </si>
  <si>
    <t>240141</t>
  </si>
  <si>
    <t>Fairview Northland Regional Hospital</t>
  </si>
  <si>
    <t>Princeton</t>
  </si>
  <si>
    <t>240166</t>
  </si>
  <si>
    <t>Fairmont Medical Center</t>
  </si>
  <si>
    <t>Fairmont</t>
  </si>
  <si>
    <t>240187</t>
  </si>
  <si>
    <t>Hutchinson Area Health Care</t>
  </si>
  <si>
    <t>Hutchinson</t>
  </si>
  <si>
    <t>240196</t>
  </si>
  <si>
    <t>Phillips Eye Institute</t>
  </si>
  <si>
    <t>240207</t>
  </si>
  <si>
    <t>Fairview Ridges Hospital</t>
  </si>
  <si>
    <t>Burnsville</t>
  </si>
  <si>
    <t>240210</t>
  </si>
  <si>
    <t>Healtheast St John'S Hospital</t>
  </si>
  <si>
    <t>Maplewood</t>
  </si>
  <si>
    <t>240213</t>
  </si>
  <si>
    <t>Healtheast Woodwinds Hospital</t>
  </si>
  <si>
    <t>Woodbury</t>
  </si>
  <si>
    <t>240214</t>
  </si>
  <si>
    <t>Maple Grove Hospital</t>
  </si>
  <si>
    <t>Maple Grove</t>
  </si>
  <si>
    <t>243300</t>
  </si>
  <si>
    <t>Gillette Childrens Specialty Hospital</t>
  </si>
  <si>
    <t>243302</t>
  </si>
  <si>
    <t>Childrens Health Care - (combined Minneapolis and St. Paul)</t>
  </si>
  <si>
    <t>Minneapolis/ St. Paul</t>
  </si>
  <si>
    <t>350011</t>
  </si>
  <si>
    <t>Sanford Medical Center Fargo</t>
  </si>
  <si>
    <t>Fargo</t>
  </si>
  <si>
    <t>ND</t>
  </si>
  <si>
    <t>350019</t>
  </si>
  <si>
    <t>Altru Hospital</t>
  </si>
  <si>
    <t>Grand Forks</t>
  </si>
  <si>
    <t>350070</t>
  </si>
  <si>
    <t>Essentia Health-Fargo</t>
  </si>
  <si>
    <t>354004</t>
  </si>
  <si>
    <t>Prairie St. Johns</t>
  </si>
  <si>
    <t>354005</t>
  </si>
  <si>
    <t>Richard P Stadter Psych Center</t>
  </si>
  <si>
    <t>430016</t>
  </si>
  <si>
    <t>Avera Mckennan Hospital &amp; University Health Center</t>
  </si>
  <si>
    <t>Sioux Falls</t>
  </si>
  <si>
    <t>SD</t>
  </si>
  <si>
    <t>430027</t>
  </si>
  <si>
    <t>Sanford Usd Medical Center</t>
  </si>
  <si>
    <t>430090</t>
  </si>
  <si>
    <t>Sioux Falls Surgical Hospital Llp</t>
  </si>
  <si>
    <t>430095</t>
  </si>
  <si>
    <t>Avera Heart Hospital Of South Dakota Llc</t>
  </si>
  <si>
    <t>520004</t>
  </si>
  <si>
    <t>Franciscan Skemp La Crosse Hsptl</t>
  </si>
  <si>
    <t>LaCrosse</t>
  </si>
  <si>
    <t>WI</t>
  </si>
  <si>
    <t>520087</t>
  </si>
  <si>
    <t>Gundersen Luth Med Ctr</t>
  </si>
  <si>
    <t>PrairieCare LLC</t>
  </si>
  <si>
    <t>From separate APR-DRG grouping software</t>
  </si>
  <si>
    <t>Provider Reference</t>
  </si>
  <si>
    <t>Statewide DRG Base payment amount</t>
  </si>
  <si>
    <t>Look up from Provider reference table</t>
  </si>
  <si>
    <t>Policy Adjuster</t>
  </si>
  <si>
    <t>Wage index labor portion</t>
  </si>
  <si>
    <t>Pediatric Age Cap</t>
  </si>
  <si>
    <t xml:space="preserve">This DRG Pricing calculator will provide an estimated payment for Minnesota Medicaid inpatient hospital services. </t>
  </si>
  <si>
    <t>740</t>
  </si>
  <si>
    <t>POLICY ADJUSTMENT FACTORS</t>
  </si>
  <si>
    <t>Minnesota Department of Human Services</t>
  </si>
  <si>
    <t>SOI</t>
  </si>
  <si>
    <t>Adjuster type</t>
  </si>
  <si>
    <t>National Weight</t>
  </si>
  <si>
    <t>Non Metro Provider Policy Adjuster</t>
  </si>
  <si>
    <t>Freestanding Children Provider Policy Adjuster</t>
  </si>
  <si>
    <t>001</t>
  </si>
  <si>
    <t>1</t>
  </si>
  <si>
    <t>Liver transplant &amp;/or intestinal transplant</t>
  </si>
  <si>
    <t>N/A</t>
  </si>
  <si>
    <t>2</t>
  </si>
  <si>
    <t>3</t>
  </si>
  <si>
    <t>4</t>
  </si>
  <si>
    <t>002</t>
  </si>
  <si>
    <t>Heart &amp;/or lung transplant</t>
  </si>
  <si>
    <t>003</t>
  </si>
  <si>
    <t>Bone marrow transplant</t>
  </si>
  <si>
    <t>004</t>
  </si>
  <si>
    <t>Tracheostomy w MV 96+ hours w extensive procedure or ECMO</t>
  </si>
  <si>
    <t>Other Pediatric (age 17 or under)</t>
  </si>
  <si>
    <t>005</t>
  </si>
  <si>
    <t>Tracheostomy w MV 96+ hours w/o extensive procedure</t>
  </si>
  <si>
    <t>006</t>
  </si>
  <si>
    <t>Pancreas transplant</t>
  </si>
  <si>
    <t>020</t>
  </si>
  <si>
    <t>Craniotomy for trauma</t>
  </si>
  <si>
    <t>021</t>
  </si>
  <si>
    <t>Craniotomy except for trauma</t>
  </si>
  <si>
    <t>022</t>
  </si>
  <si>
    <t>Ventricular shunt procedures</t>
  </si>
  <si>
    <t>023</t>
  </si>
  <si>
    <t>Spinal procedures</t>
  </si>
  <si>
    <t>024</t>
  </si>
  <si>
    <t>Extracranial vascular procedures</t>
  </si>
  <si>
    <t>026</t>
  </si>
  <si>
    <t>Other nervous system &amp; related procedures</t>
  </si>
  <si>
    <t>040</t>
  </si>
  <si>
    <t>Spinal disorders &amp; injuries</t>
  </si>
  <si>
    <t>041</t>
  </si>
  <si>
    <t>Nervous system malignancy</t>
  </si>
  <si>
    <t>042</t>
  </si>
  <si>
    <t>Degenerative nervous system disorders exc mult sclerosis</t>
  </si>
  <si>
    <t>043</t>
  </si>
  <si>
    <t>Multiple sclerosis &amp; other demyelinating diseases</t>
  </si>
  <si>
    <t>044</t>
  </si>
  <si>
    <t>Intracranial hemorrhage</t>
  </si>
  <si>
    <t>045</t>
  </si>
  <si>
    <t>CVA &amp; precerebral occlusion w infarct</t>
  </si>
  <si>
    <t>046</t>
  </si>
  <si>
    <t>Nonspecific CVA &amp; precerebral occlusion w/o infarct</t>
  </si>
  <si>
    <t>047</t>
  </si>
  <si>
    <t>Transient ischemia</t>
  </si>
  <si>
    <t>048</t>
  </si>
  <si>
    <t>Peripheral, cranial &amp; autonomic nerve disorders</t>
  </si>
  <si>
    <t>049</t>
  </si>
  <si>
    <t>Bacterial &amp; tuberculous infections of nervous system</t>
  </si>
  <si>
    <t>050</t>
  </si>
  <si>
    <t>Non-bacterial infections of nervous system exc viral meningitis</t>
  </si>
  <si>
    <t>051</t>
  </si>
  <si>
    <t>Viral meningitis</t>
  </si>
  <si>
    <t>052</t>
  </si>
  <si>
    <t>Nontraumatic stupor &amp; coma</t>
  </si>
  <si>
    <t>053</t>
  </si>
  <si>
    <t>054</t>
  </si>
  <si>
    <t>Migraine &amp; other headaches</t>
  </si>
  <si>
    <t>055</t>
  </si>
  <si>
    <t>Head trauma w coma &gt;1 hr or hemorrhage</t>
  </si>
  <si>
    <t>056</t>
  </si>
  <si>
    <t>Brain contusion/laceration &amp; complicated skull Fx, coma &lt; 1 hr or no coma</t>
  </si>
  <si>
    <t>057</t>
  </si>
  <si>
    <t>Concussion, closed skull Fx nos,uncomplicated intracranial injury, coma &lt; 1 hr or no com</t>
  </si>
  <si>
    <t>058</t>
  </si>
  <si>
    <t>Other disorders of nervous system</t>
  </si>
  <si>
    <t>070</t>
  </si>
  <si>
    <t>Orbital procedures</t>
  </si>
  <si>
    <t>073</t>
  </si>
  <si>
    <t>Eye procedures except orbit</t>
  </si>
  <si>
    <t>080</t>
  </si>
  <si>
    <t>Acute major eye infections</t>
  </si>
  <si>
    <t>082</t>
  </si>
  <si>
    <t>Eye disorders except major infections</t>
  </si>
  <si>
    <t>089</t>
  </si>
  <si>
    <t>Major cranial/facial bone procedures</t>
  </si>
  <si>
    <t>090</t>
  </si>
  <si>
    <t>Major larynx &amp; trachea procedures</t>
  </si>
  <si>
    <t>091</t>
  </si>
  <si>
    <t>Other major head &amp; neck procedures</t>
  </si>
  <si>
    <t>092</t>
  </si>
  <si>
    <t>Facial bone procedures except major cranial/facial bone procedures</t>
  </si>
  <si>
    <t>093</t>
  </si>
  <si>
    <t>Sinus &amp; mastoid procedures</t>
  </si>
  <si>
    <t>095</t>
  </si>
  <si>
    <t>Cleft lip &amp; palate repair</t>
  </si>
  <si>
    <t>097</t>
  </si>
  <si>
    <t>Tonsil &amp; adenoid procedures</t>
  </si>
  <si>
    <t>098</t>
  </si>
  <si>
    <t>Other ear, nose, mouth &amp; throat procedures</t>
  </si>
  <si>
    <t>110</t>
  </si>
  <si>
    <t>Ear, nose, mouth, throat, cranial/facial malignancies</t>
  </si>
  <si>
    <t>111</t>
  </si>
  <si>
    <t>Vertigo &amp; other labyrinth disorders</t>
  </si>
  <si>
    <t>113</t>
  </si>
  <si>
    <t>Infections of upper respiratory tract</t>
  </si>
  <si>
    <t>114</t>
  </si>
  <si>
    <t>Dental &amp; oral diseases &amp; injuries</t>
  </si>
  <si>
    <t>115</t>
  </si>
  <si>
    <t>Other ear, nose, mouth,throat &amp; cranial/facial diagnoses</t>
  </si>
  <si>
    <t>120</t>
  </si>
  <si>
    <t>Major respiratory &amp; chest procedures</t>
  </si>
  <si>
    <t>121</t>
  </si>
  <si>
    <t>Other respiratory &amp; chest procedures</t>
  </si>
  <si>
    <t>130</t>
  </si>
  <si>
    <t>Respiratory system diagnosis w ventilator support 96+ hours</t>
  </si>
  <si>
    <t>131</t>
  </si>
  <si>
    <t>Cystic fibrosis - pulmonary disease</t>
  </si>
  <si>
    <t>132</t>
  </si>
  <si>
    <t>BPD &amp; oth chronic respiratory diseases arising in perinatal period</t>
  </si>
  <si>
    <t>133</t>
  </si>
  <si>
    <t>Pulmonary edema &amp; respiratory failure</t>
  </si>
  <si>
    <t>134</t>
  </si>
  <si>
    <t>Pulmonary embolism</t>
  </si>
  <si>
    <t>135</t>
  </si>
  <si>
    <t>Major chest &amp; respiratory trauma</t>
  </si>
  <si>
    <t>136</t>
  </si>
  <si>
    <t>Respiratory malignancy</t>
  </si>
  <si>
    <t>137</t>
  </si>
  <si>
    <t>Major respiratory infections &amp; inflammations</t>
  </si>
  <si>
    <t>138</t>
  </si>
  <si>
    <t>Bronchiolitis &amp; RSV pneumonia</t>
  </si>
  <si>
    <t>139</t>
  </si>
  <si>
    <t>Other pneumonia</t>
  </si>
  <si>
    <t>140</t>
  </si>
  <si>
    <t>Chronic obstructive pulmonary disease</t>
  </si>
  <si>
    <t>141</t>
  </si>
  <si>
    <t>142</t>
  </si>
  <si>
    <t>Interstitial &amp; alveolar lung diseases</t>
  </si>
  <si>
    <t>143</t>
  </si>
  <si>
    <t>Other respiratory diagnoses except signs, symptoms &amp; minor diagnoses</t>
  </si>
  <si>
    <t>144</t>
  </si>
  <si>
    <t>Respiratory signs, symptoms &amp; minor diagnoses</t>
  </si>
  <si>
    <t>160</t>
  </si>
  <si>
    <t>Major cardiothoracic repair of heart anomaly</t>
  </si>
  <si>
    <t>161</t>
  </si>
  <si>
    <t>Cardiac defibrillator &amp; heart assist implant</t>
  </si>
  <si>
    <t>162</t>
  </si>
  <si>
    <t>Cardiac valve procedures w cardiac catheterization</t>
  </si>
  <si>
    <t>163</t>
  </si>
  <si>
    <t>Cardiac valve procedures w/o cardiac catheterization</t>
  </si>
  <si>
    <t>165</t>
  </si>
  <si>
    <t>Coronary bypass w cardiac cath or percutaneous cardiac procedure</t>
  </si>
  <si>
    <t>166</t>
  </si>
  <si>
    <t>Coronary bypass w/o cardiac cath or percutaneous cardiac procedure</t>
  </si>
  <si>
    <t>167</t>
  </si>
  <si>
    <t>Other cardiothoracic procedures</t>
  </si>
  <si>
    <t>169</t>
  </si>
  <si>
    <t>Major thoracic &amp; abdominal vascular procedures</t>
  </si>
  <si>
    <t>170</t>
  </si>
  <si>
    <t>Permanent cardiac pacemaker implant w AMI, heart failure or shock</t>
  </si>
  <si>
    <t>171</t>
  </si>
  <si>
    <t>Perm cardiac pacemaker implant w/o AMI, heart failure or shock</t>
  </si>
  <si>
    <t>173</t>
  </si>
  <si>
    <t>Other vascular procedures</t>
  </si>
  <si>
    <t>174</t>
  </si>
  <si>
    <t>Percutaneous cardiovascular procedures w AMI</t>
  </si>
  <si>
    <t>175</t>
  </si>
  <si>
    <t>Percutaneous cardiovascular procedures w/o AMI</t>
  </si>
  <si>
    <t>176</t>
  </si>
  <si>
    <t>Cardiac pacemaker &amp; defibrillator device replacement</t>
  </si>
  <si>
    <t>177</t>
  </si>
  <si>
    <t>Cardiac pacemaker &amp; defibrillator revision except device replacement</t>
  </si>
  <si>
    <t>180</t>
  </si>
  <si>
    <t>Other circulatory system procedures</t>
  </si>
  <si>
    <t>190</t>
  </si>
  <si>
    <t>Acute myocardial infarction</t>
  </si>
  <si>
    <t>191</t>
  </si>
  <si>
    <t>Cardiac catheterization w circ disord exc ischemic heart disease</t>
  </si>
  <si>
    <t>192</t>
  </si>
  <si>
    <t>Cardiac catheterization for ischemic heart disease</t>
  </si>
  <si>
    <t>193</t>
  </si>
  <si>
    <t>Acute &amp; subacute endocarditis</t>
  </si>
  <si>
    <t>194</t>
  </si>
  <si>
    <t>Heart failure</t>
  </si>
  <si>
    <t>196</t>
  </si>
  <si>
    <t>Cardiac arrest</t>
  </si>
  <si>
    <t>197</t>
  </si>
  <si>
    <t>Peripheral &amp; other vascular disorders</t>
  </si>
  <si>
    <t>198</t>
  </si>
  <si>
    <t>Angina pectoris &amp; coronary atherosclerosis</t>
  </si>
  <si>
    <t>199</t>
  </si>
  <si>
    <t>200</t>
  </si>
  <si>
    <t>Cardiac structural &amp; valvular disorders</t>
  </si>
  <si>
    <t>201</t>
  </si>
  <si>
    <t>Cardiac arrhythmia &amp; conduction disorders</t>
  </si>
  <si>
    <t>203</t>
  </si>
  <si>
    <t>Chest pain</t>
  </si>
  <si>
    <t>204</t>
  </si>
  <si>
    <t>Syncope &amp; collapse</t>
  </si>
  <si>
    <t>205</t>
  </si>
  <si>
    <t>206</t>
  </si>
  <si>
    <t>Malfunction,reaction,complication of cardiac/vasc device or procedure</t>
  </si>
  <si>
    <t>207</t>
  </si>
  <si>
    <t>Other circulatory system diagnoses</t>
  </si>
  <si>
    <t>220</t>
  </si>
  <si>
    <t>Major stomach, esophageal &amp; duodenal procedures</t>
  </si>
  <si>
    <t>221</t>
  </si>
  <si>
    <t>Major small &amp; large bowel procedures</t>
  </si>
  <si>
    <t>222</t>
  </si>
  <si>
    <t>Other stomach, esophageal &amp; duodenal procedures</t>
  </si>
  <si>
    <t>223</t>
  </si>
  <si>
    <t>Other small &amp; large bowel procedures</t>
  </si>
  <si>
    <t>224</t>
  </si>
  <si>
    <t>Peritoneal adhesiolysis</t>
  </si>
  <si>
    <t>225</t>
  </si>
  <si>
    <t>226</t>
  </si>
  <si>
    <t>Anal procedures</t>
  </si>
  <si>
    <t>227</t>
  </si>
  <si>
    <t>Hernia procedures except inguinal, femoral &amp; umbilical</t>
  </si>
  <si>
    <t>228</t>
  </si>
  <si>
    <t>Inguinal, femoral &amp; umbilical hernia procedures</t>
  </si>
  <si>
    <t>229</t>
  </si>
  <si>
    <t>Other digestive system &amp; abdominal procedures</t>
  </si>
  <si>
    <t>240</t>
  </si>
  <si>
    <t>Digestive malignancy</t>
  </si>
  <si>
    <t>241</t>
  </si>
  <si>
    <t>Peptic ulcer &amp; gastritis</t>
  </si>
  <si>
    <t>242</t>
  </si>
  <si>
    <t>Major esophageal disorders</t>
  </si>
  <si>
    <t>243</t>
  </si>
  <si>
    <t>Other esophageal disorders</t>
  </si>
  <si>
    <t>244</t>
  </si>
  <si>
    <t>Diverticulitis &amp; diverticulosis</t>
  </si>
  <si>
    <t>245</t>
  </si>
  <si>
    <t>Inflammatory bowel disease</t>
  </si>
  <si>
    <t>246</t>
  </si>
  <si>
    <t>Gastrointestinal vascular insufficiency</t>
  </si>
  <si>
    <t>247</t>
  </si>
  <si>
    <t>Intestinal obstruction</t>
  </si>
  <si>
    <t>248</t>
  </si>
  <si>
    <t>Major gastrointestinal &amp; peritoneal infections</t>
  </si>
  <si>
    <t>249</t>
  </si>
  <si>
    <t>Non-bacterial gastroenteritis, nausea &amp; vomiting</t>
  </si>
  <si>
    <t>251</t>
  </si>
  <si>
    <t>Abdominal pain</t>
  </si>
  <si>
    <t>252</t>
  </si>
  <si>
    <t>Malfunction, reaction &amp; complication of GI device or procedure</t>
  </si>
  <si>
    <t>253</t>
  </si>
  <si>
    <t>Other &amp; unspecified gastrointestinal hemorrhage</t>
  </si>
  <si>
    <t>254</t>
  </si>
  <si>
    <t>Other digestive system diagnoses</t>
  </si>
  <si>
    <t>260</t>
  </si>
  <si>
    <t>Major pancreas, liver &amp; shunt procedures</t>
  </si>
  <si>
    <t>261</t>
  </si>
  <si>
    <t>Major biliary tract procedures</t>
  </si>
  <si>
    <t>262</t>
  </si>
  <si>
    <t>Cholecystectomy except laparoscopic</t>
  </si>
  <si>
    <t>263</t>
  </si>
  <si>
    <t>Laparoscopic cholecystectomy</t>
  </si>
  <si>
    <t>264</t>
  </si>
  <si>
    <t>Other hepatobiliary, pancreas &amp; abdominal procedures</t>
  </si>
  <si>
    <t>279</t>
  </si>
  <si>
    <t>Hepatic coma &amp; other major acute liver disorders</t>
  </si>
  <si>
    <t>280</t>
  </si>
  <si>
    <t>Alcoholic liver disease</t>
  </si>
  <si>
    <t>281</t>
  </si>
  <si>
    <t>Malignancy of hepatobiliary system &amp; pancreas</t>
  </si>
  <si>
    <t>282</t>
  </si>
  <si>
    <t>Disorders of pancreas except malignancy</t>
  </si>
  <si>
    <t>283</t>
  </si>
  <si>
    <t>Other disorders of the liver</t>
  </si>
  <si>
    <t>284</t>
  </si>
  <si>
    <t>Disorders of gallbladder &amp; biliary tract</t>
  </si>
  <si>
    <t>301</t>
  </si>
  <si>
    <t>Hip joint replacement</t>
  </si>
  <si>
    <t>302</t>
  </si>
  <si>
    <t>Knee joint replacement</t>
  </si>
  <si>
    <t>303</t>
  </si>
  <si>
    <t>Dorsal &amp; lumbar fusion proc for curvature of back</t>
  </si>
  <si>
    <t>304</t>
  </si>
  <si>
    <t>Dorsal &amp; lumbar fusion proc except for curvature of back</t>
  </si>
  <si>
    <t>305</t>
  </si>
  <si>
    <t>Amputation of lower limb except toes</t>
  </si>
  <si>
    <t>308</t>
  </si>
  <si>
    <t>Hip &amp; femur procedures for trauma except joint replacement</t>
  </si>
  <si>
    <t>309</t>
  </si>
  <si>
    <t>Hip &amp; femur procedures for non-trauma except joint replacement</t>
  </si>
  <si>
    <t>310</t>
  </si>
  <si>
    <t>Intervertebral disc excision &amp; decompression</t>
  </si>
  <si>
    <t>312</t>
  </si>
  <si>
    <t>Skin graft, except hand, for musculoskeletal &amp; connective tissue diagnoses</t>
  </si>
  <si>
    <t>313</t>
  </si>
  <si>
    <t>Knee &amp; lower leg procedures except foot</t>
  </si>
  <si>
    <t>314</t>
  </si>
  <si>
    <t>Foot &amp; toe procedures</t>
  </si>
  <si>
    <t>315</t>
  </si>
  <si>
    <t>Shoulder, upper arm &amp; forearm procedures</t>
  </si>
  <si>
    <t>316</t>
  </si>
  <si>
    <t>Hand &amp; wrist procedures</t>
  </si>
  <si>
    <t>317</t>
  </si>
  <si>
    <t>Tendon, muscle &amp; other soft tissue procedures</t>
  </si>
  <si>
    <t>320</t>
  </si>
  <si>
    <t>Other musculoskeletal system &amp; connective tissue procedures</t>
  </si>
  <si>
    <t>321</t>
  </si>
  <si>
    <t>Cervical spinal fusion &amp; other back/neck proc exc disc excis/decomp</t>
  </si>
  <si>
    <t>340</t>
  </si>
  <si>
    <t>Fracture of femur</t>
  </si>
  <si>
    <t>341</t>
  </si>
  <si>
    <t>Fracture of pelvis or dislocation of hip</t>
  </si>
  <si>
    <t>342</t>
  </si>
  <si>
    <t>Fractures &amp; dislocations except femur, pelvis &amp; back</t>
  </si>
  <si>
    <t>343</t>
  </si>
  <si>
    <t>Musculoskeletal malignancy &amp; pathol fracture d/t muscskel malig</t>
  </si>
  <si>
    <t>344</t>
  </si>
  <si>
    <t>Osteomyelitis, septic arthritis &amp; other musculoskeletal infections</t>
  </si>
  <si>
    <t>346</t>
  </si>
  <si>
    <t>Connective tissue disorders</t>
  </si>
  <si>
    <t>347</t>
  </si>
  <si>
    <t>Other back &amp; neck disorders, fractures &amp; injuries</t>
  </si>
  <si>
    <t>349</t>
  </si>
  <si>
    <t>Malfunction, reaction, complic of orthopedic device or procedure</t>
  </si>
  <si>
    <t>351</t>
  </si>
  <si>
    <t>Other musculoskeletal system &amp; connective tissue diagnoses</t>
  </si>
  <si>
    <t>361</t>
  </si>
  <si>
    <t>Skin graft for skin &amp; subcutaneous tissue diagnoses</t>
  </si>
  <si>
    <t>362</t>
  </si>
  <si>
    <t>Mastectomy procedures</t>
  </si>
  <si>
    <t>363</t>
  </si>
  <si>
    <t>Breast procedures except mastectomy</t>
  </si>
  <si>
    <t>364</t>
  </si>
  <si>
    <t>Other skin, subcutaneous tissue &amp; related procedures</t>
  </si>
  <si>
    <t>380</t>
  </si>
  <si>
    <t>Skin ulcers</t>
  </si>
  <si>
    <t>381</t>
  </si>
  <si>
    <t>Major skin disorders</t>
  </si>
  <si>
    <t>382</t>
  </si>
  <si>
    <t>Malignant breast disorders</t>
  </si>
  <si>
    <t>383</t>
  </si>
  <si>
    <t>Cellulitis &amp; other bacterial skin infections</t>
  </si>
  <si>
    <t>384</t>
  </si>
  <si>
    <t>Contusion, open wound &amp; other trauma to skin &amp; subcutaneous tissue</t>
  </si>
  <si>
    <t>385</t>
  </si>
  <si>
    <t>Other skin, subcutaneous tissue &amp; breast disorders</t>
  </si>
  <si>
    <t>401</t>
  </si>
  <si>
    <t>Pituitary &amp; adrenal procedures</t>
  </si>
  <si>
    <t>403</t>
  </si>
  <si>
    <t>Procedures for obesity</t>
  </si>
  <si>
    <t>404</t>
  </si>
  <si>
    <t>Thyroid, parathyroid &amp; thyroglossal procedures</t>
  </si>
  <si>
    <t>405</t>
  </si>
  <si>
    <t>Other procedures for endocrine, nutritional &amp; metabolic disorders</t>
  </si>
  <si>
    <t>420</t>
  </si>
  <si>
    <t>421</t>
  </si>
  <si>
    <t>Malnutrition, failure to thrive &amp; other nutritional disorders</t>
  </si>
  <si>
    <t>422</t>
  </si>
  <si>
    <t>Hypovolemia &amp; related electrolyte disorders</t>
  </si>
  <si>
    <t>423</t>
  </si>
  <si>
    <t>Inborn errors of metabolism</t>
  </si>
  <si>
    <t>424</t>
  </si>
  <si>
    <t>Other endocrine disorders</t>
  </si>
  <si>
    <t>425</t>
  </si>
  <si>
    <t>Electrolyte disorders except hypovolemia related</t>
  </si>
  <si>
    <t>440</t>
  </si>
  <si>
    <t>Kidney transplant</t>
  </si>
  <si>
    <t>441</t>
  </si>
  <si>
    <t>Major bladder procedures</t>
  </si>
  <si>
    <t>442</t>
  </si>
  <si>
    <t>Kidney &amp; urinary tract procedures for malignancy</t>
  </si>
  <si>
    <t>443</t>
  </si>
  <si>
    <t>Kidney &amp; urinary tract procedures for nonmalignancy</t>
  </si>
  <si>
    <t>444</t>
  </si>
  <si>
    <t>Renal dialysis access device procedure only</t>
  </si>
  <si>
    <t>445</t>
  </si>
  <si>
    <t>Other bladder procedures</t>
  </si>
  <si>
    <t>446</t>
  </si>
  <si>
    <t>Urethral &amp; transurethral procedures</t>
  </si>
  <si>
    <t>447</t>
  </si>
  <si>
    <t>Other kidney, urinary tract &amp; related procedures</t>
  </si>
  <si>
    <t>460</t>
  </si>
  <si>
    <t>Renal failure</t>
  </si>
  <si>
    <t>461</t>
  </si>
  <si>
    <t>Kidney &amp; urinary tract malignancy</t>
  </si>
  <si>
    <t>462</t>
  </si>
  <si>
    <t>Nephritis &amp; nephrosis</t>
  </si>
  <si>
    <t>463</t>
  </si>
  <si>
    <t>Kidney &amp; urinary tract infections</t>
  </si>
  <si>
    <t>465</t>
  </si>
  <si>
    <t>Urinary stones &amp; acquired upper urinary tract obstruction</t>
  </si>
  <si>
    <t>466</t>
  </si>
  <si>
    <t>Malfunction, reaction, complic of genitourinary device or proc</t>
  </si>
  <si>
    <t>468</t>
  </si>
  <si>
    <t>Other kidney &amp; urinary tract diagnoses, signs &amp; symptoms</t>
  </si>
  <si>
    <t>480</t>
  </si>
  <si>
    <t>Major male pelvic procedures</t>
  </si>
  <si>
    <t>481</t>
  </si>
  <si>
    <t>Penis procedures</t>
  </si>
  <si>
    <t>482</t>
  </si>
  <si>
    <t>Transurethral prostatectomy</t>
  </si>
  <si>
    <t>483</t>
  </si>
  <si>
    <t>Testes &amp; scrotal procedures</t>
  </si>
  <si>
    <t>484</t>
  </si>
  <si>
    <t>Other male reproductive system &amp; related procedures</t>
  </si>
  <si>
    <t>500</t>
  </si>
  <si>
    <t>Malignancy, male reproductive system</t>
  </si>
  <si>
    <t>501</t>
  </si>
  <si>
    <t>Male reproductive system diagnoses except malignancy</t>
  </si>
  <si>
    <t>510</t>
  </si>
  <si>
    <t>Pelvic evisceration, radical hysterectomy &amp; other radical GYN procs</t>
  </si>
  <si>
    <t>511</t>
  </si>
  <si>
    <t>Uterine &amp; adnexa procedures for ovarian &amp; adnexal malignancy</t>
  </si>
  <si>
    <t>512</t>
  </si>
  <si>
    <t>Uterine &amp; adnexa procedures for non-ovarian &amp; non-adnexal malig</t>
  </si>
  <si>
    <t>513</t>
  </si>
  <si>
    <t>Uterine &amp; adnexa procedures for non-malignancy except leiomyoma</t>
  </si>
  <si>
    <t>514</t>
  </si>
  <si>
    <t>Female reproductive system reconstructive procedures</t>
  </si>
  <si>
    <t>517</t>
  </si>
  <si>
    <t>Dilation &amp; curettage for non-obstetric diagnoses</t>
  </si>
  <si>
    <t>518</t>
  </si>
  <si>
    <t>Other female reproductive system &amp; related procedures</t>
  </si>
  <si>
    <t>519</t>
  </si>
  <si>
    <t>Uterine &amp; adnexa procedures for leiomyoma</t>
  </si>
  <si>
    <t>530</t>
  </si>
  <si>
    <t>Female reproductive system malignancy</t>
  </si>
  <si>
    <t>531</t>
  </si>
  <si>
    <t>Female reproductive system infections</t>
  </si>
  <si>
    <t>532</t>
  </si>
  <si>
    <t>Menstrual &amp; other female reproductive system disorders</t>
  </si>
  <si>
    <t>540</t>
  </si>
  <si>
    <t>Cesarean delivery</t>
  </si>
  <si>
    <t>541</t>
  </si>
  <si>
    <t>Vaginal delivery w sterilization &amp;/or D&amp;C</t>
  </si>
  <si>
    <t>542</t>
  </si>
  <si>
    <t>Vaginal delivery w complicating procedures exc sterilization &amp;/or D&amp;C</t>
  </si>
  <si>
    <t>544</t>
  </si>
  <si>
    <t>D&amp;C, aspiration curettage or hysterotomy for obstetric diagnoses</t>
  </si>
  <si>
    <t>545</t>
  </si>
  <si>
    <t>Ectopic pregnancy procedure</t>
  </si>
  <si>
    <t>546</t>
  </si>
  <si>
    <t>Other O.R. proc for obstetric diagnoses except delivery diagnoses</t>
  </si>
  <si>
    <t>560</t>
  </si>
  <si>
    <t>Vaginal delivery</t>
  </si>
  <si>
    <t>Obstetrics/Rural 560</t>
  </si>
  <si>
    <t>561</t>
  </si>
  <si>
    <t>Postpartum &amp; post abortion diagnoses w/o procedure</t>
  </si>
  <si>
    <t>563</t>
  </si>
  <si>
    <t>Preterm labor</t>
  </si>
  <si>
    <t>564</t>
  </si>
  <si>
    <t>Abortion w/o D&amp;C, aspiration curettage or hysterotomy</t>
  </si>
  <si>
    <t>565</t>
  </si>
  <si>
    <t>False labor</t>
  </si>
  <si>
    <t>566</t>
  </si>
  <si>
    <t>Other antepartum diagnoses</t>
  </si>
  <si>
    <t>580</t>
  </si>
  <si>
    <t>Neonate, transferred &lt;5 days old, not born here</t>
  </si>
  <si>
    <t>Neonatal</t>
  </si>
  <si>
    <t>581</t>
  </si>
  <si>
    <t>Neonate, transferred &lt; 5 days old, born here</t>
  </si>
  <si>
    <t>583</t>
  </si>
  <si>
    <t>Neonate w ECMO</t>
  </si>
  <si>
    <t>588</t>
  </si>
  <si>
    <t>Neonate bwt &lt;1500g w major procedure</t>
  </si>
  <si>
    <t>589</t>
  </si>
  <si>
    <t>Neonate bwt &lt;500g or GA &lt;24 weeks</t>
  </si>
  <si>
    <t>591</t>
  </si>
  <si>
    <t>Neonate birthwt 500-749g w/o major procedure</t>
  </si>
  <si>
    <t>593</t>
  </si>
  <si>
    <t>Neonate birthwt 750-999g w/o major procedure</t>
  </si>
  <si>
    <t>602</t>
  </si>
  <si>
    <t>Neonate bwt 1000-1249g w resp dist synd/oth maj resp or maj anom</t>
  </si>
  <si>
    <t>603</t>
  </si>
  <si>
    <t>Neonate birthwt 1000-1249g w or w/o other significant condition</t>
  </si>
  <si>
    <t>607</t>
  </si>
  <si>
    <t>Neonate bwt 1250-1499g w resp dist synd/oth maj resp or maj anom</t>
  </si>
  <si>
    <t>608</t>
  </si>
  <si>
    <t>Neonate bwt 1250-1499g w or w/o other significant condition</t>
  </si>
  <si>
    <t>609</t>
  </si>
  <si>
    <t>Neonate bwt 1500-2499g w major procedure</t>
  </si>
  <si>
    <t>611</t>
  </si>
  <si>
    <t>Neonate birthwt 1500-1999g w major anomaly</t>
  </si>
  <si>
    <t>612</t>
  </si>
  <si>
    <t>Neonate bwt 1500-1999g w resp dist synd/oth maj resp cond</t>
  </si>
  <si>
    <t>613</t>
  </si>
  <si>
    <t>Neonate birthwt 1500-1999g w congenital/perinatal infection</t>
  </si>
  <si>
    <t>614</t>
  </si>
  <si>
    <t>Neonate bwt 1500-1999g w or w/o other significant condition</t>
  </si>
  <si>
    <t>621</t>
  </si>
  <si>
    <t>Neonate bwt 2000-2499g w major anomaly</t>
  </si>
  <si>
    <t>622</t>
  </si>
  <si>
    <t>Neonate bwt 2000-2499g w resp dist synd/oth maj resp cond</t>
  </si>
  <si>
    <t>623</t>
  </si>
  <si>
    <t>Neonate bwt 2000-2499g w congenital/perinatal infection</t>
  </si>
  <si>
    <t>625</t>
  </si>
  <si>
    <t>Neonate bwt 2000-2499g w other significant condition</t>
  </si>
  <si>
    <t>626</t>
  </si>
  <si>
    <t>Neonate bwt 2000-2499g, normal newborn or neonate w other problem</t>
  </si>
  <si>
    <t>Normal Newborn</t>
  </si>
  <si>
    <t>630</t>
  </si>
  <si>
    <t>Neonate birthwt &gt;2499g w major cardiovascular procedure</t>
  </si>
  <si>
    <t>631</t>
  </si>
  <si>
    <t>Neonate birthwt &gt;2499g w other major procedure</t>
  </si>
  <si>
    <t>633</t>
  </si>
  <si>
    <t>Neonate birthwt &gt;2499g w major anomaly</t>
  </si>
  <si>
    <t>634</t>
  </si>
  <si>
    <t>Neonate, birthwt &gt;2499g w resp dist synd/oth maj resp cond</t>
  </si>
  <si>
    <t>636</t>
  </si>
  <si>
    <t>Neonate birthwt &gt;2499g w congenital/perinatal infection</t>
  </si>
  <si>
    <t>639</t>
  </si>
  <si>
    <t>Neonate birthwt &gt;2499g w other significant condition</t>
  </si>
  <si>
    <t>640</t>
  </si>
  <si>
    <t>Neonate birthwt &gt;2499g, normal newborn or neonate w other problem</t>
  </si>
  <si>
    <t>650</t>
  </si>
  <si>
    <t>651</t>
  </si>
  <si>
    <t>Other procedures of blood &amp; blood-forming organs</t>
  </si>
  <si>
    <t>660</t>
  </si>
  <si>
    <t>Major hematologic/immunologic diag exc sickle cell crisis &amp; coagul</t>
  </si>
  <si>
    <t>661</t>
  </si>
  <si>
    <t>Coagulation &amp; platelet disorders</t>
  </si>
  <si>
    <t>662</t>
  </si>
  <si>
    <t>Sickle cell anemia crisis</t>
  </si>
  <si>
    <t>663</t>
  </si>
  <si>
    <t>Other anemia &amp; disorders of blood &amp; blood-forming organs</t>
  </si>
  <si>
    <t>680</t>
  </si>
  <si>
    <t>Major O.R. procedures for lymphatic/hematopoietic/other neoplasms</t>
  </si>
  <si>
    <t>681</t>
  </si>
  <si>
    <t>Other O.R. procedures for lymphatic/hematopoietic/other neoplasms</t>
  </si>
  <si>
    <t>690</t>
  </si>
  <si>
    <t>Acute leukemia</t>
  </si>
  <si>
    <t>691</t>
  </si>
  <si>
    <t>Lymphoma, myeloma &amp; non-acute leukemia</t>
  </si>
  <si>
    <t>692</t>
  </si>
  <si>
    <t>Radiotherapy</t>
  </si>
  <si>
    <t>693</t>
  </si>
  <si>
    <t>Chemotherapy</t>
  </si>
  <si>
    <t>694</t>
  </si>
  <si>
    <t>Lymphatic &amp; other malignancies &amp; neoplasms of uncertain behavior</t>
  </si>
  <si>
    <t>710</t>
  </si>
  <si>
    <t>Infectious &amp; parasitic diseases including HIV w O.R. procedure</t>
  </si>
  <si>
    <t>711</t>
  </si>
  <si>
    <t>Post-op, post-trauma, other device infections w O.R. procedure</t>
  </si>
  <si>
    <t>720</t>
  </si>
  <si>
    <t>Septicemia &amp; disseminated infections</t>
  </si>
  <si>
    <t>721</t>
  </si>
  <si>
    <t>Post-operative, post-traumatic, other device infections</t>
  </si>
  <si>
    <t>722</t>
  </si>
  <si>
    <t>723</t>
  </si>
  <si>
    <t>Viral illness</t>
  </si>
  <si>
    <t>724</t>
  </si>
  <si>
    <t>Other infectious &amp; parasitic diseases</t>
  </si>
  <si>
    <t>Mental illness diagnosis w O.R. procedure</t>
  </si>
  <si>
    <t>Psychiatric</t>
  </si>
  <si>
    <t>750</t>
  </si>
  <si>
    <t>751</t>
  </si>
  <si>
    <t>Major depressive disorders &amp; other/unspecified psychoses</t>
  </si>
  <si>
    <t>752</t>
  </si>
  <si>
    <t>Disorders of personality &amp; impulse control</t>
  </si>
  <si>
    <t>753</t>
  </si>
  <si>
    <t>Bipolar disorders</t>
  </si>
  <si>
    <t>754</t>
  </si>
  <si>
    <t>Depression except major depressive disorder</t>
  </si>
  <si>
    <t>755</t>
  </si>
  <si>
    <t>Adjustment disorders &amp; neuroses except depressive diagnoses</t>
  </si>
  <si>
    <t>756</t>
  </si>
  <si>
    <t>Acute anxiety &amp; delirium states</t>
  </si>
  <si>
    <t>757</t>
  </si>
  <si>
    <t>Organic mental health disturbances</t>
  </si>
  <si>
    <t>758</t>
  </si>
  <si>
    <t>Childhood behavioral disorders</t>
  </si>
  <si>
    <t>759</t>
  </si>
  <si>
    <t>Eating disorders</t>
  </si>
  <si>
    <t>760</t>
  </si>
  <si>
    <t>Other mental health disorders</t>
  </si>
  <si>
    <t>770</t>
  </si>
  <si>
    <t>Drug &amp; alcohol abuse or dependence, left against medical advice</t>
  </si>
  <si>
    <t>772</t>
  </si>
  <si>
    <t>Alcohol &amp; drug dependence w rehab or rehab/detox therapy</t>
  </si>
  <si>
    <t>773</t>
  </si>
  <si>
    <t>Opioid abuse &amp; dependence</t>
  </si>
  <si>
    <t>774</t>
  </si>
  <si>
    <t>Cocaine abuse &amp; dependence</t>
  </si>
  <si>
    <t>775</t>
  </si>
  <si>
    <t>Alcohol abuse &amp; dependence</t>
  </si>
  <si>
    <t>776</t>
  </si>
  <si>
    <t>Other drug abuse &amp; dependence</t>
  </si>
  <si>
    <t>791</t>
  </si>
  <si>
    <t>O.R. procedure for other complications of treatment</t>
  </si>
  <si>
    <t>811</t>
  </si>
  <si>
    <t>Allergic reactions</t>
  </si>
  <si>
    <t>812</t>
  </si>
  <si>
    <t>Poisoning of medicinal agents</t>
  </si>
  <si>
    <t>813</t>
  </si>
  <si>
    <t>Other complications of treatment</t>
  </si>
  <si>
    <t>815</t>
  </si>
  <si>
    <t>Other injury, poisoning &amp; toxic effect diagnoses</t>
  </si>
  <si>
    <t>816</t>
  </si>
  <si>
    <t>Toxic effects of non-medicinal substances</t>
  </si>
  <si>
    <t>841</t>
  </si>
  <si>
    <t>Extensive 3rd degree burns w skin graft</t>
  </si>
  <si>
    <t>842</t>
  </si>
  <si>
    <t>Full thickness burns w skin graft</t>
  </si>
  <si>
    <t>843</t>
  </si>
  <si>
    <t>Extensive 3rd degree or full thickness burns w/o skin graft</t>
  </si>
  <si>
    <t>844</t>
  </si>
  <si>
    <t>Partial thickness burns w or w/o skin graft</t>
  </si>
  <si>
    <t>850</t>
  </si>
  <si>
    <t>Procedure w diag of rehab, aftercare or oth contact w health service</t>
  </si>
  <si>
    <t>860</t>
  </si>
  <si>
    <t>861</t>
  </si>
  <si>
    <t>Signs, symptoms &amp; other factors influencing health status</t>
  </si>
  <si>
    <t>862</t>
  </si>
  <si>
    <t>Other aftercare &amp; convalescence</t>
  </si>
  <si>
    <t>863</t>
  </si>
  <si>
    <t>Neonatal aftercare</t>
  </si>
  <si>
    <t>890</t>
  </si>
  <si>
    <t>HIV w multiple major HIV related conditions</t>
  </si>
  <si>
    <t>892</t>
  </si>
  <si>
    <t>HIV w major HIV related condition</t>
  </si>
  <si>
    <t>893</t>
  </si>
  <si>
    <t>HIV w multiple significant HIV related conditions</t>
  </si>
  <si>
    <t>894</t>
  </si>
  <si>
    <t>HIV w one signif HIV cond or w/o signif related cond</t>
  </si>
  <si>
    <t>910</t>
  </si>
  <si>
    <t>Craniotomy for multiple significant trauma</t>
  </si>
  <si>
    <t>911</t>
  </si>
  <si>
    <t>Extensive abdominal/thoracic procedures for mult significant trauma</t>
  </si>
  <si>
    <t>912</t>
  </si>
  <si>
    <t>Musculoskeletal &amp; other procedures for multiple significant trauma</t>
  </si>
  <si>
    <t>930</t>
  </si>
  <si>
    <t>Multiple significant trauma w/o O.R. procedure</t>
  </si>
  <si>
    <t>950</t>
  </si>
  <si>
    <t>Extensive procedure unrelated to principal diagnosis</t>
  </si>
  <si>
    <t>951</t>
  </si>
  <si>
    <t>Moderately extensive procedure unrelated to principal diagnosis</t>
  </si>
  <si>
    <t>952</t>
  </si>
  <si>
    <t>Nonextensive procedure unrelated to principal diagnosis</t>
  </si>
  <si>
    <t>955</t>
  </si>
  <si>
    <t>0</t>
  </si>
  <si>
    <t>Principal diagnosis invalid as discharge diagnosis</t>
  </si>
  <si>
    <t>956</t>
  </si>
  <si>
    <t>Provider type</t>
  </si>
  <si>
    <t>Children</t>
  </si>
  <si>
    <t>Rural</t>
  </si>
  <si>
    <t>Other</t>
  </si>
  <si>
    <t>244016</t>
  </si>
  <si>
    <t>Adjuster Type</t>
  </si>
  <si>
    <t>Provider Type</t>
  </si>
  <si>
    <t>APR-DRG code</t>
  </si>
  <si>
    <t>-</t>
  </si>
  <si>
    <t>TPL Payment</t>
  </si>
  <si>
    <t>Rateable adjustment</t>
  </si>
  <si>
    <t>DSH Factor</t>
  </si>
  <si>
    <t>Used for provider tax calculation</t>
  </si>
  <si>
    <t>Provider tax payment</t>
  </si>
  <si>
    <t>Final allowed amount</t>
  </si>
  <si>
    <t>Wage adjusted base rate</t>
  </si>
  <si>
    <t>Rate adjustment</t>
  </si>
  <si>
    <t>NPI</t>
  </si>
  <si>
    <t>1215182928</t>
  </si>
  <si>
    <t>1851344907</t>
  </si>
  <si>
    <t>1457393035</t>
  </si>
  <si>
    <t>1407897309</t>
  </si>
  <si>
    <t>1538112131</t>
  </si>
  <si>
    <t>1417990805</t>
  </si>
  <si>
    <t>1164400024</t>
  </si>
  <si>
    <t>1033153895</t>
  </si>
  <si>
    <t>1568427383</t>
  </si>
  <si>
    <t>1396712618</t>
  </si>
  <si>
    <t>1164424305</t>
  </si>
  <si>
    <t>1043269798</t>
  </si>
  <si>
    <t>1457319485</t>
  </si>
  <si>
    <t>1356321699</t>
  </si>
  <si>
    <t>1346258100</t>
  </si>
  <si>
    <t>1295789352</t>
  </si>
  <si>
    <t>1801835970</t>
  </si>
  <si>
    <t>1083692941</t>
  </si>
  <si>
    <t>1093713372</t>
  </si>
  <si>
    <t>1649220724</t>
  </si>
  <si>
    <t>1275608457</t>
  </si>
  <si>
    <t>1760446256</t>
  </si>
  <si>
    <t>1326066085</t>
  </si>
  <si>
    <t>1134186273</t>
  </si>
  <si>
    <t>1669426631</t>
  </si>
  <si>
    <t>1538138003</t>
  </si>
  <si>
    <t>1528025632</t>
  </si>
  <si>
    <t>1194751313</t>
  </si>
  <si>
    <t>1568415974</t>
  </si>
  <si>
    <t>1538123567</t>
  </si>
  <si>
    <t>1699752915</t>
  </si>
  <si>
    <t>1013994359</t>
  </si>
  <si>
    <t>1083617120</t>
  </si>
  <si>
    <t>1619064193</t>
  </si>
  <si>
    <t>1154302487</t>
  </si>
  <si>
    <t>1366526683</t>
  </si>
  <si>
    <t>1679561088</t>
  </si>
  <si>
    <t>1578520045</t>
  </si>
  <si>
    <t>1629006457</t>
  </si>
  <si>
    <t>1316904287</t>
  </si>
  <si>
    <t>1659390706</t>
  </si>
  <si>
    <t>1083672950</t>
  </si>
  <si>
    <t>1922085299</t>
  </si>
  <si>
    <t>1821066499</t>
  </si>
  <si>
    <t>1053508820</t>
  </si>
  <si>
    <t>1457319527</t>
  </si>
  <si>
    <t>1245217520</t>
  </si>
  <si>
    <t>1447218482</t>
  </si>
  <si>
    <t>1356309322</t>
  </si>
  <si>
    <t>1225272552</t>
  </si>
  <si>
    <t>1447352836</t>
  </si>
  <si>
    <t>1881793750</t>
  </si>
  <si>
    <t>1144381328</t>
  </si>
  <si>
    <t>1154346161</t>
  </si>
  <si>
    <t>1215125463</t>
  </si>
  <si>
    <t>1831137389</t>
  </si>
  <si>
    <t>1568460772</t>
  </si>
  <si>
    <t>1821017880</t>
  </si>
  <si>
    <t>1316946809</t>
  </si>
  <si>
    <t>1023003969</t>
  </si>
  <si>
    <t>1801874227</t>
  </si>
  <si>
    <t>1376593442</t>
  </si>
  <si>
    <t>Provider NPI</t>
  </si>
  <si>
    <t>Newborn addon</t>
  </si>
  <si>
    <t>Policy adjuster type</t>
  </si>
  <si>
    <t>APR-DRG information</t>
  </si>
  <si>
    <t>Policy adjustment factors</t>
  </si>
  <si>
    <t>Hospital information</t>
  </si>
  <si>
    <t>DRG base payment</t>
  </si>
  <si>
    <t>Transfer payment adjustment</t>
  </si>
  <si>
    <t>Cost outlier</t>
  </si>
  <si>
    <t>DRG Pricing Calculation</t>
  </si>
  <si>
    <t>Ten digit national provider identifier for health care providers that participate in the Minnesota Medicaid program.</t>
  </si>
  <si>
    <t>DRG relative weight</t>
  </si>
  <si>
    <t>Transitional adjustment</t>
  </si>
  <si>
    <t>1356369524</t>
  </si>
  <si>
    <t>1104881911</t>
  </si>
  <si>
    <t>1750346243</t>
  </si>
  <si>
    <t>1881651990</t>
  </si>
  <si>
    <t>1649257981</t>
  </si>
  <si>
    <t>1255318523</t>
  </si>
  <si>
    <t>1801870191</t>
  </si>
  <si>
    <t>1699732586</t>
  </si>
  <si>
    <t>1568482966</t>
  </si>
  <si>
    <t>1407043276</t>
  </si>
  <si>
    <t>1629161781</t>
  </si>
  <si>
    <t>1528009412</t>
  </si>
  <si>
    <t>1528157039</t>
  </si>
  <si>
    <t>1578907655</t>
  </si>
  <si>
    <t>1679709802</t>
  </si>
  <si>
    <t>1164445250</t>
  </si>
  <si>
    <t>1730390428</t>
  </si>
  <si>
    <t>Used for look ups to the provider reference table</t>
  </si>
  <si>
    <t>Provider Name</t>
  </si>
  <si>
    <t>Used for Other Pediatric DRG policy adjuster</t>
  </si>
  <si>
    <t>Transition adjusted payment</t>
  </si>
  <si>
    <t>Oper_CCR_FY15</t>
  </si>
  <si>
    <t>Cap_CCR_FY15</t>
  </si>
  <si>
    <t>Agg_CCR_FY15</t>
  </si>
  <si>
    <t>All Other Provider Policy Adjuster - Adult</t>
  </si>
  <si>
    <t>All Other Provider Policy Adjuster - Pediatric</t>
  </si>
  <si>
    <t>Admission date</t>
  </si>
  <si>
    <t>Date of Birth</t>
  </si>
  <si>
    <t>Birth of newborn at this hospital</t>
  </si>
  <si>
    <t>Date of admission on claim - used only to calculate newborn addon</t>
  </si>
  <si>
    <t>Yes/No field indicating birth of newborn</t>
  </si>
  <si>
    <t>E14</t>
  </si>
  <si>
    <t>E15</t>
  </si>
  <si>
    <t>E16</t>
  </si>
  <si>
    <t>Values in this section are retrieved from the worksheet called "DRG Table" based on the DRG code entered in cell E15.</t>
  </si>
  <si>
    <t>Yes/No field used for transfer pricing adjustment</t>
  </si>
  <si>
    <t>Payment policy parameters set by Medicaid</t>
  </si>
  <si>
    <t>Initial DRG base payment</t>
  </si>
  <si>
    <t>Was patient transferred - discharge status = 02, 05, 65, 82, 85, 93?</t>
  </si>
  <si>
    <t>Year 1 transitional adjustment factor</t>
  </si>
  <si>
    <t>Used for transfer pricing</t>
  </si>
  <si>
    <t>Category of Service</t>
  </si>
  <si>
    <t>Category of Service indicator on claim</t>
  </si>
  <si>
    <t>1316026370</t>
  </si>
  <si>
    <t>1740256668</t>
  </si>
  <si>
    <t>1669403846</t>
  </si>
  <si>
    <t>1659355600</t>
  </si>
  <si>
    <t>1174529002</t>
  </si>
  <si>
    <t>1528025442</t>
  </si>
  <si>
    <t>1043218753</t>
  </si>
  <si>
    <t>1770542904</t>
  </si>
  <si>
    <t>1942253547</t>
  </si>
  <si>
    <t>1609861095</t>
  </si>
  <si>
    <t>1497850119</t>
  </si>
  <si>
    <t>1568401016</t>
  </si>
  <si>
    <t>1639278609</t>
  </si>
  <si>
    <t>1477525566</t>
  </si>
  <si>
    <t>1477545333</t>
  </si>
  <si>
    <t>1598751240</t>
  </si>
  <si>
    <t>1972763001</t>
  </si>
  <si>
    <t>1528031390</t>
  </si>
  <si>
    <t>1073516357</t>
  </si>
  <si>
    <t>1952370348</t>
  </si>
  <si>
    <t>1538143896</t>
  </si>
  <si>
    <t>1295726362</t>
  </si>
  <si>
    <t>1023086055</t>
  </si>
  <si>
    <t>1598860215</t>
  </si>
  <si>
    <t>1932472255</t>
  </si>
  <si>
    <t>1780654962</t>
  </si>
  <si>
    <t>1396849303</t>
  </si>
  <si>
    <t>1851335525</t>
  </si>
  <si>
    <t>1427041052</t>
  </si>
  <si>
    <t>1053497214</t>
  </si>
  <si>
    <t>1730248907</t>
  </si>
  <si>
    <t>1538178520</t>
  </si>
  <si>
    <t>1407849367</t>
  </si>
  <si>
    <t>1093745051</t>
  </si>
  <si>
    <t>1720045073</t>
  </si>
  <si>
    <t>1760440846</t>
  </si>
  <si>
    <t>1487678942</t>
  </si>
  <si>
    <t>1790799518</t>
  </si>
  <si>
    <t>1164471678</t>
  </si>
  <si>
    <t>1952307688</t>
  </si>
  <si>
    <t>1104818673</t>
  </si>
  <si>
    <t>1538113022</t>
  </si>
  <si>
    <t>1629091871</t>
  </si>
  <si>
    <t>1225049018</t>
  </si>
  <si>
    <t>1639162381</t>
  </si>
  <si>
    <t>1942398029</t>
  </si>
  <si>
    <t>1003851171</t>
  </si>
  <si>
    <t>1558328435</t>
  </si>
  <si>
    <t>1508885633</t>
  </si>
  <si>
    <t>1841288644</t>
  </si>
  <si>
    <t>1699879833</t>
  </si>
  <si>
    <t>1407889991</t>
  </si>
  <si>
    <t>1790783587</t>
  </si>
  <si>
    <t>1497703045</t>
  </si>
  <si>
    <t>1780630939</t>
  </si>
  <si>
    <t>1063435410</t>
  </si>
  <si>
    <t>1003869082</t>
  </si>
  <si>
    <t>1780781054</t>
  </si>
  <si>
    <t>1124035282</t>
  </si>
  <si>
    <t>1720086028</t>
  </si>
  <si>
    <t>1548212699</t>
  </si>
  <si>
    <t>1326041633</t>
  </si>
  <si>
    <t>1942233234</t>
  </si>
  <si>
    <t>1528041183</t>
  </si>
  <si>
    <t>1285691725</t>
  </si>
  <si>
    <t>1023067642</t>
  </si>
  <si>
    <t>1942277835</t>
  </si>
  <si>
    <t>1639198732</t>
  </si>
  <si>
    <t>1578590626</t>
  </si>
  <si>
    <t>1992763858</t>
  </si>
  <si>
    <t>1619945052</t>
  </si>
  <si>
    <t>1487712493</t>
  </si>
  <si>
    <t>1942246848</t>
  </si>
  <si>
    <t>1912999137</t>
  </si>
  <si>
    <t>1740240225</t>
  </si>
  <si>
    <t>1922072776</t>
  </si>
  <si>
    <t>1154615573</t>
  </si>
  <si>
    <t>1801840517</t>
  </si>
  <si>
    <t>1326069097</t>
  </si>
  <si>
    <t>1306836598</t>
  </si>
  <si>
    <t>1407838329</t>
  </si>
  <si>
    <t>1982673620</t>
  </si>
  <si>
    <t>Payment Method</t>
  </si>
  <si>
    <t>Based on provider / COS combination</t>
  </si>
  <si>
    <t>PER DIEM BASE PAYMENT</t>
  </si>
  <si>
    <t>Hospital Per Diem Rate</t>
  </si>
  <si>
    <t>Full stay per diem base payment</t>
  </si>
  <si>
    <t>Applicable per diem rate based on Provider Reference Table</t>
  </si>
  <si>
    <t>Look up from Provider Reference table</t>
  </si>
  <si>
    <t>Granite Falls</t>
  </si>
  <si>
    <t>Granite Falls Municipal Hospital</t>
  </si>
  <si>
    <t>Ortonville</t>
  </si>
  <si>
    <t>Glencoe</t>
  </si>
  <si>
    <t>Glencoe Regional Health Services</t>
  </si>
  <si>
    <t>Crookston</t>
  </si>
  <si>
    <t>Montevideo</t>
  </si>
  <si>
    <t>Graceville</t>
  </si>
  <si>
    <t>Dawson</t>
  </si>
  <si>
    <t>Johnson Memorial Hospital</t>
  </si>
  <si>
    <t>New Prague</t>
  </si>
  <si>
    <t>Wadena</t>
  </si>
  <si>
    <t>Cook</t>
  </si>
  <si>
    <t>Cook Hospital</t>
  </si>
  <si>
    <t>Mahnomen</t>
  </si>
  <si>
    <t>Mahnomen Health Center</t>
  </si>
  <si>
    <t>Two Harbors</t>
  </si>
  <si>
    <t>Lake View Memorial Hospital</t>
  </si>
  <si>
    <t>Hallock</t>
  </si>
  <si>
    <t>Kittson Memorial Hospital</t>
  </si>
  <si>
    <t>Morris</t>
  </si>
  <si>
    <t>Stevens Community Medical Center</t>
  </si>
  <si>
    <t>Thief River Falls</t>
  </si>
  <si>
    <t>Cloquet</t>
  </si>
  <si>
    <t>Community Memorial Hospital</t>
  </si>
  <si>
    <t>Canby</t>
  </si>
  <si>
    <t>Sanford Canby Medical Center</t>
  </si>
  <si>
    <t>St. Peter</t>
  </si>
  <si>
    <t>Breckenridge</t>
  </si>
  <si>
    <t>Ada</t>
  </si>
  <si>
    <t>Deer River</t>
  </si>
  <si>
    <t>Tyler</t>
  </si>
  <si>
    <t>Long Prairie</t>
  </si>
  <si>
    <t>Hendricks</t>
  </si>
  <si>
    <t>Hendricks Community Hospital</t>
  </si>
  <si>
    <t>Crosby</t>
  </si>
  <si>
    <t>Cuyuna Regional Medical Center</t>
  </si>
  <si>
    <t>LeSueur</t>
  </si>
  <si>
    <t>Pipestone</t>
  </si>
  <si>
    <t>Arlington</t>
  </si>
  <si>
    <t>Springfield</t>
  </si>
  <si>
    <t>Olivia</t>
  </si>
  <si>
    <t>Renville County Hospital</t>
  </si>
  <si>
    <t>International Falls</t>
  </si>
  <si>
    <t>Falls Memorial Hospital</t>
  </si>
  <si>
    <t>Jackson</t>
  </si>
  <si>
    <t>Sanford Jackson Medical Center</t>
  </si>
  <si>
    <t>Tracy</t>
  </si>
  <si>
    <t>Sanford Tracy Medical Center</t>
  </si>
  <si>
    <t>Park Rapids</t>
  </si>
  <si>
    <t>Windom</t>
  </si>
  <si>
    <t>Windom Area Hospital</t>
  </si>
  <si>
    <t>Wabasha</t>
  </si>
  <si>
    <t>Fosston</t>
  </si>
  <si>
    <t>Little Falls</t>
  </si>
  <si>
    <t>Cannon Falls</t>
  </si>
  <si>
    <t>Grand Marais</t>
  </si>
  <si>
    <t>Cook County North Shore Hospital</t>
  </si>
  <si>
    <t>St. James</t>
  </si>
  <si>
    <t>Blue Earth</t>
  </si>
  <si>
    <t>Roseau</t>
  </si>
  <si>
    <t>Glenwood</t>
  </si>
  <si>
    <t>Glacial Ridge Hospital</t>
  </si>
  <si>
    <t>Slayton</t>
  </si>
  <si>
    <t>Murray County Memorial Hospital</t>
  </si>
  <si>
    <t>Paynesville</t>
  </si>
  <si>
    <t>New Ulm</t>
  </si>
  <si>
    <t>New Ulm Medical Center</t>
  </si>
  <si>
    <t>Sandstone</t>
  </si>
  <si>
    <t>Moose Lake</t>
  </si>
  <si>
    <t>Mercy Hospital &amp; Health Care Center</t>
  </si>
  <si>
    <t>Sleepy Eye</t>
  </si>
  <si>
    <t>Sleepy Eye Medical Center</t>
  </si>
  <si>
    <t>Madison</t>
  </si>
  <si>
    <t>Madison Hospital</t>
  </si>
  <si>
    <t>Benson</t>
  </si>
  <si>
    <t>Swift County Benson Hospital</t>
  </si>
  <si>
    <t>Luverne</t>
  </si>
  <si>
    <t>Sauk Centre</t>
  </si>
  <si>
    <t>Perham</t>
  </si>
  <si>
    <t>Waseca</t>
  </si>
  <si>
    <t>Baudette</t>
  </si>
  <si>
    <t>Lakewood Health Center</t>
  </si>
  <si>
    <t>Westbrook</t>
  </si>
  <si>
    <t>Onamia</t>
  </si>
  <si>
    <t>Mille Lacs Health System</t>
  </si>
  <si>
    <t>Aitkin</t>
  </si>
  <si>
    <t>Riverwood Healthcare Center</t>
  </si>
  <si>
    <t>Madelia</t>
  </si>
  <si>
    <t>Madelia Community Hospital</t>
  </si>
  <si>
    <t>Aurora</t>
  </si>
  <si>
    <t>Monticello</t>
  </si>
  <si>
    <t>New River Medical Center</t>
  </si>
  <si>
    <t>Lake City</t>
  </si>
  <si>
    <t>Ely</t>
  </si>
  <si>
    <t>Ely Bloomenson Community Hospital</t>
  </si>
  <si>
    <t>Staples</t>
  </si>
  <si>
    <t>Lakewood Health System</t>
  </si>
  <si>
    <t>Mora</t>
  </si>
  <si>
    <t>Melrose</t>
  </si>
  <si>
    <t>Elbow Lake</t>
  </si>
  <si>
    <t>Redwood Falls</t>
  </si>
  <si>
    <t>Redwood Area Hospital</t>
  </si>
  <si>
    <t>Big Fork</t>
  </si>
  <si>
    <t>Bigfork Valley Hospital</t>
  </si>
  <si>
    <t>Albany</t>
  </si>
  <si>
    <t>Albany Area Hospital</t>
  </si>
  <si>
    <t>Marshall</t>
  </si>
  <si>
    <t>Warren</t>
  </si>
  <si>
    <t>North Valley Health Center</t>
  </si>
  <si>
    <t>Litchfield</t>
  </si>
  <si>
    <t>Meeker County Memorial Hospital</t>
  </si>
  <si>
    <t>Appleton</t>
  </si>
  <si>
    <t>Appleton Municipal Hospital</t>
  </si>
  <si>
    <t>E17</t>
  </si>
  <si>
    <t>Per Diem Base Payment</t>
  </si>
  <si>
    <t>E66</t>
  </si>
  <si>
    <t>Hudson, WI</t>
  </si>
  <si>
    <t>River Falls, WI</t>
  </si>
  <si>
    <t>241339</t>
  </si>
  <si>
    <t>241345</t>
  </si>
  <si>
    <t>241336</t>
  </si>
  <si>
    <t>241335</t>
  </si>
  <si>
    <t>241365</t>
  </si>
  <si>
    <t>241378</t>
  </si>
  <si>
    <t>241381</t>
  </si>
  <si>
    <t>241318</t>
  </si>
  <si>
    <t>241302</t>
  </si>
  <si>
    <t>241344</t>
  </si>
  <si>
    <t>241357</t>
  </si>
  <si>
    <t>241359</t>
  </si>
  <si>
    <t>241340</t>
  </si>
  <si>
    <t>241320</t>
  </si>
  <si>
    <t>241354</t>
  </si>
  <si>
    <t>241374</t>
  </si>
  <si>
    <t>241367</t>
  </si>
  <si>
    <t>241337</t>
  </si>
  <si>
    <t>241327</t>
  </si>
  <si>
    <t>241353</t>
  </si>
  <si>
    <t>241329</t>
  </si>
  <si>
    <t>241380</t>
  </si>
  <si>
    <t>241366</t>
  </si>
  <si>
    <t>241343</t>
  </si>
  <si>
    <t>520156</t>
  </si>
  <si>
    <t>241316</t>
  </si>
  <si>
    <t>241362</t>
  </si>
  <si>
    <t>241319</t>
  </si>
  <si>
    <t>240021</t>
  </si>
  <si>
    <t>241376</t>
  </si>
  <si>
    <t>241334</t>
  </si>
  <si>
    <t>241314</t>
  </si>
  <si>
    <t>241330</t>
  </si>
  <si>
    <t>241349</t>
  </si>
  <si>
    <t>241363</t>
  </si>
  <si>
    <t>241373</t>
  </si>
  <si>
    <t>241326</t>
  </si>
  <si>
    <t>241369</t>
  </si>
  <si>
    <t>241351</t>
  </si>
  <si>
    <t>241338</t>
  </si>
  <si>
    <t>241306</t>
  </si>
  <si>
    <t>241360</t>
  </si>
  <si>
    <t>241377</t>
  </si>
  <si>
    <t>241350</t>
  </si>
  <si>
    <t>241303</t>
  </si>
  <si>
    <t>241355</t>
  </si>
  <si>
    <t>241332</t>
  </si>
  <si>
    <t>241331</t>
  </si>
  <si>
    <t>241368</t>
  </si>
  <si>
    <t>241342</t>
  </si>
  <si>
    <t>241371</t>
  </si>
  <si>
    <t>241370</t>
  </si>
  <si>
    <t>241346</t>
  </si>
  <si>
    <t>241364</t>
  </si>
  <si>
    <t>241347</t>
  </si>
  <si>
    <t>241361</t>
  </si>
  <si>
    <t>241325</t>
  </si>
  <si>
    <t>241356</t>
  </si>
  <si>
    <t>241309</t>
  </si>
  <si>
    <t>241300</t>
  </si>
  <si>
    <t>241322</t>
  </si>
  <si>
    <t>520010</t>
  </si>
  <si>
    <t>241308</t>
  </si>
  <si>
    <t>241305</t>
  </si>
  <si>
    <t>241333</t>
  </si>
  <si>
    <t>241341</t>
  </si>
  <si>
    <t>241312</t>
  </si>
  <si>
    <t>241352</t>
  </si>
  <si>
    <t>241317</t>
  </si>
  <si>
    <t>241372</t>
  </si>
  <si>
    <t>241323</t>
  </si>
  <si>
    <t>241311</t>
  </si>
  <si>
    <t>241301</t>
  </si>
  <si>
    <t>241348</t>
  </si>
  <si>
    <t>241315</t>
  </si>
  <si>
    <t>241313</t>
  </si>
  <si>
    <t>241379</t>
  </si>
  <si>
    <t>241321</t>
  </si>
  <si>
    <t>Mchs - Waseca Medical Center</t>
  </si>
  <si>
    <t>St Elizabeths Medical Center</t>
  </si>
  <si>
    <t>New Ulm Medical Center Psych</t>
  </si>
  <si>
    <t>Sanford Thief River Falls</t>
  </si>
  <si>
    <t>Sanford Westbrook Hospital</t>
  </si>
  <si>
    <t>Lifecare Medical Center</t>
  </si>
  <si>
    <t>Essentia Health Fosston</t>
  </si>
  <si>
    <t>Avera Marshall Reg Med Center</t>
  </si>
  <si>
    <t>Essentia Health Northern Pines</t>
  </si>
  <si>
    <t>Riverview Hospital &amp; Nsg Home</t>
  </si>
  <si>
    <t>Tri County Hospital</t>
  </si>
  <si>
    <t>Pipestone Cty Med Ctr &amp; Ashton Cc</t>
  </si>
  <si>
    <t>Senior Care Geri Psych</t>
  </si>
  <si>
    <t>Firstlight Health System</t>
  </si>
  <si>
    <t>St Josephs Area Health Services</t>
  </si>
  <si>
    <t>Sanford Bagley Medical Center</t>
  </si>
  <si>
    <t>Hudson Hospital &amp; Clinics</t>
  </si>
  <si>
    <t>Minnesota Valley Health Center Inc</t>
  </si>
  <si>
    <t>St Peter Community Hospital</t>
  </si>
  <si>
    <t>Centracare Health System - Melrose</t>
  </si>
  <si>
    <t>Paynesville Area Hospital District</t>
  </si>
  <si>
    <t>Perham Health</t>
  </si>
  <si>
    <t>Centracare Hlth System Long Prairie</t>
  </si>
  <si>
    <t>Lake City Med Ctr Mayo Health Sys</t>
  </si>
  <si>
    <t>Deer River Healthcare Center</t>
  </si>
  <si>
    <t>St Francis Healthcare Campus</t>
  </si>
  <si>
    <t>St Michaels Hospital</t>
  </si>
  <si>
    <t>Ortonville Municipal Hospital</t>
  </si>
  <si>
    <t>Sanford Hospital</t>
  </si>
  <si>
    <t>St Gabriels Hospital</t>
  </si>
  <si>
    <t>Mayo Clinic Hlth Sys - Cannon Falls</t>
  </si>
  <si>
    <t>Mchs - New Prague</t>
  </si>
  <si>
    <t>Chippewa County-Montevideo Hospital</t>
  </si>
  <si>
    <t>Essentia Health Sandstone</t>
  </si>
  <si>
    <t>River Falls Area Hospital</t>
  </si>
  <si>
    <t>Mayo Clinic Health System St James</t>
  </si>
  <si>
    <t>Springfield Med Ctr - Mayo Health</t>
  </si>
  <si>
    <t>Ridgeview Sibley Medical Center</t>
  </si>
  <si>
    <t>Sanford Wheaton</t>
  </si>
  <si>
    <t>Tyler Healthcare Center Inc</t>
  </si>
  <si>
    <t>Essentia Health Ada</t>
  </si>
  <si>
    <t>Prairie Ridge Hospital &amp; Hlth Svcs</t>
  </si>
  <si>
    <t>Graceville Health Center</t>
  </si>
  <si>
    <t>This is the CAH cost based Per Diem Rate</t>
  </si>
  <si>
    <r>
      <t>This spreadsheet includes data obtained through the use of proprietary computer software created, owned and licensed by the 3M Company.  All copyrights in and to the 3M</t>
    </r>
    <r>
      <rPr>
        <b/>
        <i/>
        <vertAlign val="superscript"/>
        <sz val="10"/>
        <color indexed="8"/>
        <rFont val="Palatino Linotype"/>
        <family val="1"/>
      </rPr>
      <t>TM</t>
    </r>
    <r>
      <rPr>
        <b/>
        <i/>
        <sz val="10"/>
        <color indexed="8"/>
        <rFont val="Palatino Linotype"/>
        <family val="1"/>
      </rPr>
      <t xml:space="preserve"> Software are owned by 3M.  All rights reserved.</t>
    </r>
  </si>
  <si>
    <t>Charge cap applied</t>
  </si>
  <si>
    <t>Payment with Charge cap applied</t>
  </si>
  <si>
    <t>OOS Provider</t>
  </si>
  <si>
    <t>COS 001 - Acute</t>
  </si>
  <si>
    <t>Charge cap applied for claims with TPL payments</t>
  </si>
  <si>
    <t>Allowed amount after application of charge cap</t>
  </si>
  <si>
    <t>COS</t>
  </si>
  <si>
    <t>LOOKUP</t>
  </si>
  <si>
    <t>Final Rate</t>
  </si>
  <si>
    <t>CAH Provider</t>
  </si>
  <si>
    <t>1851378038</t>
  </si>
  <si>
    <t>1619934627</t>
  </si>
  <si>
    <t>1518995349</t>
  </si>
  <si>
    <t>1790751048</t>
  </si>
  <si>
    <t>1518988310</t>
  </si>
  <si>
    <t>1902845068</t>
  </si>
  <si>
    <t>1932123452</t>
  </si>
  <si>
    <t>1174581151</t>
  </si>
  <si>
    <t>1437248945</t>
  </si>
  <si>
    <t>1114920857</t>
  </si>
  <si>
    <t>1215951629</t>
  </si>
  <si>
    <t>1245281229</t>
  </si>
  <si>
    <t>1285657247</t>
  </si>
  <si>
    <t>1285795450</t>
  </si>
  <si>
    <t>1952406324</t>
  </si>
  <si>
    <t>1679537666</t>
  </si>
  <si>
    <t>1033138136</t>
  </si>
  <si>
    <t>1851344907001</t>
  </si>
  <si>
    <t>1457393035001</t>
  </si>
  <si>
    <t>1407897309001</t>
  </si>
  <si>
    <t>1356369524001</t>
  </si>
  <si>
    <t>1538112131001</t>
  </si>
  <si>
    <t>1417990805001</t>
  </si>
  <si>
    <t>1164400024001</t>
  </si>
  <si>
    <t>1033153895001</t>
  </si>
  <si>
    <t>1568427383001</t>
  </si>
  <si>
    <t>1104881911001</t>
  </si>
  <si>
    <t>1396712618001</t>
  </si>
  <si>
    <t>1164424305001</t>
  </si>
  <si>
    <t>1043269798001</t>
  </si>
  <si>
    <t>1457319485001</t>
  </si>
  <si>
    <t>1356321699001</t>
  </si>
  <si>
    <t>1346258100001</t>
  </si>
  <si>
    <t>1295789352001</t>
  </si>
  <si>
    <t>1801835970001</t>
  </si>
  <si>
    <t>1083692941001</t>
  </si>
  <si>
    <t>1093713372001</t>
  </si>
  <si>
    <t>1649220724001</t>
  </si>
  <si>
    <t>1275608457001</t>
  </si>
  <si>
    <t>1760446256001</t>
  </si>
  <si>
    <t>1750346243001</t>
  </si>
  <si>
    <t>1326066085001</t>
  </si>
  <si>
    <t>1134186273001</t>
  </si>
  <si>
    <t>1669426631001</t>
  </si>
  <si>
    <t>1538138003001</t>
  </si>
  <si>
    <t>1881651990001</t>
  </si>
  <si>
    <t>1528025632001</t>
  </si>
  <si>
    <t>1194751313001</t>
  </si>
  <si>
    <t>1568415974001</t>
  </si>
  <si>
    <t>1538123567001</t>
  </si>
  <si>
    <t>1699752915001</t>
  </si>
  <si>
    <t>1649257981001</t>
  </si>
  <si>
    <t>1255318523001</t>
  </si>
  <si>
    <t>1013994359001</t>
  </si>
  <si>
    <t>1083617120001</t>
  </si>
  <si>
    <t>1619064193001</t>
  </si>
  <si>
    <t>1154302487001</t>
  </si>
  <si>
    <t>1801870191001</t>
  </si>
  <si>
    <t>1366526683001</t>
  </si>
  <si>
    <t>1679561088001</t>
  </si>
  <si>
    <t>1578520045001</t>
  </si>
  <si>
    <t>1629006457001</t>
  </si>
  <si>
    <t>1699732586001</t>
  </si>
  <si>
    <t>1316904287001</t>
  </si>
  <si>
    <t>1659390706001</t>
  </si>
  <si>
    <t>1568482966001</t>
  </si>
  <si>
    <t>1083672950001</t>
  </si>
  <si>
    <t>1922085299001</t>
  </si>
  <si>
    <t>1821066499001</t>
  </si>
  <si>
    <t>1407043276001</t>
  </si>
  <si>
    <t>1053508820001</t>
  </si>
  <si>
    <t>1457319527001</t>
  </si>
  <si>
    <t>1245217520001</t>
  </si>
  <si>
    <t>1447218482001</t>
  </si>
  <si>
    <t>1356309322001</t>
  </si>
  <si>
    <t>1225272552001</t>
  </si>
  <si>
    <t>1447352836001</t>
  </si>
  <si>
    <t>1881793750001</t>
  </si>
  <si>
    <t>1629161781001</t>
  </si>
  <si>
    <t>1215182928001</t>
  </si>
  <si>
    <t>1528009412001</t>
  </si>
  <si>
    <t>1144381328001</t>
  </si>
  <si>
    <t>1528157039001</t>
  </si>
  <si>
    <t>1154346161001</t>
  </si>
  <si>
    <t>1578907655001</t>
  </si>
  <si>
    <t>1215125463001</t>
  </si>
  <si>
    <t>1679709802001</t>
  </si>
  <si>
    <t>1831137389001</t>
  </si>
  <si>
    <t>1730390428001</t>
  </si>
  <si>
    <t>1164445250001</t>
  </si>
  <si>
    <t>1568460772001</t>
  </si>
  <si>
    <t>1821017880001</t>
  </si>
  <si>
    <t>1316946809001</t>
  </si>
  <si>
    <t>1023003969001</t>
  </si>
  <si>
    <t>1801874227001</t>
  </si>
  <si>
    <t>1376593442001</t>
  </si>
  <si>
    <t>1316026370001</t>
  </si>
  <si>
    <t>1740256668001</t>
  </si>
  <si>
    <t>1669403846001</t>
  </si>
  <si>
    <t>1659355600001</t>
  </si>
  <si>
    <t>1174529002001</t>
  </si>
  <si>
    <t>1528025442001</t>
  </si>
  <si>
    <t>1043218753001</t>
  </si>
  <si>
    <t>1770542904001</t>
  </si>
  <si>
    <t>1942253547001</t>
  </si>
  <si>
    <t>1609861095001</t>
  </si>
  <si>
    <t>1497850119001</t>
  </si>
  <si>
    <t>1568401016001</t>
  </si>
  <si>
    <t>1639278609001</t>
  </si>
  <si>
    <t>1477525566001</t>
  </si>
  <si>
    <t>1477545333001</t>
  </si>
  <si>
    <t>1598751240001</t>
  </si>
  <si>
    <t>1972763001001</t>
  </si>
  <si>
    <t>1528031390001</t>
  </si>
  <si>
    <t>1073516357001</t>
  </si>
  <si>
    <t>1952370348001</t>
  </si>
  <si>
    <t>1538143896001</t>
  </si>
  <si>
    <t>1295726362001</t>
  </si>
  <si>
    <t>1023086055001</t>
  </si>
  <si>
    <t>1598860215001</t>
  </si>
  <si>
    <t>1932472255001</t>
  </si>
  <si>
    <t>1780654962001</t>
  </si>
  <si>
    <t>1396849303001</t>
  </si>
  <si>
    <t>1851335525001</t>
  </si>
  <si>
    <t>1427041052001</t>
  </si>
  <si>
    <t>1053497214001</t>
  </si>
  <si>
    <t>1730248907001</t>
  </si>
  <si>
    <t>1538178520001</t>
  </si>
  <si>
    <t>1407849367001</t>
  </si>
  <si>
    <t>1093745051001</t>
  </si>
  <si>
    <t>1720045073001</t>
  </si>
  <si>
    <t>1760440846001</t>
  </si>
  <si>
    <t>1487678942001</t>
  </si>
  <si>
    <t>1790799518001</t>
  </si>
  <si>
    <t>1164471678001</t>
  </si>
  <si>
    <t>1952307688001</t>
  </si>
  <si>
    <t>1104818673001</t>
  </si>
  <si>
    <t>1538113022001</t>
  </si>
  <si>
    <t>1629091871001</t>
  </si>
  <si>
    <t>1225049018001</t>
  </si>
  <si>
    <t>1639162381001</t>
  </si>
  <si>
    <t>1942398029001</t>
  </si>
  <si>
    <t>1003851171001</t>
  </si>
  <si>
    <t>1558328435001</t>
  </si>
  <si>
    <t>1508885633001</t>
  </si>
  <si>
    <t>1841288644001</t>
  </si>
  <si>
    <t>1699879833001</t>
  </si>
  <si>
    <t>1407889991001</t>
  </si>
  <si>
    <t>1790783587001</t>
  </si>
  <si>
    <t>1497703045001</t>
  </si>
  <si>
    <t>1780630939001</t>
  </si>
  <si>
    <t>1063435410001</t>
  </si>
  <si>
    <t>1003869082001</t>
  </si>
  <si>
    <t>1780781054001</t>
  </si>
  <si>
    <t>1124035282001</t>
  </si>
  <si>
    <t>1720086028001</t>
  </si>
  <si>
    <t>1548212699001</t>
  </si>
  <si>
    <t>1326041633001</t>
  </si>
  <si>
    <t>1942233234001</t>
  </si>
  <si>
    <t>1528041183001</t>
  </si>
  <si>
    <t>1285691725001</t>
  </si>
  <si>
    <t>1023067642001</t>
  </si>
  <si>
    <t>1942277835001</t>
  </si>
  <si>
    <t>1639198732001</t>
  </si>
  <si>
    <t>1578590626001</t>
  </si>
  <si>
    <t>1992763858001</t>
  </si>
  <si>
    <t>1619945052001</t>
  </si>
  <si>
    <t>1487712493001</t>
  </si>
  <si>
    <t>1942246848001</t>
  </si>
  <si>
    <t>1912999137001</t>
  </si>
  <si>
    <t>1740240225001</t>
  </si>
  <si>
    <t>1922072776001</t>
  </si>
  <si>
    <t>1154615573001</t>
  </si>
  <si>
    <t>1801840517001</t>
  </si>
  <si>
    <t>1326069097001</t>
  </si>
  <si>
    <t>1306836598001</t>
  </si>
  <si>
    <t>1407838329001</t>
  </si>
  <si>
    <t>1982673620001</t>
  </si>
  <si>
    <t>1851378038006</t>
  </si>
  <si>
    <t>1619934627006</t>
  </si>
  <si>
    <t>1518995349006</t>
  </si>
  <si>
    <t>1790751048006</t>
  </si>
  <si>
    <t>1518988310006</t>
  </si>
  <si>
    <t>1902845068006</t>
  </si>
  <si>
    <t>1932123452006</t>
  </si>
  <si>
    <t>1174581151006</t>
  </si>
  <si>
    <t>1437248945006</t>
  </si>
  <si>
    <t>1114920857006</t>
  </si>
  <si>
    <t>1215951629006</t>
  </si>
  <si>
    <t>1245281229006</t>
  </si>
  <si>
    <t>1093713372006</t>
  </si>
  <si>
    <t>1285657247006</t>
  </si>
  <si>
    <t>1285795450006</t>
  </si>
  <si>
    <t>1952406324006</t>
  </si>
  <si>
    <t>1679537666006</t>
  </si>
  <si>
    <t>1033138136006</t>
  </si>
  <si>
    <t>Labor Portion</t>
  </si>
  <si>
    <t>E67</t>
  </si>
  <si>
    <t>E68</t>
  </si>
  <si>
    <t>Fairview Acute Rehabilitation Cntr</t>
  </si>
  <si>
    <t>St Cloud Hospital-Rehab</t>
  </si>
  <si>
    <t>Regions Hospital - Rehab</t>
  </si>
  <si>
    <t>Mayo Clinic Hosp Rochester-Rehab</t>
  </si>
  <si>
    <t>Miller-Dwan Medical Center - Rehab</t>
  </si>
  <si>
    <t>St Lukes Hospital Rehab</t>
  </si>
  <si>
    <t>Sanford Usd Medical Center-Ip Rehab</t>
  </si>
  <si>
    <t>United Hospital Inc</t>
  </si>
  <si>
    <t>Altru Rehabilitation Center</t>
  </si>
  <si>
    <t>Essentia Health Virginia - Rehab</t>
  </si>
  <si>
    <t>Avera Mckennan Hospital - Rehab</t>
  </si>
  <si>
    <t>Park Nicollet Methodist Hosp Rehab</t>
  </si>
  <si>
    <t>Lake Region Healthcare Corp</t>
  </si>
  <si>
    <t>North Memorial Health Care Rehab</t>
  </si>
  <si>
    <t>Sanford Hospital Rehab</t>
  </si>
  <si>
    <t>Sanford Bemidji Medical Center-Aru</t>
  </si>
  <si>
    <t>Abbott Northwestern Hospital Rehab</t>
  </si>
  <si>
    <t>Hennepin County Medical Ctr Rehab</t>
  </si>
  <si>
    <t>Bagley</t>
  </si>
  <si>
    <t>Wheaton</t>
  </si>
  <si>
    <t>241328</t>
  </si>
  <si>
    <t>245127</t>
  </si>
  <si>
    <t>241304</t>
  </si>
  <si>
    <t>Payment parameters including the cost outlier threshold, marginal cost percentage and DSH factors.</t>
  </si>
  <si>
    <t xml:space="preserve"> </t>
  </si>
  <si>
    <t>240010</t>
  </si>
  <si>
    <t>1841266194</t>
  </si>
  <si>
    <t>1841266194001</t>
  </si>
  <si>
    <t>Submitted charges - days 1-180</t>
  </si>
  <si>
    <t>Submitted charges - days 181 and beyond</t>
  </si>
  <si>
    <t>Estimated cost of the stay (days 1-180)</t>
  </si>
  <si>
    <t>Total Outlier Payment</t>
  </si>
  <si>
    <t>DRG cost outlier payment 1-180 days</t>
  </si>
  <si>
    <t>IF E34="Per Diem" then "N/A", else IF E12 = "Yes" and E10=E11 then $20, else 0</t>
  </si>
  <si>
    <t>UB-04 Field Locator 47 minus FL 48 for days 1-180</t>
  </si>
  <si>
    <t>UB-04 Field Locator 47 minus FL 48 for days 181 and beyond</t>
  </si>
  <si>
    <t>IF E34="Per Diem" then "N/A", else IF wage index &gt; 1, 0.696 else 0.620</t>
  </si>
  <si>
    <t>IF E34="Per Diem" then "N/A", else (E22*E39*E40)+(E22*(1-E40))</t>
  </si>
  <si>
    <t>IF E34="Per Diem" then "No", else E14</t>
  </si>
  <si>
    <t>IF E34="Per Diem" then "N/A", else E8 * E38</t>
  </si>
  <si>
    <t>IF E13 &gt;= 181, E9*0.384, else 0</t>
  </si>
  <si>
    <t>E18</t>
  </si>
  <si>
    <t>E19-E23</t>
  </si>
  <si>
    <t>E24-E27</t>
  </si>
  <si>
    <t>E28-E31</t>
  </si>
  <si>
    <t>E32-E41</t>
  </si>
  <si>
    <t>Outlier Add-On 181+ day stay (based on statewide avg CCR)</t>
  </si>
  <si>
    <t>Transfer Base Payment Calculation</t>
  </si>
  <si>
    <t>DRG base payment with policy adjustment</t>
  </si>
  <si>
    <t>Policy adjusted DRG base payment with 10% add on</t>
  </si>
  <si>
    <t>Transition Adjusted Payment</t>
  </si>
  <si>
    <t>Allowed amount before adjustment, DSH and tax</t>
  </si>
  <si>
    <t>Allowed amount plus DSH payment</t>
  </si>
  <si>
    <t>Allowed amount before provider tax</t>
  </si>
  <si>
    <t>Allowed amount before adjustment and DSH</t>
  </si>
  <si>
    <t>Claim specific outlier threshold</t>
  </si>
  <si>
    <t>If paying per diem, then E43 * E13 , Else 0</t>
  </si>
  <si>
    <t>IF E46="Yes" then ((E41*E26)/E27)*(E13+1), else "N/A"</t>
  </si>
  <si>
    <t>IF E34="Per Diem" then "N/A", else E41*E26</t>
  </si>
  <si>
    <t>IF E34="Per Diem" then "N/A", else E49*E31</t>
  </si>
  <si>
    <t>IF E34="Per Diem" then "N/A", else E50*(1+E35)</t>
  </si>
  <si>
    <t>IF E34="Per Diem" then "N/A", else E51+E20</t>
  </si>
  <si>
    <t>IF E34="Per Diem" then "N/A", else IF (E54-E51) &lt; E20 Then "No" Else "Yes"</t>
  </si>
  <si>
    <t>IF E55= "Yes" Then (E54 - E53) * E21, Else 0</t>
  </si>
  <si>
    <t>E57+E58</t>
  </si>
  <si>
    <t>IF E34="Per Diem" then E44, else E51+E58</t>
  </si>
  <si>
    <t>E60*E36</t>
  </si>
  <si>
    <t>IF E34="Per Diem" then E61, else E61 * (1 + E37)</t>
  </si>
  <si>
    <t>IF E34="Per Diem" then E62, else E62+E63</t>
  </si>
  <si>
    <t>IF E18 &gt; 0 and E62&gt;E8, Then Yes, Else No</t>
  </si>
  <si>
    <t>If E65 = "Yes", Then E8, Else E64</t>
  </si>
  <si>
    <t>E66 + E67</t>
  </si>
  <si>
    <t>Allowed amount before adjustment, DSH and tax are applied.</t>
  </si>
  <si>
    <t>Allowed amount after including the transition adjustment in E36.</t>
  </si>
  <si>
    <t>E42-E44</t>
  </si>
  <si>
    <t>E45-E47</t>
  </si>
  <si>
    <t>E48-E51</t>
  </si>
  <si>
    <t>E52-E58</t>
  </si>
  <si>
    <t>E60</t>
  </si>
  <si>
    <t>E61</t>
  </si>
  <si>
    <t>E65</t>
  </si>
  <si>
    <t>Minnesota Medicaid DRG Pricing Calculator - Rates Effective 11/1/2014</t>
  </si>
  <si>
    <t>Calculator Version: March 2, 2016</t>
  </si>
  <si>
    <t>Policy Adjusters by Non-Metro, Freestanding Childrens and All Other Providers - Effective 11/1/2014</t>
  </si>
  <si>
    <t>Provider Reference Table - Wage Index and Adjustment Factors - Effective 11/1/2014</t>
  </si>
  <si>
    <t>IF E18&gt;=E66 or OOS provider then $0, Else E66-E18 * 0.02</t>
  </si>
  <si>
    <t>Final paid amount</t>
  </si>
  <si>
    <t>CALCULATION OF PAID AMOUNT</t>
  </si>
  <si>
    <t xml:space="preserve">Sum of transition payment with charge cap applied (E66) and provider tax payment (E67). </t>
  </si>
  <si>
    <t>E69</t>
  </si>
  <si>
    <t>Final Paid amount</t>
  </si>
  <si>
    <t>This is the final amount paid on the claim. It is equal to the final allowed amount (E68) less TPL (E18). The final paid amount does not consider copay or spenddown.</t>
  </si>
  <si>
    <t>Final allowed less TPL (IF E18&gt;=E66,0 else E68-E18). Does not consider copay or spenddown.</t>
  </si>
  <si>
    <t>No</t>
  </si>
  <si>
    <t xml:space="preserve">This spreadsheet is designed to enable interested parties to predict payment under an APR-DRG payment method for inpatient fee-for-service stays covered by Minnesota Medicaid. This calculator spreadsheet is intended to be helpful to users, but it cannot capture all the editing and pricing complexity of the Minnesota Medicaid Management Information System (MMIS). If there is ever a difference in payment amounts calculated through this spreadsheet versus the MMIS, the MMIS is correct.  </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</si>
  <si>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</si>
  <si>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This DRG pricing calculator spreadsheet was prepared by Navigant Healthcare, a consultant for the Minnesota Department of Human Services (DHS). The basic format of the DRG calculator was copied from a similar product created by Xerox State Healthcare and was modified by Navigant Healthcare.</t>
  </si>
  <si>
    <r>
      <t xml:space="preserve">The "Cover" worksheet contains an introduction to the DRG Calculator and offers websites where interested parties can learn more about the Minnesota Medicaid inpatient DRG pricing method </t>
    </r>
    <r>
      <rPr>
        <b/>
        <sz val="10"/>
        <rFont val="Palatino Linotype"/>
        <family val="1"/>
      </rPr>
      <t>for rates effective 11/1/2014</t>
    </r>
    <r>
      <rPr>
        <sz val="10"/>
        <rFont val="Palatino Linotype"/>
        <family val="1"/>
      </rPr>
      <t>.</t>
    </r>
  </si>
  <si>
    <t>The "Calculator Instructions" worksheet contains a description of the data that must be entered to estimate the Minnesota Medicaid payment amount for an inpatient hospital stay. The instructions also describe the calculations being made to determine the payment amount.</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</si>
  <si>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Minnesota Medicaid payment for that admission will be displayed at the bottom of the Calculator.</t>
  </si>
  <si>
    <t xml:space="preserve">The "DRG Table" worksheet contains a list of the APR-DRG codes and parameters used in pricing individual hospital inpatient stays. Associated policy adjusters depending on whether the provider is a non-metro, children's or "other" hospital are also included. APR-DRG codes, descriptions, average lengths of stay, and national relative weights are determined by 3M Health Information Systems. </t>
  </si>
  <si>
    <r>
      <rPr>
        <b/>
        <sz val="10"/>
        <color theme="6" tint="-0.249977111117893"/>
        <rFont val="Palatino Linotype"/>
        <family val="1"/>
      </rPr>
      <t>Only the fields highlighted in green need to be populated by the user.</t>
    </r>
    <r>
      <rPr>
        <sz val="10"/>
        <rFont val="Palatino Linotype"/>
        <family val="1"/>
      </rPr>
      <t xml:space="preserve"> When that is done, the Calculator will retrieve applicable data elements for the DRG code and for the provider, then calculate the Medicaid allowed amount for the hospital stay. The final allowed amount is displayed on line 68. Line 69 will show a final payment amount net of any third-party payment amounts, when applicable.  </t>
    </r>
  </si>
  <si>
    <r>
      <t xml:space="preserve">Hospitals do not need to submit APR-DRG codes on their claims when billing Minnesota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Minnesota does not license this software, 3M makes available a website in which information for an individual admission can be entered and the website will return the APR-DRG. Hospitals may contact Minnesota at </t>
    </r>
    <r>
      <rPr>
        <u/>
        <sz val="10"/>
        <rFont val="Palatino Linotype"/>
        <family val="1"/>
      </rPr>
      <t>Medicaid_Hospital_Issues_Example@state.mn.us</t>
    </r>
    <r>
      <rPr>
        <sz val="10"/>
        <rFont val="Palatino Linotype"/>
        <family val="1"/>
      </rPr>
      <t xml:space="preserve"> to obtain log on information for this 3M website.       </t>
    </r>
  </si>
  <si>
    <t>This Calculator is intended to mimic the actual DRG pricing calculations within the Minnesota Medicaid Management Information System, MMIS for rates effective 11/1/2014, through 6/30/2015.  However, if there is ever a difference in payment amounts calculated through this spreadsheet versus the MMIS, the MMIS is correct.</t>
  </si>
  <si>
    <t>This is a drop down option where the user selects the category of service indicated on the claim. Two options are available:  "COS 001 - Acute" and "COS 006 - Rehab".</t>
  </si>
  <si>
    <t>Also referred to as "covered charges." Generally this equals hospital billed amount because there are rarely noncovered charges on a claim. Field equals Field Locator 47 minus Field Locator 48 on the UB-04 paper claim form for charges incurred in first 180 days of patient stay.</t>
  </si>
  <si>
    <t>Also referred to as "covered charges." Generally this equals hospital billed amount because there are rarely noncovered charges on a claim. Field equals Field Locator 47 minus Field Locator 48 on the UB-04 paper claim form for charges incurred in the 181st day and beyond of patient stay.</t>
  </si>
  <si>
    <t>This is the date of admission indicated on the claim. This field is used when calculating the newborn add-on amount.</t>
  </si>
  <si>
    <t>This the date of birth indicated on the claims. This field is used when calculating the newborn add-on amount.</t>
  </si>
  <si>
    <r>
      <t>This is a "Yes/No" field indicating whether or not the claim is for the birth of a newborn.</t>
    </r>
    <r>
      <rPr>
        <b/>
        <sz val="10"/>
        <rFont val="Palatino Linotype"/>
        <family val="1"/>
      </rPr>
      <t xml:space="preserve"> Note:</t>
    </r>
    <r>
      <rPr>
        <sz val="10"/>
        <rFont val="Palatino Linotype"/>
        <family val="1"/>
      </rPr>
      <t xml:space="preserve"> this calculator does not reflect the $35,28 payment cap for Cesarean sections (DRG 540).</t>
    </r>
  </si>
  <si>
    <t xml:space="preserve">      4/15/2015:    Initial version
      6/16/2015:    Interactive Calculator updated to include the following transfer discharge codes: 82, 85 and 93. Provider Reference tab updated to reflect 
    11/10/2015:    Interactive Calculator updated to include the following transfer discharge codes: 82, 85 and 93. Provider Reference tab updated to reflect 
                             the Mayo clinic merger
      8/10/2015:    Updated to include CAHs and rehab provider rates, to perform pricing based on claim category of service, and to reflect charge cap with     
                             TPL
      8/11/2015:    Updated to include provider tax payment to CAHs
      9/17/2015:    Updates to DRG base rate, freestanding children's provider policy adjuster factor, and provider NPIs
     11/10/2015:   Updates to rural hospital designations
     11/17/2015:   Updates to rehab ratable adjustment
     12/08/2015:   Added 181+ day outlier payment
       3/02/2016:   Updated Mayo Clinic (240010) transitional adjustment factor
       1/24/2017:   Updates to include truncation pricing logic</t>
  </si>
  <si>
    <t xml:space="preserve">The "Provider Reference" worksheet contains a list of hospital providers participating in the Minnesota Medicaid program. It also includes each provider's numerical parameters used in the DRG pricing calculation.  </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</si>
  <si>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</si>
  <si>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 xml:space="preserve">This is a "Yes/No" field indicating whether the patient was transferred from one acute care hospital to another. Acute-to-acute transfers are identified by patient discharge status values "02", "05", "65", "82", "85", or "93".  </t>
  </si>
  <si>
    <t>This is a numerical value. If the patient is less than one year old, a value of zero should be entered. This field is used to determine whether a pediatric age adjustor is applicable to the claim.</t>
  </si>
  <si>
    <t>Four digit APR-DRG version 31 classification, consisting of a 3-digit base APR-DRG code followed by a 1-digit severity of illness. A hyphen should be entered between the base APR-DRG and the severity of illness.</t>
  </si>
  <si>
    <t>Third-Party Liability Payment amount</t>
  </si>
  <si>
    <t>Targeted policy adjustors applied to specific claims for the purpose of increasing or decreasing payment. They can be applied to individual claims in the form of a multiplier, or through other unique payment calculation parameters.</t>
  </si>
  <si>
    <t>If the hospital is participating in the Minnesota Medicaid program, then its NPI will be in the worksheet called Provider Reference and values in this section are retrieved from the worksheet Provider Reference based on the NPI entered in cell E15.</t>
  </si>
  <si>
    <t>A Transfer Base Payment is only calculated if the value in cell E14 is "Yes." This indicates the discharge status is one included in the transfer policy. The Transfer Base Payment is a per-diem type of calculation in which the per diem amount is determined using the Pre-Transfer DRG Base Payment and the DRG national average length of stay.</t>
  </si>
  <si>
    <t xml:space="preserve">E49 is the base DRG payment, before applicable transfer adjustments. E49 is the rate adjusted DRG base payment adjusted by the rate factor in E35.  </t>
  </si>
  <si>
    <t xml:space="preserve">Outlier payments are made on admissions in which the estimated cost to the hospital far exceeds the Full Stay DRG Base Payment. Outlier payments are based on estimated hospital cost, not on length of stay. There is an additional outlier payment for charges allocated to 181+ day stays. When applicable, an outlier payment is made in addition to DRG base payment. </t>
  </si>
  <si>
    <t>This value is zero if the TPL payment (E18) is greater than the payment with charge cap applied (E66). Otherwise provider tax payment is equal to (E66-E18) x 0.02 (provider tax percentage).</t>
  </si>
  <si>
    <t>Date of birth on claim - used only to calculate newborn addon</t>
  </si>
  <si>
    <t>Children, Rural or Other provider</t>
  </si>
  <si>
    <t>0000000000</t>
  </si>
  <si>
    <t>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</si>
</sst>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_);\(#,##0.0000\)"/>
    <numFmt numFmtId="170" formatCode="_(* #,##0.000_);_(* \(#,##0.000\);_(* &quot;-&quot;??_);_(@_)"/>
    <numFmt numFmtId="171" formatCode="0.0000"/>
    <numFmt numFmtId="172" formatCode="###,###,###,##0"/>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Arial"/>
      <family val="2"/>
    </font>
    <font>
      <sz val="11"/>
      <color indexed="8"/>
      <name val="Arial Narrow"/>
      <family val="2"/>
    </font>
    <font>
      <b/>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sz val="11"/>
      <color indexed="8"/>
      <name val="Palatino Linotype"/>
      <family val="2"/>
    </font>
    <font>
      <sz val="10"/>
      <color indexed="8"/>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1"/>
      <color theme="1"/>
      <name val="Palatino Linotype"/>
      <family val="1"/>
    </font>
    <font>
      <sz val="11"/>
      <color theme="1"/>
      <name val="Palatino Linotype"/>
      <family val="1"/>
    </font>
    <font>
      <u/>
      <sz val="11"/>
      <color theme="1"/>
      <name val="Palatino Linotype"/>
      <family val="1"/>
    </font>
    <font>
      <sz val="11"/>
      <color indexed="8"/>
      <name val="Palatino Linotype"/>
      <family val="1"/>
    </font>
    <font>
      <sz val="8"/>
      <color theme="1"/>
      <name val="Arial"/>
      <family val="2"/>
    </font>
    <font>
      <sz val="8"/>
      <color indexed="8"/>
      <name val="Arial"/>
      <family val="2"/>
    </font>
    <font>
      <sz val="8"/>
      <color theme="0"/>
      <name val="Arial"/>
      <family val="2"/>
    </font>
    <font>
      <sz val="8"/>
      <color indexed="9"/>
      <name val="Arial"/>
      <family val="2"/>
    </font>
    <font>
      <sz val="8"/>
      <color rgb="FF9C0006"/>
      <name val="Arial"/>
      <family val="2"/>
    </font>
    <font>
      <sz val="8"/>
      <color indexed="20"/>
      <name val="Arial"/>
      <family val="2"/>
    </font>
    <font>
      <b/>
      <sz val="8"/>
      <color rgb="FFFA7D00"/>
      <name val="Arial"/>
      <family val="2"/>
    </font>
    <font>
      <b/>
      <sz val="8"/>
      <color indexed="52"/>
      <name val="Arial"/>
      <family val="2"/>
    </font>
    <font>
      <b/>
      <sz val="8"/>
      <color theme="0"/>
      <name val="Arial"/>
      <family val="2"/>
    </font>
    <font>
      <b/>
      <sz val="8"/>
      <color indexed="9"/>
      <name val="Arial"/>
      <family val="2"/>
    </font>
    <font>
      <sz val="8"/>
      <name val="Arial"/>
      <family val="2"/>
    </font>
    <font>
      <sz val="10"/>
      <color theme="1"/>
      <name val="Palatino Linotype"/>
      <family val="2"/>
    </font>
    <font>
      <sz val="10"/>
      <name val="Palatino Linotype"/>
      <family val="1"/>
    </font>
    <font>
      <sz val="10"/>
      <color theme="1"/>
      <name val="Times New Roman"/>
      <family val="2"/>
    </font>
    <font>
      <sz val="9"/>
      <color theme="1"/>
      <name val="Palatino Linotype"/>
      <family val="2"/>
    </font>
    <font>
      <sz val="10"/>
      <name val="Helv"/>
    </font>
    <font>
      <sz val="10"/>
      <name val="Arial "/>
    </font>
    <font>
      <sz val="10"/>
      <name val="System"/>
      <family val="2"/>
    </font>
    <font>
      <i/>
      <sz val="8"/>
      <color rgb="FF7F7F7F"/>
      <name val="Arial"/>
      <family val="2"/>
    </font>
    <font>
      <i/>
      <sz val="8"/>
      <color indexed="23"/>
      <name val="Arial"/>
      <family val="2"/>
    </font>
    <font>
      <sz val="8"/>
      <color rgb="FF006100"/>
      <name val="Arial"/>
      <family val="2"/>
    </font>
    <font>
      <sz val="8"/>
      <color indexed="17"/>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indexed="62"/>
      <name val="Arial"/>
      <family val="2"/>
    </font>
    <font>
      <sz val="8"/>
      <color rgb="FFFA7D00"/>
      <name val="Arial"/>
      <family val="2"/>
    </font>
    <font>
      <sz val="8"/>
      <color indexed="52"/>
      <name val="Arial"/>
      <family val="2"/>
    </font>
    <font>
      <sz val="8"/>
      <color rgb="FF9C6500"/>
      <name val="Arial"/>
      <family val="2"/>
    </font>
    <font>
      <sz val="8"/>
      <color indexed="60"/>
      <name val="Arial"/>
      <family val="2"/>
    </font>
    <font>
      <sz val="11"/>
      <color theme="1"/>
      <name val="Times New Roman"/>
      <family val="1"/>
    </font>
    <font>
      <sz val="10"/>
      <name val="Courier"/>
      <family val="3"/>
    </font>
    <font>
      <sz val="12"/>
      <name val="Times New Roman"/>
      <family val="1"/>
    </font>
    <font>
      <sz val="12"/>
      <name val="Arial"/>
      <family val="2"/>
    </font>
    <font>
      <b/>
      <sz val="8"/>
      <color rgb="FF3F3F3F"/>
      <name val="Arial"/>
      <family val="2"/>
    </font>
    <font>
      <b/>
      <sz val="8"/>
      <color indexed="63"/>
      <name val="Arial"/>
      <family val="2"/>
    </font>
    <font>
      <b/>
      <sz val="8"/>
      <color theme="1"/>
      <name val="Arial"/>
      <family val="2"/>
    </font>
    <font>
      <b/>
      <sz val="8"/>
      <color indexed="8"/>
      <name val="Arial"/>
      <family val="2"/>
    </font>
    <font>
      <sz val="8"/>
      <color rgb="FFFF0000"/>
      <name val="Arial"/>
      <family val="2"/>
    </font>
    <font>
      <sz val="8"/>
      <color indexed="10"/>
      <name val="Arial"/>
      <family val="2"/>
    </font>
    <font>
      <b/>
      <sz val="10"/>
      <color theme="1"/>
      <name val="Palatino Linotype"/>
      <family val="1"/>
    </font>
    <font>
      <sz val="10"/>
      <color theme="1"/>
      <name val="Palatino Linotype"/>
      <family val="1"/>
    </font>
    <font>
      <sz val="10"/>
      <color indexed="9"/>
      <name val="Palatino Linotype"/>
      <family val="1"/>
    </font>
    <font>
      <sz val="10"/>
      <color indexed="8"/>
      <name val="Palatino Linotype"/>
      <family val="1"/>
    </font>
    <font>
      <b/>
      <sz val="16"/>
      <color indexed="9"/>
      <name val="Palatino Linotype"/>
      <family val="1"/>
    </font>
    <font>
      <b/>
      <sz val="10"/>
      <color theme="0"/>
      <name val="Palatino Linotype"/>
      <family val="1"/>
    </font>
    <font>
      <b/>
      <i/>
      <sz val="10"/>
      <color rgb="FFFF0000"/>
      <name val="Palatino Linotype"/>
      <family val="1"/>
    </font>
    <font>
      <b/>
      <i/>
      <sz val="10"/>
      <color theme="0"/>
      <name val="Palatino Linotype"/>
      <family val="1"/>
    </font>
    <font>
      <b/>
      <i/>
      <sz val="10"/>
      <color theme="1"/>
      <name val="Palatino Linotype"/>
      <family val="1"/>
    </font>
    <font>
      <sz val="10"/>
      <color theme="0"/>
      <name val="Palatino Linotype"/>
      <family val="1"/>
    </font>
    <font>
      <b/>
      <sz val="10"/>
      <color indexed="9"/>
      <name val="Palatino Linotype"/>
      <family val="1"/>
    </font>
    <font>
      <b/>
      <sz val="10"/>
      <name val="Palatino Linotype"/>
      <family val="1"/>
    </font>
    <font>
      <sz val="10"/>
      <color rgb="FFFF0000"/>
      <name val="Palatino Linotype"/>
      <family val="1"/>
    </font>
    <font>
      <b/>
      <sz val="20"/>
      <color indexed="9"/>
      <name val="Palatino Linotype"/>
      <family val="1"/>
    </font>
    <font>
      <b/>
      <sz val="12"/>
      <color indexed="9"/>
      <name val="Palatino Linotype"/>
      <family val="1"/>
    </font>
    <font>
      <b/>
      <sz val="10"/>
      <color theme="3" tint="0.39997558519241921"/>
      <name val="Palatino Linotype"/>
      <family val="1"/>
    </font>
    <font>
      <b/>
      <i/>
      <sz val="10"/>
      <color indexed="8"/>
      <name val="Palatino Linotype"/>
      <family val="1"/>
    </font>
    <font>
      <b/>
      <i/>
      <vertAlign val="superscript"/>
      <sz val="10"/>
      <color indexed="8"/>
      <name val="Palatino Linotype"/>
      <family val="1"/>
    </font>
    <font>
      <b/>
      <sz val="10"/>
      <color theme="6" tint="-0.249977111117893"/>
      <name val="Palatino Linotype"/>
      <family val="1"/>
    </font>
    <font>
      <u/>
      <sz val="10"/>
      <name val="Palatino Linotype"/>
      <family val="1"/>
    </font>
    <font>
      <sz val="11"/>
      <name val="Palatino Linotype"/>
      <family val="1"/>
    </font>
  </fonts>
  <fills count="6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99"/>
        <bgColor indexed="64"/>
      </patternFill>
    </fill>
  </fills>
  <borders count="76">
    <border>
      <left/>
      <right/>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style="thin">
        <color auto="1"/>
      </left>
      <right style="thin">
        <color theme="0"/>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theme="0"/>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28178">
    <xf numFmtId="0" fontId="0" fillId="0" borderId="0"/>
    <xf numFmtId="43" fontId="9"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4" fontId="9"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9" fillId="0" borderId="0" applyFont="0" applyFill="0" applyBorder="0" applyAlignment="0" applyProtection="0"/>
    <xf numFmtId="0" fontId="16" fillId="0" borderId="0"/>
    <xf numFmtId="0" fontId="11" fillId="0" borderId="0"/>
    <xf numFmtId="0" fontId="17"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22" fillId="0" borderId="0"/>
    <xf numFmtId="9" fontId="9" fillId="0" borderId="0" applyFont="0" applyFill="0" applyBorder="0" applyAlignment="0" applyProtection="0"/>
    <xf numFmtId="0" fontId="7" fillId="0" borderId="0"/>
    <xf numFmtId="0" fontId="43" fillId="39" borderId="0" applyNumberFormat="0" applyBorder="0" applyAlignment="0" applyProtection="0"/>
    <xf numFmtId="0" fontId="6" fillId="16" borderId="0" applyNumberFormat="0" applyBorder="0" applyAlignment="0" applyProtection="0"/>
    <xf numFmtId="0" fontId="43" fillId="39" borderId="0" applyNumberFormat="0" applyBorder="0" applyAlignment="0" applyProtection="0"/>
    <xf numFmtId="0" fontId="10" fillId="39" borderId="0" applyNumberFormat="0" applyBorder="0" applyAlignment="0" applyProtection="0"/>
    <xf numFmtId="0" fontId="43" fillId="40" borderId="0" applyNumberFormat="0" applyBorder="0" applyAlignment="0" applyProtection="0"/>
    <xf numFmtId="0" fontId="6" fillId="20" borderId="0" applyNumberFormat="0" applyBorder="0" applyAlignment="0" applyProtection="0"/>
    <xf numFmtId="0" fontId="43" fillId="40" borderId="0" applyNumberFormat="0" applyBorder="0" applyAlignment="0" applyProtection="0"/>
    <xf numFmtId="0" fontId="10" fillId="40" borderId="0" applyNumberFormat="0" applyBorder="0" applyAlignment="0" applyProtection="0"/>
    <xf numFmtId="0" fontId="43" fillId="41" borderId="0" applyNumberFormat="0" applyBorder="0" applyAlignment="0" applyProtection="0"/>
    <xf numFmtId="0" fontId="6" fillId="24" borderId="0" applyNumberFormat="0" applyBorder="0" applyAlignment="0" applyProtection="0"/>
    <xf numFmtId="0" fontId="43" fillId="41" borderId="0" applyNumberFormat="0" applyBorder="0" applyAlignment="0" applyProtection="0"/>
    <xf numFmtId="0" fontId="10" fillId="41" borderId="0" applyNumberFormat="0" applyBorder="0" applyAlignment="0" applyProtection="0"/>
    <xf numFmtId="0" fontId="43" fillId="42" borderId="0" applyNumberFormat="0" applyBorder="0" applyAlignment="0" applyProtection="0"/>
    <xf numFmtId="0" fontId="6" fillId="28" borderId="0" applyNumberFormat="0" applyBorder="0" applyAlignment="0" applyProtection="0"/>
    <xf numFmtId="0" fontId="43" fillId="42" borderId="0" applyNumberFormat="0" applyBorder="0" applyAlignment="0" applyProtection="0"/>
    <xf numFmtId="0" fontId="10" fillId="42" borderId="0" applyNumberFormat="0" applyBorder="0" applyAlignment="0" applyProtection="0"/>
    <xf numFmtId="0" fontId="6" fillId="28" borderId="0" applyNumberFormat="0" applyBorder="0" applyAlignment="0" applyProtection="0"/>
    <xf numFmtId="0" fontId="43" fillId="43" borderId="0" applyNumberFormat="0" applyBorder="0" applyAlignment="0" applyProtection="0"/>
    <xf numFmtId="0" fontId="6" fillId="32" borderId="0" applyNumberFormat="0" applyBorder="0" applyAlignment="0" applyProtection="0"/>
    <xf numFmtId="0" fontId="43" fillId="43" borderId="0" applyNumberFormat="0" applyBorder="0" applyAlignment="0" applyProtection="0"/>
    <xf numFmtId="0" fontId="10" fillId="43" borderId="0" applyNumberFormat="0" applyBorder="0" applyAlignment="0" applyProtection="0"/>
    <xf numFmtId="0" fontId="43" fillId="44" borderId="0" applyNumberFormat="0" applyBorder="0" applyAlignment="0" applyProtection="0"/>
    <xf numFmtId="0" fontId="6" fillId="36" borderId="0" applyNumberFormat="0" applyBorder="0" applyAlignment="0" applyProtection="0"/>
    <xf numFmtId="0" fontId="43" fillId="44" borderId="0" applyNumberFormat="0" applyBorder="0" applyAlignment="0" applyProtection="0"/>
    <xf numFmtId="0" fontId="10" fillId="44" borderId="0" applyNumberFormat="0" applyBorder="0" applyAlignment="0" applyProtection="0"/>
    <xf numFmtId="0" fontId="43" fillId="45" borderId="0" applyNumberFormat="0" applyBorder="0" applyAlignment="0" applyProtection="0"/>
    <xf numFmtId="0" fontId="6" fillId="17" borderId="0" applyNumberFormat="0" applyBorder="0" applyAlignment="0" applyProtection="0"/>
    <xf numFmtId="0" fontId="43" fillId="45" borderId="0" applyNumberFormat="0" applyBorder="0" applyAlignment="0" applyProtection="0"/>
    <xf numFmtId="0" fontId="10" fillId="45" borderId="0" applyNumberFormat="0" applyBorder="0" applyAlignment="0" applyProtection="0"/>
    <xf numFmtId="0" fontId="43" fillId="46" borderId="0" applyNumberFormat="0" applyBorder="0" applyAlignment="0" applyProtection="0"/>
    <xf numFmtId="0" fontId="6" fillId="21" borderId="0" applyNumberFormat="0" applyBorder="0" applyAlignment="0" applyProtection="0"/>
    <xf numFmtId="0" fontId="43" fillId="46" borderId="0" applyNumberFormat="0" applyBorder="0" applyAlignment="0" applyProtection="0"/>
    <xf numFmtId="0" fontId="10" fillId="46" borderId="0" applyNumberFormat="0" applyBorder="0" applyAlignment="0" applyProtection="0"/>
    <xf numFmtId="0" fontId="43" fillId="47" borderId="0" applyNumberFormat="0" applyBorder="0" applyAlignment="0" applyProtection="0"/>
    <xf numFmtId="0" fontId="6" fillId="25" borderId="0" applyNumberFormat="0" applyBorder="0" applyAlignment="0" applyProtection="0"/>
    <xf numFmtId="0" fontId="43" fillId="47" borderId="0" applyNumberFormat="0" applyBorder="0" applyAlignment="0" applyProtection="0"/>
    <xf numFmtId="0" fontId="10" fillId="47" borderId="0" applyNumberFormat="0" applyBorder="0" applyAlignment="0" applyProtection="0"/>
    <xf numFmtId="0" fontId="43" fillId="42" borderId="0" applyNumberFormat="0" applyBorder="0" applyAlignment="0" applyProtection="0"/>
    <xf numFmtId="0" fontId="6" fillId="29" borderId="0" applyNumberFormat="0" applyBorder="0" applyAlignment="0" applyProtection="0"/>
    <xf numFmtId="0" fontId="43" fillId="42" borderId="0" applyNumberFormat="0" applyBorder="0" applyAlignment="0" applyProtection="0"/>
    <xf numFmtId="0" fontId="10" fillId="42" borderId="0" applyNumberFormat="0" applyBorder="0" applyAlignment="0" applyProtection="0"/>
    <xf numFmtId="0" fontId="43" fillId="45" borderId="0" applyNumberFormat="0" applyBorder="0" applyAlignment="0" applyProtection="0"/>
    <xf numFmtId="0" fontId="6" fillId="33" borderId="0" applyNumberFormat="0" applyBorder="0" applyAlignment="0" applyProtection="0"/>
    <xf numFmtId="0" fontId="43" fillId="45" borderId="0" applyNumberFormat="0" applyBorder="0" applyAlignment="0" applyProtection="0"/>
    <xf numFmtId="0" fontId="10" fillId="45" borderId="0" applyNumberFormat="0" applyBorder="0" applyAlignment="0" applyProtection="0"/>
    <xf numFmtId="0" fontId="43" fillId="48" borderId="0" applyNumberFormat="0" applyBorder="0" applyAlignment="0" applyProtection="0"/>
    <xf numFmtId="0" fontId="6" fillId="37" borderId="0" applyNumberFormat="0" applyBorder="0" applyAlignment="0" applyProtection="0"/>
    <xf numFmtId="0" fontId="43" fillId="48" borderId="0" applyNumberFormat="0" applyBorder="0" applyAlignment="0" applyProtection="0"/>
    <xf numFmtId="0" fontId="10" fillId="48" borderId="0" applyNumberFormat="0" applyBorder="0" applyAlignment="0" applyProtection="0"/>
    <xf numFmtId="0" fontId="46" fillId="49" borderId="0" applyNumberFormat="0" applyBorder="0" applyAlignment="0" applyProtection="0"/>
    <xf numFmtId="0" fontId="38" fillId="1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46" fillId="46" borderId="0" applyNumberFormat="0" applyBorder="0" applyAlignment="0" applyProtection="0"/>
    <xf numFmtId="0" fontId="38" fillId="22" borderId="0" applyNumberFormat="0" applyBorder="0" applyAlignment="0" applyProtection="0"/>
    <xf numFmtId="0" fontId="46" fillId="46" borderId="0" applyNumberFormat="0" applyBorder="0" applyAlignment="0" applyProtection="0"/>
    <xf numFmtId="0" fontId="15" fillId="46" borderId="0" applyNumberFormat="0" applyBorder="0" applyAlignment="0" applyProtection="0"/>
    <xf numFmtId="0" fontId="46" fillId="47" borderId="0" applyNumberFormat="0" applyBorder="0" applyAlignment="0" applyProtection="0"/>
    <xf numFmtId="0" fontId="38" fillId="26" borderId="0" applyNumberFormat="0" applyBorder="0" applyAlignment="0" applyProtection="0"/>
    <xf numFmtId="0" fontId="46" fillId="47" borderId="0" applyNumberFormat="0" applyBorder="0" applyAlignment="0" applyProtection="0"/>
    <xf numFmtId="0" fontId="15" fillId="47" borderId="0" applyNumberFormat="0" applyBorder="0" applyAlignment="0" applyProtection="0"/>
    <xf numFmtId="0" fontId="46" fillId="50" borderId="0" applyNumberFormat="0" applyBorder="0" applyAlignment="0" applyProtection="0"/>
    <xf numFmtId="0" fontId="38" fillId="30" borderId="0" applyNumberFormat="0" applyBorder="0" applyAlignment="0" applyProtection="0"/>
    <xf numFmtId="0" fontId="46" fillId="50" borderId="0" applyNumberFormat="0" applyBorder="0" applyAlignment="0" applyProtection="0"/>
    <xf numFmtId="0" fontId="15" fillId="50" borderId="0" applyNumberFormat="0" applyBorder="0" applyAlignment="0" applyProtection="0"/>
    <xf numFmtId="0" fontId="46" fillId="51" borderId="0" applyNumberFormat="0" applyBorder="0" applyAlignment="0" applyProtection="0"/>
    <xf numFmtId="0" fontId="38" fillId="34" borderId="0" applyNumberFormat="0" applyBorder="0" applyAlignment="0" applyProtection="0"/>
    <xf numFmtId="0" fontId="46" fillId="51" borderId="0" applyNumberFormat="0" applyBorder="0" applyAlignment="0" applyProtection="0"/>
    <xf numFmtId="0" fontId="15" fillId="51" borderId="0" applyNumberFormat="0" applyBorder="0" applyAlignment="0" applyProtection="0"/>
    <xf numFmtId="0" fontId="46" fillId="52" borderId="0" applyNumberFormat="0" applyBorder="0" applyAlignment="0" applyProtection="0"/>
    <xf numFmtId="0" fontId="38" fillId="38" borderId="0" applyNumberFormat="0" applyBorder="0" applyAlignment="0" applyProtection="0"/>
    <xf numFmtId="0" fontId="46" fillId="52" borderId="0" applyNumberFormat="0" applyBorder="0" applyAlignment="0" applyProtection="0"/>
    <xf numFmtId="0" fontId="15" fillId="52" borderId="0" applyNumberFormat="0" applyBorder="0" applyAlignment="0" applyProtection="0"/>
    <xf numFmtId="0" fontId="46" fillId="53" borderId="0" applyNumberFormat="0" applyBorder="0" applyAlignment="0" applyProtection="0"/>
    <xf numFmtId="0" fontId="38" fillId="15" borderId="0" applyNumberFormat="0" applyBorder="0" applyAlignment="0" applyProtection="0"/>
    <xf numFmtId="0" fontId="46" fillId="53" borderId="0" applyNumberFormat="0" applyBorder="0" applyAlignment="0" applyProtection="0"/>
    <xf numFmtId="0" fontId="15" fillId="53" borderId="0" applyNumberFormat="0" applyBorder="0" applyAlignment="0" applyProtection="0"/>
    <xf numFmtId="0" fontId="46" fillId="54" borderId="0" applyNumberFormat="0" applyBorder="0" applyAlignment="0" applyProtection="0"/>
    <xf numFmtId="0" fontId="38" fillId="19" borderId="0" applyNumberFormat="0" applyBorder="0" applyAlignment="0" applyProtection="0"/>
    <xf numFmtId="0" fontId="46" fillId="54" borderId="0" applyNumberFormat="0" applyBorder="0" applyAlignment="0" applyProtection="0"/>
    <xf numFmtId="0" fontId="15" fillId="54" borderId="0" applyNumberFormat="0" applyBorder="0" applyAlignment="0" applyProtection="0"/>
    <xf numFmtId="0" fontId="46" fillId="55" borderId="0" applyNumberFormat="0" applyBorder="0" applyAlignment="0" applyProtection="0"/>
    <xf numFmtId="0" fontId="38" fillId="23" borderId="0" applyNumberFormat="0" applyBorder="0" applyAlignment="0" applyProtection="0"/>
    <xf numFmtId="0" fontId="46" fillId="55" borderId="0" applyNumberFormat="0" applyBorder="0" applyAlignment="0" applyProtection="0"/>
    <xf numFmtId="0" fontId="15" fillId="55" borderId="0" applyNumberFormat="0" applyBorder="0" applyAlignment="0" applyProtection="0"/>
    <xf numFmtId="0" fontId="46" fillId="50" borderId="0" applyNumberFormat="0" applyBorder="0" applyAlignment="0" applyProtection="0"/>
    <xf numFmtId="0" fontId="38" fillId="27" borderId="0" applyNumberFormat="0" applyBorder="0" applyAlignment="0" applyProtection="0"/>
    <xf numFmtId="0" fontId="46" fillId="50" borderId="0" applyNumberFormat="0" applyBorder="0" applyAlignment="0" applyProtection="0"/>
    <xf numFmtId="0" fontId="15" fillId="50" borderId="0" applyNumberFormat="0" applyBorder="0" applyAlignment="0" applyProtection="0"/>
    <xf numFmtId="0" fontId="38" fillId="27" borderId="0" applyNumberFormat="0" applyBorder="0" applyAlignment="0" applyProtection="0"/>
    <xf numFmtId="0" fontId="46" fillId="51" borderId="0" applyNumberFormat="0" applyBorder="0" applyAlignment="0" applyProtection="0"/>
    <xf numFmtId="0" fontId="38" fillId="31" borderId="0" applyNumberFormat="0" applyBorder="0" applyAlignment="0" applyProtection="0"/>
    <xf numFmtId="0" fontId="46" fillId="51" borderId="0" applyNumberFormat="0" applyBorder="0" applyAlignment="0" applyProtection="0"/>
    <xf numFmtId="0" fontId="15" fillId="51" borderId="0" applyNumberFormat="0" applyBorder="0" applyAlignment="0" applyProtection="0"/>
    <xf numFmtId="0" fontId="46" fillId="56" borderId="0" applyNumberFormat="0" applyBorder="0" applyAlignment="0" applyProtection="0"/>
    <xf numFmtId="0" fontId="38" fillId="35" borderId="0" applyNumberFormat="0" applyBorder="0" applyAlignment="0" applyProtection="0"/>
    <xf numFmtId="0" fontId="46" fillId="56" borderId="0" applyNumberFormat="0" applyBorder="0" applyAlignment="0" applyProtection="0"/>
    <xf numFmtId="0" fontId="15" fillId="56" borderId="0" applyNumberFormat="0" applyBorder="0" applyAlignment="0" applyProtection="0"/>
    <xf numFmtId="0" fontId="47" fillId="40" borderId="0" applyNumberFormat="0" applyBorder="0" applyAlignment="0" applyProtection="0"/>
    <xf numFmtId="0" fontId="28" fillId="9" borderId="0" applyNumberFormat="0" applyBorder="0" applyAlignment="0" applyProtection="0"/>
    <xf numFmtId="0" fontId="47" fillId="40" borderId="0" applyNumberFormat="0" applyBorder="0" applyAlignment="0" applyProtection="0"/>
    <xf numFmtId="0" fontId="60" fillId="40" borderId="0" applyNumberFormat="0" applyBorder="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32" fillId="12" borderId="23"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61" fillId="57" borderId="29" applyNumberFormat="0" applyAlignment="0" applyProtection="0"/>
    <xf numFmtId="0" fontId="61" fillId="57" borderId="29" applyNumberFormat="0" applyAlignment="0" applyProtection="0"/>
    <xf numFmtId="0" fontId="61" fillId="57" borderId="29" applyNumberFormat="0" applyAlignment="0" applyProtection="0"/>
    <xf numFmtId="0" fontId="49" fillId="58" borderId="30" applyNumberFormat="0" applyAlignment="0" applyProtection="0"/>
    <xf numFmtId="0" fontId="34" fillId="13" borderId="26" applyNumberFormat="0" applyAlignment="0" applyProtection="0"/>
    <xf numFmtId="0" fontId="49" fillId="58" borderId="30" applyNumberFormat="0" applyAlignment="0" applyProtection="0"/>
    <xf numFmtId="0" fontId="14" fillId="58" borderId="30" applyNumberFormat="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73" fillId="0" borderId="41">
      <alignment horizontal="left"/>
    </xf>
    <xf numFmtId="0" fontId="50" fillId="0" borderId="0" applyNumberForma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51" fillId="41" borderId="0" applyNumberFormat="0" applyBorder="0" applyAlignment="0" applyProtection="0"/>
    <xf numFmtId="0" fontId="27" fillId="8" borderId="0" applyNumberFormat="0" applyBorder="0" applyAlignment="0" applyProtection="0"/>
    <xf numFmtId="0" fontId="51" fillId="41" borderId="0" applyNumberFormat="0" applyBorder="0" applyAlignment="0" applyProtection="0"/>
    <xf numFmtId="0" fontId="63" fillId="41" borderId="0" applyNumberFormat="0" applyBorder="0" applyAlignment="0" applyProtection="0"/>
    <xf numFmtId="0" fontId="52" fillId="0" borderId="31" applyNumberFormat="0" applyFill="0" applyAlignment="0" applyProtection="0"/>
    <xf numFmtId="0" fontId="24" fillId="0" borderId="20" applyNumberFormat="0" applyFill="0" applyAlignment="0" applyProtection="0"/>
    <xf numFmtId="0" fontId="52" fillId="0" borderId="31" applyNumberFormat="0" applyFill="0" applyAlignment="0" applyProtection="0"/>
    <xf numFmtId="0" fontId="64" fillId="0" borderId="31" applyNumberFormat="0" applyFill="0" applyAlignment="0" applyProtection="0"/>
    <xf numFmtId="0" fontId="53" fillId="0" borderId="32" applyNumberFormat="0" applyFill="0" applyAlignment="0" applyProtection="0"/>
    <xf numFmtId="0" fontId="25" fillId="0" borderId="21" applyNumberFormat="0" applyFill="0" applyAlignment="0" applyProtection="0"/>
    <xf numFmtId="0" fontId="53" fillId="0" borderId="32" applyNumberFormat="0" applyFill="0" applyAlignment="0" applyProtection="0"/>
    <xf numFmtId="0" fontId="65" fillId="0" borderId="32" applyNumberFormat="0" applyFill="0" applyAlignment="0" applyProtection="0"/>
    <xf numFmtId="0" fontId="54" fillId="0" borderId="33" applyNumberFormat="0" applyFill="0" applyAlignment="0" applyProtection="0"/>
    <xf numFmtId="0" fontId="26" fillId="0" borderId="22" applyNumberFormat="0" applyFill="0" applyAlignment="0" applyProtection="0"/>
    <xf numFmtId="0" fontId="54" fillId="0" borderId="33" applyNumberFormat="0" applyFill="0" applyAlignment="0" applyProtection="0"/>
    <xf numFmtId="0" fontId="66" fillId="0" borderId="33"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66"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xf numFmtId="0" fontId="4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30" fillId="11" borderId="23"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67" fillId="44" borderId="29" applyNumberFormat="0" applyAlignment="0" applyProtection="0"/>
    <xf numFmtId="0" fontId="67" fillId="44" borderId="29" applyNumberFormat="0" applyAlignment="0" applyProtection="0"/>
    <xf numFmtId="0" fontId="67" fillId="44" borderId="29" applyNumberFormat="0" applyAlignment="0" applyProtection="0"/>
    <xf numFmtId="0" fontId="56" fillId="0" borderId="34" applyNumberFormat="0" applyFill="0" applyAlignment="0" applyProtection="0"/>
    <xf numFmtId="0" fontId="33" fillId="0" borderId="25" applyNumberFormat="0" applyFill="0" applyAlignment="0" applyProtection="0"/>
    <xf numFmtId="0" fontId="56" fillId="0" borderId="34" applyNumberFormat="0" applyFill="0" applyAlignment="0" applyProtection="0"/>
    <xf numFmtId="0" fontId="68" fillId="0" borderId="34" applyNumberFormat="0" applyFill="0" applyAlignment="0" applyProtection="0"/>
    <xf numFmtId="0" fontId="57" fillId="59" borderId="0" applyNumberFormat="0" applyBorder="0" applyAlignment="0" applyProtection="0"/>
    <xf numFmtId="0" fontId="29" fillId="10" borderId="0" applyNumberFormat="0" applyBorder="0" applyAlignment="0" applyProtection="0"/>
    <xf numFmtId="0" fontId="57" fillId="59" borderId="0" applyNumberFormat="0" applyBorder="0" applyAlignment="0" applyProtection="0"/>
    <xf numFmtId="0" fontId="69" fillId="5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43" fillId="0" borderId="0"/>
    <xf numFmtId="0" fontId="72" fillId="0" borderId="0"/>
    <xf numFmtId="0" fontId="72" fillId="0" borderId="0"/>
    <xf numFmtId="0" fontId="21" fillId="0" borderId="0"/>
    <xf numFmtId="0" fontId="9" fillId="0" borderId="0"/>
    <xf numFmtId="0" fontId="72" fillId="0" borderId="0"/>
    <xf numFmtId="0" fontId="9" fillId="0" borderId="0"/>
    <xf numFmtId="0" fontId="18" fillId="0" borderId="0"/>
    <xf numFmtId="0" fontId="6" fillId="0" borderId="0"/>
    <xf numFmtId="0" fontId="18" fillId="0" borderId="0"/>
    <xf numFmtId="0" fontId="6" fillId="0" borderId="0"/>
    <xf numFmtId="0" fontId="9" fillId="0" borderId="0"/>
    <xf numFmtId="0" fontId="6" fillId="0" borderId="0"/>
    <xf numFmtId="0" fontId="9" fillId="0" borderId="0"/>
    <xf numFmtId="0" fontId="17" fillId="0" borderId="0"/>
    <xf numFmtId="0" fontId="6" fillId="0" borderId="0"/>
    <xf numFmtId="0" fontId="9" fillId="0" borderId="0"/>
    <xf numFmtId="0" fontId="6" fillId="0" borderId="0"/>
    <xf numFmtId="0" fontId="44" fillId="0" borderId="0"/>
    <xf numFmtId="0" fontId="39"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43" fillId="0" borderId="0"/>
    <xf numFmtId="0" fontId="9" fillId="0" borderId="0"/>
    <xf numFmtId="0" fontId="9" fillId="0" borderId="0"/>
    <xf numFmtId="0" fontId="43" fillId="0" borderId="0"/>
    <xf numFmtId="0" fontId="10"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14" borderId="27"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9" fillId="60" borderId="35" applyNumberFormat="0" applyFont="0" applyAlignment="0" applyProtection="0"/>
    <xf numFmtId="0" fontId="9" fillId="60" borderId="35" applyNumberFormat="0" applyFont="0" applyAlignment="0" applyProtection="0"/>
    <xf numFmtId="0" fontId="9" fillId="60" borderId="35" applyNumberFormat="0" applyFon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31" fillId="12" borderId="24"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70" fillId="57" borderId="36" applyNumberFormat="0" applyAlignment="0" applyProtection="0"/>
    <xf numFmtId="0" fontId="70" fillId="57" borderId="36" applyNumberFormat="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41" fontId="10" fillId="0" borderId="42">
      <alignment horizontal="left"/>
    </xf>
    <xf numFmtId="0" fontId="41" fillId="0" borderId="0" applyNumberFormat="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37" fillId="0" borderId="28"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59" fillId="0" borderId="0" applyNumberFormat="0" applyFill="0" applyBorder="0" applyAlignment="0" applyProtection="0"/>
    <xf numFmtId="0" fontId="71" fillId="0" borderId="0" applyNumberForma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2" fillId="0" borderId="0"/>
    <xf numFmtId="0" fontId="9" fillId="0" borderId="0"/>
    <xf numFmtId="0" fontId="9" fillId="0" borderId="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89" fillId="57" borderId="6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1" fillId="58" borderId="30" applyNumberFormat="0" applyAlignment="0" applyProtection="0"/>
    <xf numFmtId="0" fontId="91" fillId="58" borderId="30" applyNumberFormat="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9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9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2" fillId="0" borderId="0" applyFont="0" applyFill="0" applyBorder="0" applyAlignment="0" applyProtection="0"/>
    <xf numFmtId="43" fontId="95"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6" fillId="0" borderId="0" applyFont="0" applyFill="0" applyBorder="0" applyAlignment="0" applyProtection="0"/>
    <xf numFmtId="3" fontId="9" fillId="0" borderId="0" applyFont="0" applyFill="0" applyBorder="0" applyAlignment="0" applyProtection="0"/>
    <xf numFmtId="0" fontId="97" fillId="0" borderId="0"/>
    <xf numFmtId="44" fontId="94"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82" fillId="0" borderId="0" applyFont="0" applyFill="0" applyBorder="0" applyAlignment="0" applyProtection="0"/>
    <xf numFmtId="44" fontId="98"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72" fillId="0" borderId="0" applyFont="0" applyFill="0" applyBorder="0" applyAlignment="0" applyProtection="0"/>
    <xf numFmtId="44" fontId="2" fillId="0" borderId="0" applyFont="0" applyFill="0" applyBorder="0" applyAlignment="0" applyProtection="0"/>
    <xf numFmtId="44" fontId="8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3" fillId="0" borderId="0" applyFont="0" applyFill="0" applyBorder="0" applyAlignment="0" applyProtection="0"/>
    <xf numFmtId="5" fontId="99" fillId="0" borderId="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7" fillId="0" borderId="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8" fillId="44" borderId="66" applyNumberFormat="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10" fillId="0" borderId="34" applyNumberFormat="0" applyFill="0" applyAlignment="0" applyProtection="0"/>
    <xf numFmtId="0" fontId="110" fillId="0" borderId="34" applyNumberFormat="0" applyFill="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93" fillId="0" borderId="0"/>
    <xf numFmtId="0" fontId="82" fillId="0" borderId="0"/>
    <xf numFmtId="0" fontId="82" fillId="0" borderId="0"/>
    <xf numFmtId="0" fontId="82" fillId="0" borderId="0"/>
    <xf numFmtId="0" fontId="18" fillId="0" borderId="0"/>
    <xf numFmtId="0" fontId="93" fillId="0" borderId="0"/>
    <xf numFmtId="0" fontId="43" fillId="0" borderId="0"/>
    <xf numFmtId="0" fontId="9" fillId="0" borderId="0"/>
    <xf numFmtId="0" fontId="9" fillId="0" borderId="0"/>
    <xf numFmtId="0" fontId="2" fillId="0" borderId="0"/>
    <xf numFmtId="0" fontId="92" fillId="0" borderId="0"/>
    <xf numFmtId="0" fontId="92" fillId="0" borderId="0"/>
    <xf numFmtId="0" fontId="92" fillId="0" borderId="0"/>
    <xf numFmtId="0" fontId="92" fillId="0" borderId="0"/>
    <xf numFmtId="0" fontId="9" fillId="0" borderId="0"/>
    <xf numFmtId="0" fontId="2" fillId="0" borderId="0"/>
    <xf numFmtId="0" fontId="2" fillId="0" borderId="0"/>
    <xf numFmtId="0" fontId="9" fillId="0" borderId="0"/>
    <xf numFmtId="0" fontId="94" fillId="0" borderId="0"/>
    <xf numFmtId="0" fontId="94" fillId="0" borderId="0"/>
    <xf numFmtId="0" fontId="9" fillId="0" borderId="0"/>
    <xf numFmtId="0" fontId="22" fillId="0" borderId="0"/>
    <xf numFmtId="0" fontId="9" fillId="0" borderId="0"/>
    <xf numFmtId="0" fontId="93" fillId="0" borderId="0"/>
    <xf numFmtId="0" fontId="9" fillId="0" borderId="0"/>
    <xf numFmtId="0" fontId="2" fillId="0" borderId="0"/>
    <xf numFmtId="0" fontId="2" fillId="0" borderId="0"/>
    <xf numFmtId="0" fontId="72" fillId="0" borderId="0"/>
    <xf numFmtId="0" fontId="22" fillId="0" borderId="0"/>
    <xf numFmtId="0" fontId="72" fillId="0" borderId="0"/>
    <xf numFmtId="0" fontId="82" fillId="0" borderId="0"/>
    <xf numFmtId="0" fontId="2" fillId="0" borderId="0"/>
    <xf numFmtId="0" fontId="92" fillId="0" borderId="0"/>
    <xf numFmtId="0" fontId="2" fillId="0" borderId="0"/>
    <xf numFmtId="0" fontId="2" fillId="0" borderId="0"/>
    <xf numFmtId="0" fontId="92" fillId="0" borderId="0"/>
    <xf numFmtId="0" fontId="2" fillId="0" borderId="0"/>
    <xf numFmtId="0" fontId="2" fillId="0" borderId="0"/>
    <xf numFmtId="0" fontId="92" fillId="0" borderId="0"/>
    <xf numFmtId="0" fontId="92" fillId="0" borderId="0"/>
    <xf numFmtId="0" fontId="92" fillId="0" borderId="0"/>
    <xf numFmtId="0" fontId="2" fillId="0" borderId="0"/>
    <xf numFmtId="0" fontId="92" fillId="0" borderId="0"/>
    <xf numFmtId="0" fontId="2" fillId="0" borderId="0"/>
    <xf numFmtId="0" fontId="92" fillId="0" borderId="0"/>
    <xf numFmtId="172" fontId="113" fillId="0" borderId="0"/>
    <xf numFmtId="172" fontId="113" fillId="0" borderId="0"/>
    <xf numFmtId="0" fontId="93" fillId="0" borderId="0"/>
    <xf numFmtId="0" fontId="72" fillId="0" borderId="0"/>
    <xf numFmtId="0" fontId="114" fillId="0" borderId="0"/>
    <xf numFmtId="0" fontId="2" fillId="0" borderId="0"/>
    <xf numFmtId="0" fontId="22" fillId="0" borderId="0"/>
    <xf numFmtId="0" fontId="22" fillId="0" borderId="0"/>
    <xf numFmtId="0" fontId="22" fillId="0" borderId="0"/>
    <xf numFmtId="0" fontId="96" fillId="0" borderId="0"/>
    <xf numFmtId="0" fontId="2" fillId="0" borderId="0"/>
    <xf numFmtId="0" fontId="2" fillId="0" borderId="0"/>
    <xf numFmtId="0" fontId="2" fillId="0" borderId="0"/>
    <xf numFmtId="0" fontId="82" fillId="0" borderId="0"/>
    <xf numFmtId="0" fontId="9" fillId="0" borderId="0"/>
    <xf numFmtId="0" fontId="72"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37" fontId="115" fillId="0" borderId="0"/>
    <xf numFmtId="37" fontId="115" fillId="0" borderId="0"/>
    <xf numFmtId="0" fontId="72" fillId="0" borderId="0"/>
    <xf numFmtId="0" fontId="72" fillId="0" borderId="0"/>
    <xf numFmtId="0" fontId="72" fillId="0" borderId="0"/>
    <xf numFmtId="0" fontId="2" fillId="0" borderId="0"/>
    <xf numFmtId="0" fontId="72" fillId="0" borderId="0"/>
    <xf numFmtId="0" fontId="72" fillId="0" borderId="0"/>
    <xf numFmtId="0" fontId="9" fillId="0" borderId="0"/>
    <xf numFmtId="0" fontId="98" fillId="0" borderId="0"/>
    <xf numFmtId="0" fontId="72" fillId="0" borderId="0"/>
    <xf numFmtId="0" fontId="116" fillId="0" borderId="0"/>
    <xf numFmtId="0" fontId="93" fillId="0" borderId="0"/>
    <xf numFmtId="0" fontId="93" fillId="0" borderId="0"/>
    <xf numFmtId="0" fontId="2" fillId="0" borderId="0"/>
    <xf numFmtId="0" fontId="93" fillId="0" borderId="0"/>
    <xf numFmtId="0" fontId="93" fillId="0" borderId="0"/>
    <xf numFmtId="0" fontId="93" fillId="0" borderId="0"/>
    <xf numFmtId="0" fontId="2" fillId="0" borderId="0"/>
    <xf numFmtId="0" fontId="94" fillId="0" borderId="0"/>
    <xf numFmtId="0" fontId="94" fillId="0" borderId="0"/>
    <xf numFmtId="0" fontId="2" fillId="0" borderId="0"/>
    <xf numFmtId="0" fontId="94" fillId="0" borderId="0"/>
    <xf numFmtId="0" fontId="94" fillId="0" borderId="0"/>
    <xf numFmtId="0" fontId="2" fillId="0" borderId="0"/>
    <xf numFmtId="0" fontId="82" fillId="0" borderId="0"/>
    <xf numFmtId="0" fontId="82" fillId="0" borderId="0"/>
    <xf numFmtId="0" fontId="2" fillId="0" borderId="0"/>
    <xf numFmtId="0" fontId="82" fillId="0" borderId="0"/>
    <xf numFmtId="0" fontId="82" fillId="0" borderId="0"/>
    <xf numFmtId="0" fontId="82" fillId="0" borderId="0"/>
    <xf numFmtId="0" fontId="2" fillId="0" borderId="0"/>
    <xf numFmtId="0" fontId="72" fillId="0" borderId="0"/>
    <xf numFmtId="0" fontId="72" fillId="0" borderId="0"/>
    <xf numFmtId="0" fontId="9" fillId="0" borderId="0"/>
    <xf numFmtId="0" fontId="72" fillId="0" borderId="0"/>
    <xf numFmtId="0" fontId="82" fillId="0" borderId="0"/>
    <xf numFmtId="0" fontId="82" fillId="0" borderId="0"/>
    <xf numFmtId="0" fontId="82" fillId="0" borderId="0"/>
    <xf numFmtId="0" fontId="82" fillId="0" borderId="0"/>
    <xf numFmtId="0" fontId="9" fillId="0" borderId="0"/>
    <xf numFmtId="0" fontId="82" fillId="14" borderId="27" applyNumberFormat="0" applyFont="0" applyAlignment="0" applyProtection="0"/>
    <xf numFmtId="0" fontId="82" fillId="14" borderId="27" applyNumberFormat="0" applyFont="0" applyAlignment="0" applyProtection="0"/>
    <xf numFmtId="0" fontId="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83" fillId="60" borderId="67" applyNumberFormat="0" applyFon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0" fontId="118" fillId="57" borderId="68" applyNumberFormat="0" applyAlignment="0" applyProtection="0"/>
    <xf numFmtId="9" fontId="94" fillId="0" borderId="0" applyFont="0" applyFill="0" applyBorder="0" applyAlignment="0" applyProtection="0"/>
    <xf numFmtId="9" fontId="9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9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94"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43" fillId="0" borderId="0" applyFont="0" applyFill="0" applyBorder="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0" fillId="0" borderId="69"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9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78">
    <xf numFmtId="0" fontId="0" fillId="0" borderId="0" xfId="0"/>
    <xf numFmtId="0" fontId="79" fillId="0" borderId="0" xfId="0" applyFont="1"/>
    <xf numFmtId="166" fontId="79" fillId="0" borderId="0" xfId="847" applyNumberFormat="1" applyFont="1"/>
    <xf numFmtId="170" fontId="79" fillId="0" borderId="0" xfId="847" applyNumberFormat="1" applyFont="1"/>
    <xf numFmtId="0" fontId="79" fillId="0" borderId="0" xfId="848" applyFont="1"/>
    <xf numFmtId="0" fontId="78" fillId="0" borderId="56" xfId="848" applyFont="1" applyBorder="1" applyAlignment="1">
      <alignment horizontal="center" wrapText="1"/>
    </xf>
    <xf numFmtId="0" fontId="78" fillId="0" borderId="56" xfId="848" applyFont="1" applyFill="1" applyBorder="1" applyAlignment="1">
      <alignment horizontal="center" wrapText="1"/>
    </xf>
    <xf numFmtId="0" fontId="79" fillId="0" borderId="56" xfId="848" applyFont="1" applyBorder="1"/>
    <xf numFmtId="0" fontId="79" fillId="0" borderId="56" xfId="848" applyFont="1" applyFill="1" applyBorder="1"/>
    <xf numFmtId="0" fontId="78" fillId="0" borderId="57" xfId="848" applyFont="1" applyBorder="1"/>
    <xf numFmtId="0" fontId="79" fillId="0" borderId="58" xfId="848" applyFont="1" applyBorder="1"/>
    <xf numFmtId="0" fontId="79" fillId="0" borderId="59" xfId="848" applyFont="1" applyBorder="1"/>
    <xf numFmtId="0" fontId="79" fillId="0" borderId="60" xfId="848" applyFont="1" applyBorder="1"/>
    <xf numFmtId="0" fontId="79" fillId="0" borderId="0" xfId="848" applyFont="1" applyBorder="1"/>
    <xf numFmtId="0" fontId="79" fillId="0" borderId="61" xfId="848" applyFont="1" applyBorder="1"/>
    <xf numFmtId="0" fontId="78" fillId="0" borderId="62" xfId="848" applyFont="1" applyBorder="1" applyAlignment="1">
      <alignment horizontal="center" wrapText="1"/>
    </xf>
    <xf numFmtId="0" fontId="79" fillId="0" borderId="62" xfId="848" applyFont="1" applyBorder="1"/>
    <xf numFmtId="0" fontId="79" fillId="0" borderId="63" xfId="848" applyFont="1" applyBorder="1"/>
    <xf numFmtId="0" fontId="79" fillId="0" borderId="64" xfId="848" applyFont="1" applyBorder="1"/>
    <xf numFmtId="0" fontId="78" fillId="0" borderId="65" xfId="848" applyFont="1" applyFill="1" applyBorder="1" applyAlignment="1">
      <alignment horizontal="center" wrapText="1"/>
    </xf>
    <xf numFmtId="2" fontId="79" fillId="0" borderId="65" xfId="848" applyNumberFormat="1" applyFont="1" applyFill="1" applyBorder="1" applyAlignment="1">
      <alignment horizontal="left" vertical="center"/>
    </xf>
    <xf numFmtId="166" fontId="79" fillId="0" borderId="0" xfId="1" applyNumberFormat="1" applyFont="1"/>
    <xf numFmtId="0" fontId="80" fillId="62" borderId="56" xfId="0" applyFont="1" applyFill="1" applyBorder="1" applyAlignment="1">
      <alignment horizontal="center" wrapText="1"/>
    </xf>
    <xf numFmtId="166" fontId="80" fillId="62" borderId="56" xfId="847" applyNumberFormat="1" applyFont="1" applyFill="1" applyBorder="1" applyAlignment="1">
      <alignment horizontal="center" wrapText="1"/>
    </xf>
    <xf numFmtId="170" fontId="80" fillId="62" borderId="56" xfId="847" applyNumberFormat="1" applyFont="1" applyFill="1" applyBorder="1" applyAlignment="1">
      <alignment horizontal="center" wrapText="1"/>
    </xf>
    <xf numFmtId="0" fontId="79" fillId="62" borderId="56" xfId="0" applyFont="1" applyFill="1" applyBorder="1"/>
    <xf numFmtId="166" fontId="79" fillId="62" borderId="56" xfId="847" applyNumberFormat="1" applyFont="1" applyFill="1" applyBorder="1"/>
    <xf numFmtId="170" fontId="79" fillId="62" borderId="56" xfId="847" applyNumberFormat="1" applyFont="1" applyFill="1" applyBorder="1"/>
    <xf numFmtId="166" fontId="79" fillId="62" borderId="56" xfId="1" applyNumberFormat="1" applyFont="1" applyFill="1" applyBorder="1" applyAlignment="1">
      <alignment horizontal="left"/>
    </xf>
    <xf numFmtId="0" fontId="79" fillId="62" borderId="56" xfId="0" quotePrefix="1" applyFont="1" applyFill="1" applyBorder="1"/>
    <xf numFmtId="0" fontId="79" fillId="62" borderId="71" xfId="0" applyFont="1" applyFill="1" applyBorder="1"/>
    <xf numFmtId="0" fontId="79" fillId="62" borderId="70" xfId="0" applyFont="1" applyFill="1" applyBorder="1"/>
    <xf numFmtId="0" fontId="79" fillId="62" borderId="70" xfId="853" applyFont="1" applyFill="1" applyBorder="1" applyAlignment="1"/>
    <xf numFmtId="0" fontId="79" fillId="62" borderId="70" xfId="853" quotePrefix="1" applyFont="1" applyFill="1" applyBorder="1" applyAlignment="1"/>
    <xf numFmtId="0" fontId="79" fillId="62" borderId="70" xfId="0" quotePrefix="1" applyFont="1" applyFill="1" applyBorder="1" applyAlignment="1"/>
    <xf numFmtId="0" fontId="79" fillId="62" borderId="70" xfId="0" applyFont="1" applyFill="1" applyBorder="1" applyAlignment="1">
      <alignment horizontal="right"/>
    </xf>
    <xf numFmtId="2" fontId="79" fillId="62" borderId="56" xfId="0" applyNumberFormat="1" applyFont="1" applyFill="1" applyBorder="1" applyAlignment="1">
      <alignment horizontal="right"/>
    </xf>
    <xf numFmtId="0" fontId="79" fillId="62" borderId="70" xfId="0" quotePrefix="1" applyFont="1" applyFill="1" applyBorder="1" applyAlignment="1">
      <alignment horizontal="right"/>
    </xf>
    <xf numFmtId="0" fontId="94" fillId="0" borderId="0" xfId="0" applyFont="1" applyFill="1" applyProtection="1">
      <protection locked="0"/>
    </xf>
    <xf numFmtId="0" fontId="123" fillId="7" borderId="3" xfId="0" applyFont="1" applyFill="1" applyBorder="1" applyAlignment="1" applyProtection="1">
      <alignment horizontal="left" vertical="center"/>
    </xf>
    <xf numFmtId="0" fontId="123" fillId="7" borderId="1" xfId="0" applyFont="1" applyFill="1" applyBorder="1" applyAlignment="1" applyProtection="1">
      <alignment horizontal="left" vertical="center"/>
    </xf>
    <xf numFmtId="0" fontId="123" fillId="7" borderId="1" xfId="0" applyFont="1" applyFill="1" applyBorder="1" applyAlignment="1" applyProtection="1">
      <alignment horizontal="center" vertical="center"/>
    </xf>
    <xf numFmtId="164" fontId="124" fillId="7" borderId="1" xfId="1" applyNumberFormat="1" applyFont="1" applyFill="1" applyBorder="1" applyAlignment="1" applyProtection="1">
      <alignment horizontal="left" vertical="center"/>
    </xf>
    <xf numFmtId="0" fontId="124" fillId="7" borderId="15" xfId="0" applyFont="1" applyFill="1" applyBorder="1" applyAlignment="1" applyProtection="1">
      <alignment horizontal="left" vertical="center" wrapText="1"/>
    </xf>
    <xf numFmtId="165" fontId="94" fillId="0" borderId="0" xfId="5" applyNumberFormat="1" applyFont="1" applyFill="1" applyBorder="1" applyAlignment="1" applyProtection="1">
      <alignment horizontal="center"/>
    </xf>
    <xf numFmtId="0" fontId="94" fillId="0" borderId="72" xfId="0" applyFont="1" applyFill="1" applyBorder="1" applyAlignment="1" applyProtection="1">
      <alignment horizontal="left"/>
    </xf>
    <xf numFmtId="0" fontId="94" fillId="0" borderId="0" xfId="0" applyFont="1" applyFill="1" applyBorder="1" applyAlignment="1" applyProtection="1">
      <alignment horizontal="left"/>
    </xf>
    <xf numFmtId="164" fontId="125" fillId="0" borderId="0" xfId="1" applyNumberFormat="1" applyFont="1" applyFill="1" applyBorder="1" applyAlignment="1" applyProtection="1">
      <alignment horizontal="left"/>
    </xf>
    <xf numFmtId="0" fontId="94" fillId="0" borderId="14" xfId="0" applyFont="1" applyFill="1" applyBorder="1" applyAlignment="1" applyProtection="1">
      <alignment horizontal="left" wrapText="1"/>
    </xf>
    <xf numFmtId="1" fontId="94" fillId="3" borderId="40" xfId="0" applyNumberFormat="1" applyFont="1" applyFill="1" applyBorder="1" applyAlignment="1" applyProtection="1">
      <alignment horizontal="left" vertical="center"/>
    </xf>
    <xf numFmtId="0" fontId="94" fillId="3" borderId="10" xfId="0" applyFont="1" applyFill="1" applyBorder="1" applyAlignment="1" applyProtection="1">
      <alignment horizontal="center" vertical="center"/>
    </xf>
    <xf numFmtId="164" fontId="126" fillId="3" borderId="10" xfId="1" applyNumberFormat="1" applyFont="1" applyFill="1" applyBorder="1" applyAlignment="1" applyProtection="1">
      <alignment horizontal="center" vertical="center"/>
    </xf>
    <xf numFmtId="0" fontId="94" fillId="3" borderId="11" xfId="0" applyFont="1" applyFill="1" applyBorder="1" applyAlignment="1" applyProtection="1">
      <alignment horizontal="center" vertical="center" wrapText="1"/>
    </xf>
    <xf numFmtId="0" fontId="94" fillId="0" borderId="0" xfId="0" applyFont="1" applyFill="1" applyAlignment="1" applyProtection="1">
      <alignment wrapText="1"/>
      <protection locked="0"/>
    </xf>
    <xf numFmtId="1" fontId="94" fillId="3" borderId="55" xfId="0" applyNumberFormat="1" applyFont="1" applyFill="1" applyBorder="1" applyAlignment="1" applyProtection="1">
      <alignment horizontal="left" vertical="center"/>
    </xf>
    <xf numFmtId="0" fontId="131" fillId="4" borderId="0" xfId="0" applyFont="1" applyFill="1" applyBorder="1" applyAlignment="1" applyProtection="1">
      <alignment vertical="center"/>
    </xf>
    <xf numFmtId="0" fontId="94" fillId="0" borderId="0" xfId="0" quotePrefix="1" applyFont="1" applyFill="1" applyProtection="1">
      <protection locked="0"/>
    </xf>
    <xf numFmtId="0" fontId="128" fillId="4" borderId="0" xfId="0" applyFont="1" applyFill="1" applyBorder="1" applyAlignment="1" applyProtection="1">
      <alignment horizontal="center" vertical="center"/>
    </xf>
    <xf numFmtId="164" fontId="132" fillId="4" borderId="0" xfId="1" applyNumberFormat="1" applyFont="1" applyFill="1" applyBorder="1" applyAlignment="1" applyProtection="1">
      <alignment horizontal="left" vertical="center"/>
    </xf>
    <xf numFmtId="0" fontId="128" fillId="4" borderId="14" xfId="0" applyFont="1" applyFill="1" applyBorder="1" applyAlignment="1" applyProtection="1">
      <alignment horizontal="center" vertical="center" wrapText="1"/>
    </xf>
    <xf numFmtId="0" fontId="133" fillId="7" borderId="1" xfId="0" applyFont="1" applyFill="1" applyBorder="1" applyAlignment="1" applyProtection="1">
      <alignment horizontal="left" vertical="center"/>
    </xf>
    <xf numFmtId="0" fontId="94" fillId="7" borderId="4" xfId="0" applyFont="1" applyFill="1" applyBorder="1" applyAlignment="1" applyProtection="1">
      <alignment horizontal="center" vertical="center"/>
    </xf>
    <xf numFmtId="164" fontId="125" fillId="7" borderId="1" xfId="1" applyNumberFormat="1" applyFont="1" applyFill="1" applyBorder="1" applyAlignment="1" applyProtection="1">
      <alignment horizontal="left" vertical="center"/>
    </xf>
    <xf numFmtId="0" fontId="94" fillId="7" borderId="15" xfId="0" applyFont="1" applyFill="1" applyBorder="1" applyAlignment="1" applyProtection="1">
      <alignment horizontal="left" vertical="center" wrapText="1"/>
    </xf>
    <xf numFmtId="0" fontId="134" fillId="0" borderId="0" xfId="0" applyFont="1" applyFill="1" applyAlignment="1" applyProtection="1">
      <alignment wrapText="1"/>
      <protection locked="0"/>
    </xf>
    <xf numFmtId="0" fontId="94" fillId="2" borderId="0" xfId="0" applyFont="1" applyFill="1" applyBorder="1" applyAlignment="1" applyProtection="1">
      <alignment horizontal="left" vertical="center"/>
    </xf>
    <xf numFmtId="7" fontId="132" fillId="5" borderId="0" xfId="0" applyNumberFormat="1" applyFont="1" applyFill="1" applyBorder="1" applyAlignment="1" applyProtection="1">
      <alignment horizontal="center" vertical="center"/>
      <protection locked="0"/>
    </xf>
    <xf numFmtId="164" fontId="125" fillId="0" borderId="4" xfId="1" applyNumberFormat="1" applyFont="1" applyBorder="1" applyAlignment="1" applyProtection="1">
      <alignment horizontal="left" vertical="center"/>
    </xf>
    <xf numFmtId="0" fontId="124" fillId="2" borderId="14" xfId="0" applyFont="1" applyFill="1" applyBorder="1" applyAlignment="1" applyProtection="1">
      <alignment horizontal="left" vertical="center" wrapText="1"/>
    </xf>
    <xf numFmtId="14" fontId="132" fillId="5" borderId="0" xfId="0" applyNumberFormat="1" applyFont="1" applyFill="1" applyBorder="1" applyAlignment="1" applyProtection="1">
      <alignment horizontal="center" vertical="center"/>
      <protection locked="0"/>
    </xf>
    <xf numFmtId="164" fontId="125" fillId="0" borderId="0" xfId="1" applyNumberFormat="1" applyFont="1" applyBorder="1" applyAlignment="1" applyProtection="1">
      <alignment horizontal="left" vertical="center"/>
    </xf>
    <xf numFmtId="37" fontId="132" fillId="5" borderId="0" xfId="1" applyNumberFormat="1" applyFont="1" applyFill="1" applyBorder="1" applyAlignment="1" applyProtection="1">
      <alignment horizontal="center" vertical="center"/>
      <protection locked="0"/>
    </xf>
    <xf numFmtId="0" fontId="94" fillId="2" borderId="14" xfId="0" applyFont="1" applyFill="1" applyBorder="1" applyAlignment="1" applyProtection="1">
      <alignment horizontal="left" vertical="center" wrapText="1"/>
    </xf>
    <xf numFmtId="0" fontId="94" fillId="2" borderId="0" xfId="0" applyFont="1" applyFill="1" applyBorder="1" applyAlignment="1" applyProtection="1">
      <alignment horizontal="left" vertical="center" wrapText="1"/>
    </xf>
    <xf numFmtId="0" fontId="132" fillId="5" borderId="0" xfId="0" applyFont="1" applyFill="1" applyBorder="1" applyAlignment="1" applyProtection="1">
      <alignment horizontal="center" vertical="center"/>
      <protection locked="0"/>
    </xf>
    <xf numFmtId="49" fontId="132" fillId="5" borderId="0" xfId="5" applyNumberFormat="1" applyFont="1" applyFill="1" applyBorder="1" applyAlignment="1" applyProtection="1">
      <alignment horizontal="center" vertical="center"/>
      <protection locked="0"/>
    </xf>
    <xf numFmtId="0" fontId="135" fillId="0" borderId="0" xfId="0" quotePrefix="1" applyFont="1" applyFill="1" applyAlignment="1" applyProtection="1">
      <alignment wrapText="1"/>
      <protection locked="0"/>
    </xf>
    <xf numFmtId="49" fontId="132" fillId="5" borderId="0" xfId="0" applyNumberFormat="1" applyFont="1" applyFill="1" applyBorder="1" applyAlignment="1" applyProtection="1">
      <alignment horizontal="center" vertical="center"/>
      <protection locked="0"/>
    </xf>
    <xf numFmtId="164" fontId="125" fillId="2" borderId="2" xfId="1" applyNumberFormat="1" applyFont="1" applyFill="1" applyBorder="1" applyAlignment="1" applyProtection="1">
      <alignment horizontal="left" vertical="center"/>
    </xf>
    <xf numFmtId="0" fontId="132" fillId="0" borderId="0" xfId="0" applyNumberFormat="1" applyFont="1" applyFill="1" applyAlignment="1" applyProtection="1">
      <alignment wrapText="1"/>
      <protection locked="0"/>
    </xf>
    <xf numFmtId="0" fontId="132" fillId="0" borderId="0" xfId="0" applyFont="1" applyFill="1" applyProtection="1">
      <protection locked="0"/>
    </xf>
    <xf numFmtId="165" fontId="132" fillId="5" borderId="0" xfId="0" applyNumberFormat="1" applyFont="1" applyFill="1" applyBorder="1" applyAlignment="1" applyProtection="1">
      <alignment horizontal="center" vertical="center"/>
      <protection locked="0"/>
    </xf>
    <xf numFmtId="0" fontId="123" fillId="7" borderId="2" xfId="0" applyFont="1" applyFill="1" applyBorder="1" applyAlignment="1" applyProtection="1">
      <alignment horizontal="center" vertical="center" wrapText="1"/>
    </xf>
    <xf numFmtId="164" fontId="123" fillId="7" borderId="1" xfId="1" applyNumberFormat="1" applyFont="1" applyFill="1" applyBorder="1" applyAlignment="1" applyProtection="1">
      <alignment horizontal="left" vertical="center"/>
    </xf>
    <xf numFmtId="0" fontId="123" fillId="7" borderId="15" xfId="0" applyFont="1" applyFill="1" applyBorder="1" applyAlignment="1" applyProtection="1">
      <alignment horizontal="left" vertical="center" wrapText="1"/>
    </xf>
    <xf numFmtId="5" fontId="124" fillId="6" borderId="0" xfId="5" applyNumberFormat="1" applyFont="1" applyFill="1" applyBorder="1" applyAlignment="1" applyProtection="1">
      <alignment horizontal="center" vertical="center" wrapText="1"/>
    </xf>
    <xf numFmtId="164" fontId="94" fillId="2" borderId="0" xfId="1" applyNumberFormat="1" applyFont="1" applyFill="1" applyBorder="1" applyAlignment="1" applyProtection="1">
      <alignment horizontal="left" vertical="center"/>
    </xf>
    <xf numFmtId="9" fontId="124" fillId="6" borderId="0" xfId="16" applyFont="1" applyFill="1" applyBorder="1" applyAlignment="1" applyProtection="1">
      <alignment horizontal="center" vertical="center" wrapText="1"/>
    </xf>
    <xf numFmtId="0" fontId="94" fillId="0" borderId="14" xfId="0" applyFont="1" applyFill="1" applyBorder="1" applyAlignment="1" applyProtection="1">
      <alignment horizontal="left" vertical="center" wrapText="1"/>
    </xf>
    <xf numFmtId="7" fontId="124" fillId="6" borderId="0" xfId="5" applyNumberFormat="1" applyFont="1" applyFill="1" applyBorder="1" applyAlignment="1" applyProtection="1">
      <alignment horizontal="center" vertical="center" wrapText="1"/>
    </xf>
    <xf numFmtId="3" fontId="94" fillId="6" borderId="0" xfId="5" applyNumberFormat="1" applyFont="1" applyFill="1" applyBorder="1" applyAlignment="1" applyProtection="1">
      <alignment horizontal="center" vertical="center"/>
      <protection locked="0"/>
    </xf>
    <xf numFmtId="0" fontId="133" fillId="7" borderId="1" xfId="0" applyFont="1" applyFill="1" applyBorder="1" applyAlignment="1" applyProtection="1">
      <alignment horizontal="center" vertical="center"/>
    </xf>
    <xf numFmtId="0" fontId="94" fillId="0" borderId="0" xfId="0" applyFont="1" applyFill="1" applyBorder="1" applyAlignment="1" applyProtection="1">
      <alignment horizontal="center" vertical="center" wrapText="1"/>
    </xf>
    <xf numFmtId="164" fontId="125" fillId="2" borderId="0" xfId="1" applyNumberFormat="1" applyFont="1" applyFill="1" applyBorder="1" applyAlignment="1" applyProtection="1">
      <alignment horizontal="left" vertical="center"/>
    </xf>
    <xf numFmtId="169" fontId="94" fillId="0" borderId="0" xfId="1" applyNumberFormat="1" applyFont="1" applyFill="1" applyBorder="1" applyAlignment="1" applyProtection="1">
      <alignment horizontal="center" vertical="center"/>
    </xf>
    <xf numFmtId="2" fontId="94" fillId="0" borderId="0" xfId="0" applyNumberFormat="1" applyFont="1" applyFill="1" applyBorder="1" applyAlignment="1" applyProtection="1">
      <alignment horizontal="center" vertical="center" wrapText="1"/>
    </xf>
    <xf numFmtId="0" fontId="94" fillId="0" borderId="0" xfId="0" quotePrefix="1" applyFont="1" applyFill="1" applyAlignment="1" applyProtection="1">
      <alignment wrapText="1"/>
      <protection locked="0"/>
    </xf>
    <xf numFmtId="0" fontId="124" fillId="0" borderId="0" xfId="0" applyFont="1" applyFill="1" applyBorder="1" applyAlignment="1" applyProtection="1">
      <alignment horizontal="left" vertical="center"/>
    </xf>
    <xf numFmtId="0" fontId="125" fillId="0" borderId="0" xfId="0" applyFont="1" applyFill="1" applyBorder="1" applyAlignment="1" applyProtection="1">
      <alignment horizontal="left" vertical="center"/>
    </xf>
    <xf numFmtId="0" fontId="94" fillId="0" borderId="0" xfId="0" applyFont="1" applyFill="1" applyBorder="1" applyAlignment="1" applyProtection="1">
      <alignment horizontal="center" vertical="center"/>
    </xf>
    <xf numFmtId="164" fontId="125" fillId="0" borderId="0" xfId="1" applyNumberFormat="1" applyFont="1" applyFill="1" applyBorder="1" applyAlignment="1" applyProtection="1">
      <alignment horizontal="left" vertical="center"/>
    </xf>
    <xf numFmtId="0" fontId="94" fillId="0" borderId="0" xfId="0" applyFont="1" applyAlignment="1" applyProtection="1">
      <alignment horizontal="left" vertical="center"/>
      <protection locked="0"/>
    </xf>
    <xf numFmtId="0" fontId="94" fillId="2" borderId="0" xfId="0" applyFont="1" applyFill="1" applyBorder="1" applyAlignment="1" applyProtection="1">
      <alignment horizontal="left" vertical="center" wrapText="1"/>
      <protection locked="0"/>
    </xf>
    <xf numFmtId="0" fontId="94" fillId="0" borderId="0" xfId="0" applyFont="1" applyFill="1" applyAlignment="1" applyProtection="1">
      <alignment horizontal="left" vertical="top" wrapText="1"/>
      <protection locked="0"/>
    </xf>
    <xf numFmtId="0" fontId="94" fillId="6" borderId="0" xfId="0" applyFont="1" applyFill="1" applyBorder="1" applyAlignment="1" applyProtection="1">
      <alignment horizontal="center" vertical="center" wrapText="1"/>
    </xf>
    <xf numFmtId="171" fontId="124" fillId="6" borderId="0" xfId="5" applyNumberFormat="1" applyFont="1" applyFill="1" applyBorder="1" applyAlignment="1" applyProtection="1">
      <alignment horizontal="center" vertical="center" wrapText="1"/>
    </xf>
    <xf numFmtId="165" fontId="124" fillId="2" borderId="14" xfId="0" applyNumberFormat="1" applyFont="1" applyFill="1" applyBorder="1" applyAlignment="1" applyProtection="1">
      <alignment horizontal="left" vertical="center" wrapText="1"/>
    </xf>
    <xf numFmtId="168" fontId="94" fillId="6" borderId="0" xfId="0" applyNumberFormat="1" applyFont="1" applyFill="1" applyBorder="1" applyAlignment="1" applyProtection="1">
      <alignment horizontal="center" vertical="center"/>
    </xf>
    <xf numFmtId="164" fontId="125" fillId="0" borderId="1" xfId="1" applyNumberFormat="1" applyFont="1" applyBorder="1" applyAlignment="1" applyProtection="1">
      <alignment horizontal="left" vertical="center"/>
    </xf>
    <xf numFmtId="0" fontId="94" fillId="6" borderId="0" xfId="0" applyFont="1" applyFill="1" applyBorder="1" applyAlignment="1" applyProtection="1">
      <alignment horizontal="center" vertical="center"/>
    </xf>
    <xf numFmtId="0" fontId="94" fillId="0" borderId="0" xfId="0" applyFont="1" applyFill="1" applyBorder="1" applyAlignment="1" applyProtection="1">
      <alignment horizontal="left" vertical="center"/>
    </xf>
    <xf numFmtId="165" fontId="94" fillId="6" borderId="0" xfId="0" applyNumberFormat="1" applyFont="1" applyFill="1" applyBorder="1" applyAlignment="1" applyProtection="1">
      <alignment horizontal="center" vertical="center"/>
    </xf>
    <xf numFmtId="0" fontId="94" fillId="0" borderId="14" xfId="0" quotePrefix="1" applyFont="1" applyFill="1" applyBorder="1" applyAlignment="1" applyProtection="1">
      <alignment horizontal="left" vertical="center" wrapText="1"/>
    </xf>
    <xf numFmtId="165" fontId="94" fillId="2" borderId="0" xfId="5" applyNumberFormat="1" applyFont="1" applyFill="1" applyBorder="1" applyAlignment="1" applyProtection="1">
      <alignment horizontal="center" vertical="center"/>
    </xf>
    <xf numFmtId="165" fontId="94" fillId="2" borderId="14" xfId="5" quotePrefix="1" applyNumberFormat="1" applyFont="1" applyFill="1" applyBorder="1" applyAlignment="1" applyProtection="1">
      <alignment horizontal="left" vertical="center"/>
    </xf>
    <xf numFmtId="0" fontId="123" fillId="7" borderId="0" xfId="0" applyFont="1" applyFill="1" applyBorder="1" applyAlignment="1" applyProtection="1">
      <alignment horizontal="left" vertical="center"/>
    </xf>
    <xf numFmtId="0" fontId="123" fillId="7" borderId="0" xfId="0" applyFont="1" applyFill="1" applyBorder="1" applyAlignment="1" applyProtection="1">
      <alignment horizontal="center" vertical="center"/>
    </xf>
    <xf numFmtId="164" fontId="124" fillId="7" borderId="0" xfId="1" applyNumberFormat="1" applyFont="1" applyFill="1" applyBorder="1" applyAlignment="1" applyProtection="1">
      <alignment horizontal="left" vertical="center"/>
    </xf>
    <xf numFmtId="0" fontId="124" fillId="7" borderId="14" xfId="0" applyFont="1" applyFill="1" applyBorder="1" applyAlignment="1" applyProtection="1">
      <alignment horizontal="left" vertical="center" wrapText="1"/>
    </xf>
    <xf numFmtId="0" fontId="124" fillId="0" borderId="0" xfId="0" applyFont="1" applyFill="1" applyProtection="1">
      <protection locked="0"/>
    </xf>
    <xf numFmtId="0" fontId="124" fillId="2" borderId="0" xfId="0" applyFont="1" applyFill="1" applyBorder="1" applyAlignment="1" applyProtection="1">
      <alignment horizontal="left" vertical="center"/>
    </xf>
    <xf numFmtId="0" fontId="124" fillId="2" borderId="0" xfId="0" applyFont="1" applyFill="1" applyBorder="1" applyAlignment="1" applyProtection="1">
      <alignment horizontal="center" vertical="center"/>
    </xf>
    <xf numFmtId="164" fontId="124" fillId="2" borderId="0" xfId="1" applyNumberFormat="1" applyFont="1" applyFill="1" applyBorder="1" applyAlignment="1" applyProtection="1">
      <alignment horizontal="left" vertical="center"/>
    </xf>
    <xf numFmtId="7" fontId="94" fillId="2" borderId="0" xfId="0" applyNumberFormat="1" applyFont="1" applyFill="1" applyBorder="1" applyAlignment="1" applyProtection="1">
      <alignment horizontal="left" vertical="center"/>
      <protection locked="0"/>
    </xf>
    <xf numFmtId="7" fontId="94" fillId="2" borderId="0" xfId="0" applyNumberFormat="1" applyFont="1" applyFill="1" applyBorder="1" applyAlignment="1" applyProtection="1">
      <alignment horizontal="center" vertical="center"/>
    </xf>
    <xf numFmtId="7" fontId="94" fillId="2" borderId="14" xfId="0" applyNumberFormat="1" applyFont="1" applyFill="1" applyBorder="1" applyAlignment="1" applyProtection="1">
      <alignment horizontal="left" vertical="center" wrapText="1"/>
    </xf>
    <xf numFmtId="165" fontId="94" fillId="2" borderId="0" xfId="0" applyNumberFormat="1" applyFont="1" applyFill="1" applyBorder="1" applyAlignment="1" applyProtection="1">
      <alignment horizontal="center" vertical="center"/>
    </xf>
    <xf numFmtId="165" fontId="94" fillId="0" borderId="14" xfId="0" quotePrefix="1" applyNumberFormat="1" applyFont="1" applyFill="1" applyBorder="1" applyAlignment="1" applyProtection="1">
      <alignment horizontal="left" vertical="center" wrapText="1"/>
    </xf>
    <xf numFmtId="7" fontId="94" fillId="2" borderId="14" xfId="0" quotePrefix="1" applyNumberFormat="1" applyFont="1" applyFill="1" applyBorder="1" applyAlignment="1" applyProtection="1">
      <alignment horizontal="left" vertical="center" wrapText="1"/>
    </xf>
    <xf numFmtId="0" fontId="134" fillId="7" borderId="0" xfId="0" applyFont="1" applyFill="1" applyBorder="1" applyAlignment="1" applyProtection="1">
      <alignment horizontal="left" vertical="center"/>
    </xf>
    <xf numFmtId="7" fontId="94" fillId="0" borderId="14" xfId="0" quotePrefix="1" applyNumberFormat="1" applyFont="1" applyFill="1" applyBorder="1" applyAlignment="1" applyProtection="1">
      <alignment vertical="center" wrapText="1"/>
    </xf>
    <xf numFmtId="0" fontId="133" fillId="7" borderId="0" xfId="0" applyFont="1" applyFill="1" applyBorder="1" applyAlignment="1" applyProtection="1">
      <alignment horizontal="left" vertical="center"/>
    </xf>
    <xf numFmtId="0" fontId="133" fillId="7" borderId="0" xfId="0" applyFont="1" applyFill="1" applyBorder="1" applyAlignment="1" applyProtection="1">
      <alignment horizontal="center" vertical="center"/>
    </xf>
    <xf numFmtId="164" fontId="125" fillId="7" borderId="0" xfId="1" applyNumberFormat="1" applyFont="1" applyFill="1" applyBorder="1" applyAlignment="1" applyProtection="1">
      <alignment horizontal="left" vertical="center"/>
    </xf>
    <xf numFmtId="0" fontId="94" fillId="7" borderId="14" xfId="0" applyFont="1" applyFill="1" applyBorder="1" applyAlignment="1" applyProtection="1">
      <alignment horizontal="left" vertical="center" wrapText="1"/>
    </xf>
    <xf numFmtId="0" fontId="94" fillId="2" borderId="2" xfId="0" applyFont="1" applyFill="1" applyBorder="1" applyAlignment="1" applyProtection="1">
      <alignment horizontal="left" vertical="center"/>
    </xf>
    <xf numFmtId="0" fontId="94" fillId="0" borderId="0" xfId="0" applyFont="1" applyAlignment="1" applyProtection="1">
      <alignment horizontal="left"/>
      <protection locked="0"/>
    </xf>
    <xf numFmtId="0" fontId="94" fillId="0" borderId="0" xfId="0" applyFont="1" applyProtection="1">
      <protection locked="0"/>
    </xf>
    <xf numFmtId="0" fontId="94" fillId="0" borderId="0" xfId="0" applyFont="1" applyAlignment="1" applyProtection="1">
      <alignment horizontal="center"/>
      <protection locked="0"/>
    </xf>
    <xf numFmtId="0" fontId="94" fillId="0" borderId="0" xfId="0" applyFont="1" applyAlignment="1" applyProtection="1">
      <alignment wrapText="1"/>
      <protection locked="0"/>
    </xf>
    <xf numFmtId="7" fontId="94" fillId="0" borderId="0" xfId="0" quotePrefix="1" applyNumberFormat="1" applyFont="1" applyAlignment="1" applyProtection="1">
      <alignment horizontal="center"/>
      <protection locked="0"/>
    </xf>
    <xf numFmtId="165" fontId="94" fillId="0" borderId="0" xfId="0" applyNumberFormat="1" applyFont="1" applyAlignment="1" applyProtection="1">
      <alignment horizontal="center"/>
      <protection locked="0"/>
    </xf>
    <xf numFmtId="0" fontId="79" fillId="62" borderId="70" xfId="853" quotePrefix="1" applyFont="1" applyFill="1" applyBorder="1" applyAlignment="1">
      <alignment horizontal="left"/>
    </xf>
    <xf numFmtId="0" fontId="79" fillId="62" borderId="70" xfId="0" quotePrefix="1" applyNumberFormat="1" applyFont="1" applyFill="1" applyBorder="1"/>
    <xf numFmtId="0" fontId="94" fillId="0" borderId="0" xfId="0" applyFont="1"/>
    <xf numFmtId="0" fontId="134" fillId="6" borderId="43" xfId="0" applyFont="1" applyFill="1" applyBorder="1" applyAlignment="1">
      <alignment horizontal="center"/>
    </xf>
    <xf numFmtId="0" fontId="134" fillId="6" borderId="44" xfId="0" applyFont="1" applyFill="1" applyBorder="1" applyAlignment="1">
      <alignment horizontal="center"/>
    </xf>
    <xf numFmtId="0" fontId="134" fillId="6" borderId="54" xfId="0" applyFont="1" applyFill="1" applyBorder="1" applyAlignment="1">
      <alignment horizontal="center"/>
    </xf>
    <xf numFmtId="0" fontId="94" fillId="0" borderId="12" xfId="0" applyFont="1" applyBorder="1" applyAlignment="1">
      <alignment horizontal="center" vertical="center"/>
    </xf>
    <xf numFmtId="0" fontId="94" fillId="0" borderId="0" xfId="0" applyFont="1" applyBorder="1" applyAlignment="1">
      <alignment vertical="center"/>
    </xf>
    <xf numFmtId="0" fontId="94" fillId="0" borderId="14" xfId="0" applyFont="1" applyBorder="1" applyAlignment="1">
      <alignment wrapText="1"/>
    </xf>
    <xf numFmtId="0" fontId="94" fillId="0" borderId="14" xfId="0" applyFont="1" applyBorder="1"/>
    <xf numFmtId="0" fontId="94" fillId="0" borderId="12" xfId="0" applyFont="1" applyBorder="1"/>
    <xf numFmtId="0" fontId="94" fillId="0" borderId="14" xfId="0" applyFont="1" applyBorder="1" applyAlignment="1">
      <alignment horizontal="left" wrapText="1"/>
    </xf>
    <xf numFmtId="0" fontId="94" fillId="0" borderId="14" xfId="0" applyFont="1" applyFill="1" applyBorder="1"/>
    <xf numFmtId="0" fontId="94" fillId="0" borderId="14" xfId="0" applyFont="1" applyFill="1" applyBorder="1" applyAlignment="1">
      <alignment wrapText="1"/>
    </xf>
    <xf numFmtId="0" fontId="94" fillId="0" borderId="14" xfId="0" applyFont="1" applyFill="1" applyBorder="1" applyAlignment="1">
      <alignment vertical="center" wrapText="1"/>
    </xf>
    <xf numFmtId="0" fontId="94" fillId="0" borderId="17" xfId="0" applyFont="1" applyBorder="1" applyAlignment="1">
      <alignment vertical="center"/>
    </xf>
    <xf numFmtId="0" fontId="94" fillId="0" borderId="18" xfId="0" applyFont="1" applyBorder="1" applyAlignment="1">
      <alignment wrapText="1"/>
    </xf>
    <xf numFmtId="165" fontId="94" fillId="0" borderId="0" xfId="0" applyNumberFormat="1" applyFont="1" applyFill="1" applyBorder="1" applyAlignment="1" applyProtection="1">
      <alignment horizontal="center" vertical="center"/>
    </xf>
    <xf numFmtId="0" fontId="94" fillId="0" borderId="14" xfId="0" quotePrefix="1" applyFont="1" applyFill="1" applyBorder="1" applyProtection="1">
      <protection locked="0"/>
    </xf>
    <xf numFmtId="170" fontId="79" fillId="62" borderId="70" xfId="847" applyNumberFormat="1" applyFont="1" applyFill="1" applyBorder="1"/>
    <xf numFmtId="0" fontId="79" fillId="62" borderId="70" xfId="13" applyFont="1" applyFill="1" applyBorder="1"/>
    <xf numFmtId="0" fontId="79" fillId="62" borderId="70" xfId="0" quotePrefix="1" applyFont="1" applyFill="1" applyBorder="1"/>
    <xf numFmtId="0" fontId="143" fillId="62" borderId="70" xfId="0" applyFont="1" applyFill="1" applyBorder="1"/>
    <xf numFmtId="43" fontId="79" fillId="62" borderId="70" xfId="5" quotePrefix="1" applyNumberFormat="1" applyFont="1" applyFill="1" applyBorder="1" applyAlignment="1">
      <alignment horizontal="right"/>
    </xf>
    <xf numFmtId="0" fontId="79" fillId="62" borderId="73" xfId="0" quotePrefix="1" applyFont="1" applyFill="1" applyBorder="1" applyAlignment="1">
      <alignment horizontal="right"/>
    </xf>
    <xf numFmtId="166" fontId="80" fillId="62" borderId="70" xfId="1" applyNumberFormat="1" applyFont="1" applyFill="1" applyBorder="1" applyAlignment="1">
      <alignment horizontal="center" wrapText="1"/>
    </xf>
    <xf numFmtId="166" fontId="80" fillId="62" borderId="56" xfId="1" applyNumberFormat="1" applyFont="1" applyFill="1" applyBorder="1" applyAlignment="1">
      <alignment horizontal="center" wrapText="1"/>
    </xf>
    <xf numFmtId="0" fontId="79" fillId="0" borderId="0" xfId="0" applyFont="1" applyAlignment="1">
      <alignment horizontal="center" wrapText="1"/>
    </xf>
    <xf numFmtId="0" fontId="94" fillId="0" borderId="0" xfId="0" applyFont="1" applyBorder="1" applyAlignment="1">
      <alignment vertical="center" wrapText="1"/>
    </xf>
    <xf numFmtId="0" fontId="94" fillId="61" borderId="12" xfId="27" applyFont="1" applyFill="1" applyBorder="1" applyAlignment="1">
      <alignment wrapText="1"/>
    </xf>
    <xf numFmtId="0" fontId="94" fillId="61" borderId="0" xfId="27" applyFont="1" applyFill="1" applyBorder="1" applyAlignment="1">
      <alignment wrapText="1"/>
    </xf>
    <xf numFmtId="0" fontId="94" fillId="61" borderId="14" xfId="27" applyFont="1" applyFill="1" applyBorder="1" applyAlignment="1">
      <alignment wrapText="1"/>
    </xf>
    <xf numFmtId="0" fontId="133" fillId="0" borderId="0" xfId="0" applyFont="1" applyFill="1" applyBorder="1" applyAlignment="1" applyProtection="1">
      <alignment horizontal="left" vertical="center"/>
    </xf>
    <xf numFmtId="0" fontId="94" fillId="0" borderId="0" xfId="0" applyFont="1" applyFill="1" applyBorder="1" applyProtection="1"/>
    <xf numFmtId="165" fontId="128" fillId="4" borderId="0" xfId="5" applyNumberFormat="1" applyFont="1" applyFill="1" applyBorder="1" applyAlignment="1" applyProtection="1">
      <alignment horizontal="center" vertical="center"/>
    </xf>
    <xf numFmtId="165" fontId="94" fillId="2" borderId="0" xfId="5" quotePrefix="1" applyNumberFormat="1" applyFont="1" applyFill="1" applyBorder="1" applyAlignment="1" applyProtection="1">
      <alignment horizontal="center" vertical="center"/>
    </xf>
    <xf numFmtId="165" fontId="94" fillId="0" borderId="0" xfId="0" applyNumberFormat="1" applyFont="1" applyFill="1" applyAlignment="1" applyProtection="1">
      <alignment wrapText="1"/>
      <protection locked="0"/>
    </xf>
    <xf numFmtId="0" fontId="94" fillId="0" borderId="19" xfId="0" applyFont="1" applyBorder="1" applyAlignment="1">
      <alignment horizontal="center" vertical="center"/>
    </xf>
    <xf numFmtId="0" fontId="94" fillId="0" borderId="0" xfId="11949" applyFont="1"/>
    <xf numFmtId="0" fontId="81" fillId="0" borderId="70" xfId="1" applyNumberFormat="1" applyFont="1" applyFill="1" applyBorder="1" applyAlignment="1">
      <alignment horizontal="left" vertical="center"/>
    </xf>
    <xf numFmtId="0" fontId="79" fillId="0" borderId="70" xfId="848" applyFont="1" applyBorder="1" applyAlignment="1">
      <alignment horizontal="left" vertical="center"/>
    </xf>
    <xf numFmtId="2" fontId="79" fillId="0" borderId="70" xfId="848" applyNumberFormat="1" applyFont="1" applyBorder="1" applyAlignment="1">
      <alignment horizontal="left" vertical="center"/>
    </xf>
    <xf numFmtId="2" fontId="79" fillId="0" borderId="70" xfId="848" applyNumberFormat="1" applyFont="1" applyFill="1" applyBorder="1" applyAlignment="1">
      <alignment horizontal="left" vertical="center"/>
    </xf>
    <xf numFmtId="0" fontId="81" fillId="0" borderId="74" xfId="1" applyNumberFormat="1" applyFont="1" applyFill="1" applyBorder="1" applyAlignment="1">
      <alignment horizontal="left" vertical="center"/>
    </xf>
    <xf numFmtId="0" fontId="79" fillId="0" borderId="74" xfId="848" applyFont="1" applyBorder="1" applyAlignment="1">
      <alignment horizontal="left" vertical="center"/>
    </xf>
    <xf numFmtId="2" fontId="79" fillId="0" borderId="74" xfId="848" applyNumberFormat="1" applyFont="1" applyBorder="1" applyAlignment="1">
      <alignment horizontal="left" vertical="center"/>
    </xf>
    <xf numFmtId="2" fontId="79" fillId="0" borderId="74" xfId="848" applyNumberFormat="1" applyFont="1" applyFill="1" applyBorder="1" applyAlignment="1">
      <alignment horizontal="left" vertical="center"/>
    </xf>
    <xf numFmtId="2" fontId="79" fillId="0" borderId="75" xfId="848" applyNumberFormat="1" applyFont="1" applyFill="1" applyBorder="1" applyAlignment="1">
      <alignment horizontal="left" vertical="center"/>
    </xf>
    <xf numFmtId="1" fontId="94" fillId="3" borderId="12" xfId="0" applyNumberFormat="1" applyFont="1" applyFill="1" applyBorder="1" applyAlignment="1" applyProtection="1">
      <alignment horizontal="left" vertical="center"/>
    </xf>
    <xf numFmtId="165" fontId="94" fillId="0" borderId="0" xfId="5" applyNumberFormat="1" applyFont="1" applyFill="1" applyBorder="1" applyAlignment="1" applyProtection="1">
      <alignment horizontal="center" vertical="center"/>
    </xf>
    <xf numFmtId="165" fontId="94" fillId="2" borderId="14" xfId="5" quotePrefix="1" applyNumberFormat="1" applyFont="1" applyFill="1" applyBorder="1" applyAlignment="1" applyProtection="1">
      <alignment horizontal="left" vertical="center" wrapText="1"/>
    </xf>
    <xf numFmtId="0" fontId="94" fillId="0" borderId="0" xfId="0" applyFont="1" applyAlignment="1">
      <alignment vertical="center"/>
    </xf>
    <xf numFmtId="15" fontId="94" fillId="6" borderId="12" xfId="27" quotePrefix="1" applyNumberFormat="1" applyFont="1" applyFill="1" applyBorder="1" applyAlignment="1">
      <alignment horizontal="left" vertical="center" wrapText="1"/>
    </xf>
    <xf numFmtId="15" fontId="94" fillId="6" borderId="0" xfId="27" quotePrefix="1" applyNumberFormat="1" applyFont="1" applyFill="1" applyBorder="1" applyAlignment="1">
      <alignment horizontal="left" vertical="center" wrapText="1"/>
    </xf>
    <xf numFmtId="15" fontId="94" fillId="6" borderId="14" xfId="27" quotePrefix="1" applyNumberFormat="1" applyFont="1" applyFill="1" applyBorder="1" applyAlignment="1">
      <alignment horizontal="left" vertical="center" wrapText="1"/>
    </xf>
    <xf numFmtId="0" fontId="136" fillId="4" borderId="40" xfId="27" applyFont="1" applyFill="1" applyBorder="1" applyAlignment="1">
      <alignment horizontal="left" vertical="center"/>
    </xf>
    <xf numFmtId="0" fontId="136" fillId="4" borderId="38" xfId="27" applyFont="1" applyFill="1" applyBorder="1" applyAlignment="1">
      <alignment horizontal="left" vertical="center"/>
    </xf>
    <xf numFmtId="0" fontId="136" fillId="4" borderId="39" xfId="27" applyFont="1" applyFill="1" applyBorder="1" applyAlignment="1">
      <alignment horizontal="left" vertical="center"/>
    </xf>
    <xf numFmtId="0" fontId="137" fillId="4" borderId="12" xfId="27" applyFont="1" applyFill="1" applyBorder="1" applyAlignment="1">
      <alignment horizontal="left" vertical="center"/>
    </xf>
    <xf numFmtId="0" fontId="136" fillId="4" borderId="0" xfId="27" applyFont="1" applyFill="1" applyBorder="1" applyAlignment="1">
      <alignment horizontal="left" vertical="center"/>
    </xf>
    <xf numFmtId="0" fontId="136" fillId="4" borderId="14" xfId="27" applyFont="1" applyFill="1" applyBorder="1" applyAlignment="1">
      <alignment horizontal="left" vertical="center"/>
    </xf>
    <xf numFmtId="15" fontId="134" fillId="6" borderId="12" xfId="27" quotePrefix="1" applyNumberFormat="1" applyFont="1" applyFill="1" applyBorder="1" applyAlignment="1">
      <alignment horizontal="left" vertical="center" wrapText="1"/>
    </xf>
    <xf numFmtId="0" fontId="134" fillId="6" borderId="0" xfId="27" applyFont="1" applyFill="1" applyBorder="1" applyAlignment="1">
      <alignment horizontal="left" vertical="center" wrapText="1"/>
    </xf>
    <xf numFmtId="0" fontId="134" fillId="6" borderId="14" xfId="27" applyFont="1" applyFill="1" applyBorder="1" applyAlignment="1">
      <alignment horizontal="left" vertical="center" wrapText="1"/>
    </xf>
    <xf numFmtId="15" fontId="134" fillId="6" borderId="0" xfId="27" quotePrefix="1" applyNumberFormat="1" applyFont="1" applyFill="1" applyBorder="1" applyAlignment="1">
      <alignment horizontal="left" vertical="center" wrapText="1"/>
    </xf>
    <xf numFmtId="15" fontId="134" fillId="6" borderId="14" xfId="27" quotePrefix="1" applyNumberFormat="1" applyFont="1" applyFill="1" applyBorder="1" applyAlignment="1">
      <alignment horizontal="left" vertical="center" wrapText="1"/>
    </xf>
    <xf numFmtId="4" fontId="134" fillId="6" borderId="12" xfId="27" quotePrefix="1" applyNumberFormat="1" applyFont="1" applyFill="1" applyBorder="1" applyAlignment="1">
      <alignment horizontal="left" vertical="center" wrapText="1"/>
    </xf>
    <xf numFmtId="4" fontId="134" fillId="6" borderId="0" xfId="27" quotePrefix="1" applyNumberFormat="1" applyFont="1" applyFill="1" applyBorder="1" applyAlignment="1">
      <alignment horizontal="left" vertical="center" wrapText="1"/>
    </xf>
    <xf numFmtId="4" fontId="134" fillId="6" borderId="14" xfId="27" quotePrefix="1" applyNumberFormat="1" applyFont="1" applyFill="1" applyBorder="1" applyAlignment="1">
      <alignment horizontal="left" vertical="center" wrapText="1"/>
    </xf>
    <xf numFmtId="167" fontId="139" fillId="61" borderId="19" xfId="27" applyNumberFormat="1" applyFont="1" applyFill="1" applyBorder="1" applyAlignment="1">
      <alignment horizontal="left" wrapText="1"/>
    </xf>
    <xf numFmtId="167" fontId="139" fillId="61" borderId="17" xfId="27" applyNumberFormat="1" applyFont="1" applyFill="1" applyBorder="1" applyAlignment="1">
      <alignment horizontal="left" wrapText="1"/>
    </xf>
    <xf numFmtId="167" fontId="139" fillId="61" borderId="18" xfId="27" applyNumberFormat="1" applyFont="1" applyFill="1" applyBorder="1" applyAlignment="1">
      <alignment horizontal="left" wrapText="1"/>
    </xf>
    <xf numFmtId="0" fontId="94" fillId="61" borderId="12" xfId="27" applyFont="1" applyFill="1" applyBorder="1" applyAlignment="1">
      <alignment wrapText="1"/>
    </xf>
    <xf numFmtId="0" fontId="94" fillId="61" borderId="0" xfId="27" applyFont="1" applyFill="1" applyBorder="1" applyAlignment="1">
      <alignment wrapText="1"/>
    </xf>
    <xf numFmtId="0" fontId="94" fillId="61" borderId="14" xfId="27" applyFont="1" applyFill="1" applyBorder="1" applyAlignment="1">
      <alignment wrapText="1"/>
    </xf>
    <xf numFmtId="0" fontId="94" fillId="61" borderId="12" xfId="27" applyFont="1" applyFill="1" applyBorder="1" applyAlignment="1">
      <alignment horizontal="left" wrapText="1"/>
    </xf>
    <xf numFmtId="0" fontId="94" fillId="61" borderId="0" xfId="27" applyFont="1" applyFill="1" applyBorder="1" applyAlignment="1">
      <alignment horizontal="left" wrapText="1"/>
    </xf>
    <xf numFmtId="0" fontId="94" fillId="61" borderId="14" xfId="27" applyFont="1" applyFill="1" applyBorder="1" applyAlignment="1">
      <alignment horizontal="left" wrapText="1"/>
    </xf>
    <xf numFmtId="0" fontId="94" fillId="0" borderId="48" xfId="0" applyFont="1" applyBorder="1" applyAlignment="1">
      <alignment wrapText="1"/>
    </xf>
    <xf numFmtId="0" fontId="94" fillId="0" borderId="1" xfId="0" applyFont="1" applyBorder="1" applyAlignment="1">
      <alignment wrapText="1"/>
    </xf>
    <xf numFmtId="0" fontId="94" fillId="0" borderId="15" xfId="0" applyFont="1" applyBorder="1" applyAlignment="1">
      <alignment wrapText="1"/>
    </xf>
    <xf numFmtId="0" fontId="94" fillId="0" borderId="49" xfId="0" applyFont="1" applyBorder="1"/>
    <xf numFmtId="0" fontId="94" fillId="0" borderId="50" xfId="0" applyFont="1" applyBorder="1"/>
    <xf numFmtId="0" fontId="94" fillId="0" borderId="51" xfId="0" applyFont="1" applyBorder="1"/>
    <xf numFmtId="0" fontId="138" fillId="0" borderId="48" xfId="0" applyFont="1" applyBorder="1"/>
    <xf numFmtId="0" fontId="138" fillId="0" borderId="1" xfId="0" applyFont="1" applyBorder="1"/>
    <xf numFmtId="0" fontId="138" fillId="0" borderId="15" xfId="0" applyFont="1" applyBorder="1"/>
    <xf numFmtId="0" fontId="94" fillId="0" borderId="48" xfId="0" applyFont="1" applyBorder="1"/>
    <xf numFmtId="0" fontId="94" fillId="0" borderId="1" xfId="0" applyFont="1" applyBorder="1"/>
    <xf numFmtId="0" fontId="94" fillId="0" borderId="15" xfId="0" applyFont="1" applyBorder="1"/>
    <xf numFmtId="0" fontId="94" fillId="0" borderId="48" xfId="0" applyFont="1" applyFill="1" applyBorder="1" applyAlignment="1">
      <alignment wrapText="1"/>
    </xf>
    <xf numFmtId="0" fontId="94" fillId="0" borderId="1" xfId="0" applyFont="1" applyFill="1" applyBorder="1" applyAlignment="1">
      <alignment wrapText="1"/>
    </xf>
    <xf numFmtId="0" fontId="94" fillId="0" borderId="15" xfId="0" applyFont="1" applyFill="1" applyBorder="1" applyAlignment="1">
      <alignment wrapText="1"/>
    </xf>
    <xf numFmtId="0" fontId="136" fillId="4" borderId="9" xfId="27" applyFont="1" applyFill="1" applyBorder="1" applyAlignment="1">
      <alignment vertical="center"/>
    </xf>
    <xf numFmtId="0" fontId="136" fillId="4" borderId="10" xfId="27" applyFont="1" applyFill="1" applyBorder="1" applyAlignment="1">
      <alignment vertical="center"/>
    </xf>
    <xf numFmtId="0" fontId="136" fillId="4" borderId="11" xfId="27" applyFont="1" applyFill="1" applyBorder="1" applyAlignment="1">
      <alignment vertical="center"/>
    </xf>
    <xf numFmtId="0" fontId="137" fillId="4" borderId="12" xfId="27" applyFont="1" applyFill="1" applyBorder="1" applyAlignment="1">
      <alignment vertical="center"/>
    </xf>
    <xf numFmtId="0" fontId="137" fillId="4" borderId="0" xfId="27" applyFont="1" applyFill="1" applyBorder="1" applyAlignment="1">
      <alignment vertical="center"/>
    </xf>
    <xf numFmtId="0" fontId="137" fillId="4" borderId="14" xfId="27" applyFont="1" applyFill="1" applyBorder="1" applyAlignment="1">
      <alignment vertical="center"/>
    </xf>
    <xf numFmtId="0" fontId="94" fillId="0" borderId="45" xfId="0" applyFont="1" applyBorder="1"/>
    <xf numFmtId="0" fontId="94" fillId="0" borderId="46" xfId="0" applyFont="1" applyBorder="1"/>
    <xf numFmtId="0" fontId="94" fillId="0" borderId="47" xfId="0" applyFont="1" applyBorder="1"/>
    <xf numFmtId="0" fontId="134" fillId="6" borderId="52" xfId="0" applyFont="1" applyFill="1" applyBorder="1" applyAlignment="1">
      <alignment horizontal="left"/>
    </xf>
    <xf numFmtId="0" fontId="134" fillId="6" borderId="2" xfId="0" applyFont="1" applyFill="1" applyBorder="1" applyAlignment="1">
      <alignment horizontal="left"/>
    </xf>
    <xf numFmtId="0" fontId="134" fillId="6" borderId="16" xfId="0" applyFont="1" applyFill="1" applyBorder="1" applyAlignment="1">
      <alignment horizontal="left"/>
    </xf>
    <xf numFmtId="0" fontId="137" fillId="4" borderId="19" xfId="27" applyFont="1" applyFill="1" applyBorder="1" applyAlignment="1">
      <alignment vertical="center"/>
    </xf>
    <xf numFmtId="0" fontId="137" fillId="4" borderId="17" xfId="27" applyFont="1" applyFill="1" applyBorder="1" applyAlignment="1">
      <alignment vertical="center"/>
    </xf>
    <xf numFmtId="0" fontId="137" fillId="4" borderId="18" xfId="27" applyFont="1" applyFill="1" applyBorder="1" applyAlignment="1">
      <alignment vertical="center"/>
    </xf>
    <xf numFmtId="0" fontId="134" fillId="0" borderId="9" xfId="0" applyFont="1" applyFill="1" applyBorder="1"/>
    <xf numFmtId="0" fontId="134" fillId="0" borderId="10" xfId="0" applyFont="1" applyFill="1" applyBorder="1"/>
    <xf numFmtId="0" fontId="134" fillId="0" borderId="11" xfId="0" applyFont="1" applyFill="1" applyBorder="1"/>
    <xf numFmtId="0" fontId="134" fillId="6" borderId="12" xfId="0" applyFont="1" applyFill="1" applyBorder="1" applyAlignment="1">
      <alignment horizontal="left"/>
    </xf>
    <xf numFmtId="0" fontId="134" fillId="6" borderId="0" xfId="0" applyFont="1" applyFill="1" applyBorder="1" applyAlignment="1">
      <alignment horizontal="left"/>
    </xf>
    <xf numFmtId="0" fontId="134" fillId="6" borderId="14" xfId="0" applyFont="1" applyFill="1" applyBorder="1" applyAlignment="1">
      <alignment horizontal="left"/>
    </xf>
    <xf numFmtId="0" fontId="94" fillId="0" borderId="53" xfId="0" applyFont="1" applyBorder="1"/>
    <xf numFmtId="0" fontId="94" fillId="0" borderId="4" xfId="0" applyFont="1" applyBorder="1"/>
    <xf numFmtId="0" fontId="94" fillId="0" borderId="13" xfId="0" applyFont="1" applyBorder="1"/>
    <xf numFmtId="0" fontId="94" fillId="0" borderId="52" xfId="0" applyFont="1" applyBorder="1" applyAlignment="1">
      <alignment wrapText="1"/>
    </xf>
    <xf numFmtId="0" fontId="94" fillId="0" borderId="2" xfId="0" applyFont="1" applyBorder="1" applyAlignment="1">
      <alignment wrapText="1"/>
    </xf>
    <xf numFmtId="0" fontId="94" fillId="0" borderId="16" xfId="0" applyFont="1" applyBorder="1" applyAlignment="1">
      <alignment wrapText="1"/>
    </xf>
    <xf numFmtId="0" fontId="127" fillId="4" borderId="4" xfId="0" applyFont="1" applyFill="1" applyBorder="1" applyAlignment="1" applyProtection="1">
      <alignment horizontal="left" vertical="center"/>
    </xf>
    <xf numFmtId="0" fontId="127" fillId="4" borderId="13" xfId="0" applyFont="1" applyFill="1" applyBorder="1" applyAlignment="1" applyProtection="1">
      <alignment horizontal="left" vertical="center"/>
    </xf>
    <xf numFmtId="0" fontId="128" fillId="4" borderId="0" xfId="0" applyFont="1" applyFill="1" applyBorder="1" applyAlignment="1" applyProtection="1">
      <alignment horizontal="left" vertical="center" wrapText="1"/>
    </xf>
    <xf numFmtId="0" fontId="129" fillId="4" borderId="0" xfId="0" applyFont="1" applyFill="1" applyBorder="1" applyAlignment="1" applyProtection="1">
      <alignment horizontal="left" vertical="center" wrapText="1"/>
    </xf>
    <xf numFmtId="0" fontId="129" fillId="4" borderId="14" xfId="0" applyFont="1" applyFill="1" applyBorder="1" applyAlignment="1" applyProtection="1">
      <alignment horizontal="left" vertical="center" wrapText="1"/>
    </xf>
    <xf numFmtId="0" fontId="130" fillId="5" borderId="1" xfId="0" applyFont="1" applyFill="1" applyBorder="1" applyAlignment="1" applyProtection="1">
      <alignment horizontal="center" vertical="center"/>
    </xf>
    <xf numFmtId="0" fontId="130" fillId="5" borderId="5" xfId="0" applyFont="1" applyFill="1" applyBorder="1" applyAlignment="1" applyProtection="1">
      <alignment horizontal="center" vertical="center"/>
    </xf>
    <xf numFmtId="0" fontId="131" fillId="6" borderId="3" xfId="0" applyFont="1" applyFill="1" applyBorder="1" applyAlignment="1" applyProtection="1">
      <alignment horizontal="center" vertical="center"/>
    </xf>
    <xf numFmtId="0" fontId="131" fillId="6" borderId="15" xfId="0" applyFont="1" applyFill="1" applyBorder="1" applyAlignment="1" applyProtection="1">
      <alignment horizontal="center" vertical="center"/>
    </xf>
    <xf numFmtId="15" fontId="128" fillId="4" borderId="6" xfId="0" quotePrefix="1" applyNumberFormat="1" applyFont="1" applyFill="1" applyBorder="1" applyAlignment="1" applyProtection="1">
      <alignment horizontal="center" vertical="center" wrapText="1"/>
    </xf>
    <xf numFmtId="15" fontId="128" fillId="4" borderId="7" xfId="0" quotePrefix="1" applyNumberFormat="1" applyFont="1" applyFill="1" applyBorder="1" applyAlignment="1" applyProtection="1">
      <alignment horizontal="center" vertical="center" wrapText="1"/>
    </xf>
    <xf numFmtId="15" fontId="128" fillId="4" borderId="8" xfId="0" quotePrefix="1" applyNumberFormat="1" applyFont="1" applyFill="1" applyBorder="1" applyAlignment="1" applyProtection="1">
      <alignment horizontal="center" vertical="center" wrapText="1"/>
    </xf>
    <xf numFmtId="0" fontId="78" fillId="0" borderId="0" xfId="848" applyFont="1" applyBorder="1" applyAlignment="1">
      <alignment horizontal="center"/>
    </xf>
    <xf numFmtId="0" fontId="79" fillId="0" borderId="17" xfId="848" applyFont="1" applyBorder="1" applyAlignment="1">
      <alignment horizontal="center"/>
    </xf>
    <xf numFmtId="0" fontId="78" fillId="0" borderId="0" xfId="0" applyFont="1" applyFill="1" applyAlignment="1">
      <alignment horizontal="center"/>
    </xf>
    <xf numFmtId="0" fontId="79" fillId="0" borderId="17" xfId="0" applyFont="1" applyBorder="1" applyAlignment="1">
      <alignment horizontal="center"/>
    </xf>
  </cellXfs>
  <cellStyles count="28178">
    <cellStyle name="£Z_x0004_Ç_x0006_^_x0004_" xfId="854"/>
    <cellStyle name="£Z_x0004_Ç_x0006_^_x0004_ 2" xfId="855"/>
    <cellStyle name="20% - Accent1 10" xfId="856"/>
    <cellStyle name="20% - Accent1 2" xfId="31"/>
    <cellStyle name="20% - Accent1 2 2" xfId="32"/>
    <cellStyle name="20% - Accent1 2 3" xfId="857"/>
    <cellStyle name="20% - Accent1 3" xfId="33"/>
    <cellStyle name="20% - Accent1 3 2" xfId="858"/>
    <cellStyle name="20% - Accent1 4" xfId="34"/>
    <cellStyle name="20% - Accent1 4 2" xfId="859"/>
    <cellStyle name="20% - Accent1 5" xfId="860"/>
    <cellStyle name="20% - Accent1 6" xfId="861"/>
    <cellStyle name="20% - Accent1 7" xfId="862"/>
    <cellStyle name="20% - Accent1 8" xfId="863"/>
    <cellStyle name="20% - Accent1 9" xfId="864"/>
    <cellStyle name="20% - Accent2 10" xfId="865"/>
    <cellStyle name="20% - Accent2 2" xfId="35"/>
    <cellStyle name="20% - Accent2 2 2" xfId="36"/>
    <cellStyle name="20% - Accent2 2 3" xfId="866"/>
    <cellStyle name="20% - Accent2 3" xfId="37"/>
    <cellStyle name="20% - Accent2 3 2" xfId="867"/>
    <cellStyle name="20% - Accent2 4" xfId="38"/>
    <cellStyle name="20% - Accent2 4 2" xfId="868"/>
    <cellStyle name="20% - Accent2 5" xfId="869"/>
    <cellStyle name="20% - Accent2 6" xfId="870"/>
    <cellStyle name="20% - Accent2 7" xfId="871"/>
    <cellStyle name="20% - Accent2 8" xfId="872"/>
    <cellStyle name="20% - Accent2 9" xfId="873"/>
    <cellStyle name="20% - Accent3 10" xfId="874"/>
    <cellStyle name="20% - Accent3 2" xfId="39"/>
    <cellStyle name="20% - Accent3 2 2" xfId="40"/>
    <cellStyle name="20% - Accent3 2 3" xfId="875"/>
    <cellStyle name="20% - Accent3 3" xfId="41"/>
    <cellStyle name="20% - Accent3 3 2" xfId="876"/>
    <cellStyle name="20% - Accent3 4" xfId="42"/>
    <cellStyle name="20% - Accent3 4 2" xfId="877"/>
    <cellStyle name="20% - Accent3 5" xfId="878"/>
    <cellStyle name="20% - Accent3 6" xfId="879"/>
    <cellStyle name="20% - Accent3 7" xfId="880"/>
    <cellStyle name="20% - Accent3 8" xfId="881"/>
    <cellStyle name="20% - Accent3 9" xfId="882"/>
    <cellStyle name="20% - Accent4 10" xfId="883"/>
    <cellStyle name="20% - Accent4 2" xfId="43"/>
    <cellStyle name="20% - Accent4 2 2" xfId="44"/>
    <cellStyle name="20% - Accent4 2 3" xfId="884"/>
    <cellStyle name="20% - Accent4 3" xfId="45"/>
    <cellStyle name="20% - Accent4 3 2" xfId="885"/>
    <cellStyle name="20% - Accent4 4" xfId="46"/>
    <cellStyle name="20% - Accent4 4 2" xfId="886"/>
    <cellStyle name="20% - Accent4 5" xfId="47"/>
    <cellStyle name="20% - Accent4 5 2" xfId="887"/>
    <cellStyle name="20% - Accent4 6" xfId="888"/>
    <cellStyle name="20% - Accent4 7" xfId="889"/>
    <cellStyle name="20% - Accent4 8" xfId="890"/>
    <cellStyle name="20% - Accent4 9" xfId="891"/>
    <cellStyle name="20% - Accent5 10" xfId="892"/>
    <cellStyle name="20% - Accent5 2" xfId="48"/>
    <cellStyle name="20% - Accent5 2 2" xfId="49"/>
    <cellStyle name="20% - Accent5 2 3" xfId="893"/>
    <cellStyle name="20% - Accent5 3" xfId="50"/>
    <cellStyle name="20% - Accent5 3 2" xfId="894"/>
    <cellStyle name="20% - Accent5 4" xfId="51"/>
    <cellStyle name="20% - Accent5 4 2" xfId="895"/>
    <cellStyle name="20% - Accent5 5" xfId="896"/>
    <cellStyle name="20% - Accent5 6" xfId="897"/>
    <cellStyle name="20% - Accent5 7" xfId="898"/>
    <cellStyle name="20% - Accent5 8" xfId="899"/>
    <cellStyle name="20% - Accent5 9" xfId="900"/>
    <cellStyle name="20% - Accent6 10" xfId="901"/>
    <cellStyle name="20% - Accent6 2" xfId="52"/>
    <cellStyle name="20% - Accent6 2 2" xfId="53"/>
    <cellStyle name="20% - Accent6 2 3" xfId="902"/>
    <cellStyle name="20% - Accent6 3" xfId="54"/>
    <cellStyle name="20% - Accent6 3 2" xfId="903"/>
    <cellStyle name="20% - Accent6 4" xfId="55"/>
    <cellStyle name="20% - Accent6 4 2" xfId="904"/>
    <cellStyle name="20% - Accent6 5" xfId="905"/>
    <cellStyle name="20% - Accent6 6" xfId="906"/>
    <cellStyle name="20% - Accent6 7" xfId="907"/>
    <cellStyle name="20% - Accent6 8" xfId="908"/>
    <cellStyle name="20% - Accent6 9" xfId="909"/>
    <cellStyle name="40% - Accent1 10" xfId="910"/>
    <cellStyle name="40% - Accent1 2" xfId="56"/>
    <cellStyle name="40% - Accent1 2 2" xfId="57"/>
    <cellStyle name="40% - Accent1 2 3" xfId="911"/>
    <cellStyle name="40% - Accent1 3" xfId="58"/>
    <cellStyle name="40% - Accent1 3 2" xfId="912"/>
    <cellStyle name="40% - Accent1 4" xfId="59"/>
    <cellStyle name="40% - Accent1 4 2" xfId="913"/>
    <cellStyle name="40% - Accent1 5" xfId="914"/>
    <cellStyle name="40% - Accent1 6" xfId="915"/>
    <cellStyle name="40% - Accent1 7" xfId="916"/>
    <cellStyle name="40% - Accent1 8" xfId="917"/>
    <cellStyle name="40% - Accent1 9" xfId="918"/>
    <cellStyle name="40% - Accent2 10" xfId="919"/>
    <cellStyle name="40% - Accent2 2" xfId="60"/>
    <cellStyle name="40% - Accent2 2 2" xfId="61"/>
    <cellStyle name="40% - Accent2 2 3" xfId="920"/>
    <cellStyle name="40% - Accent2 3" xfId="62"/>
    <cellStyle name="40% - Accent2 3 2" xfId="921"/>
    <cellStyle name="40% - Accent2 4" xfId="63"/>
    <cellStyle name="40% - Accent2 4 2" xfId="922"/>
    <cellStyle name="40% - Accent2 5" xfId="923"/>
    <cellStyle name="40% - Accent2 6" xfId="924"/>
    <cellStyle name="40% - Accent2 7" xfId="925"/>
    <cellStyle name="40% - Accent2 8" xfId="926"/>
    <cellStyle name="40% - Accent2 9" xfId="927"/>
    <cellStyle name="40% - Accent3 10" xfId="928"/>
    <cellStyle name="40% - Accent3 2" xfId="64"/>
    <cellStyle name="40% - Accent3 2 2" xfId="65"/>
    <cellStyle name="40% - Accent3 2 3" xfId="929"/>
    <cellStyle name="40% - Accent3 3" xfId="66"/>
    <cellStyle name="40% - Accent3 3 2" xfId="930"/>
    <cellStyle name="40% - Accent3 4" xfId="67"/>
    <cellStyle name="40% - Accent3 4 2" xfId="931"/>
    <cellStyle name="40% - Accent3 5" xfId="932"/>
    <cellStyle name="40% - Accent3 6" xfId="933"/>
    <cellStyle name="40% - Accent3 7" xfId="934"/>
    <cellStyle name="40% - Accent3 8" xfId="935"/>
    <cellStyle name="40% - Accent3 9" xfId="936"/>
    <cellStyle name="40% - Accent4 10" xfId="937"/>
    <cellStyle name="40% - Accent4 2" xfId="68"/>
    <cellStyle name="40% - Accent4 2 2" xfId="69"/>
    <cellStyle name="40% - Accent4 2 3" xfId="938"/>
    <cellStyle name="40% - Accent4 3" xfId="70"/>
    <cellStyle name="40% - Accent4 3 2" xfId="939"/>
    <cellStyle name="40% - Accent4 4" xfId="71"/>
    <cellStyle name="40% - Accent4 4 2" xfId="940"/>
    <cellStyle name="40% - Accent4 5" xfId="941"/>
    <cellStyle name="40% - Accent4 6" xfId="942"/>
    <cellStyle name="40% - Accent4 7" xfId="943"/>
    <cellStyle name="40% - Accent4 8" xfId="944"/>
    <cellStyle name="40% - Accent4 9" xfId="945"/>
    <cellStyle name="40% - Accent5 10" xfId="946"/>
    <cellStyle name="40% - Accent5 2" xfId="72"/>
    <cellStyle name="40% - Accent5 2 2" xfId="73"/>
    <cellStyle name="40% - Accent5 2 3" xfId="947"/>
    <cellStyle name="40% - Accent5 3" xfId="74"/>
    <cellStyle name="40% - Accent5 3 2" xfId="948"/>
    <cellStyle name="40% - Accent5 4" xfId="75"/>
    <cellStyle name="40% - Accent5 4 2" xfId="949"/>
    <cellStyle name="40% - Accent5 5" xfId="950"/>
    <cellStyle name="40% - Accent5 6" xfId="951"/>
    <cellStyle name="40% - Accent5 7" xfId="952"/>
    <cellStyle name="40% - Accent5 8" xfId="953"/>
    <cellStyle name="40% - Accent5 9" xfId="954"/>
    <cellStyle name="40% - Accent6 10" xfId="955"/>
    <cellStyle name="40% - Accent6 2" xfId="76"/>
    <cellStyle name="40% - Accent6 2 2" xfId="77"/>
    <cellStyle name="40% - Accent6 2 3" xfId="956"/>
    <cellStyle name="40% - Accent6 3" xfId="78"/>
    <cellStyle name="40% - Accent6 3 2" xfId="957"/>
    <cellStyle name="40% - Accent6 4" xfId="79"/>
    <cellStyle name="40% - Accent6 4 2" xfId="958"/>
    <cellStyle name="40% - Accent6 5" xfId="959"/>
    <cellStyle name="40% - Accent6 6" xfId="960"/>
    <cellStyle name="40% - Accent6 7" xfId="961"/>
    <cellStyle name="40% - Accent6 8" xfId="962"/>
    <cellStyle name="40% - Accent6 9" xfId="963"/>
    <cellStyle name="60% - Accent1 10" xfId="964"/>
    <cellStyle name="60% - Accent1 2" xfId="80"/>
    <cellStyle name="60% - Accent1 2 2" xfId="81"/>
    <cellStyle name="60% - Accent1 2 3" xfId="965"/>
    <cellStyle name="60% - Accent1 3" xfId="82"/>
    <cellStyle name="60% - Accent1 3 2" xfId="966"/>
    <cellStyle name="60% - Accent1 4" xfId="83"/>
    <cellStyle name="60% - Accent1 4 2" xfId="967"/>
    <cellStyle name="60% - Accent1 5" xfId="968"/>
    <cellStyle name="60% - Accent1 6" xfId="969"/>
    <cellStyle name="60% - Accent1 7" xfId="970"/>
    <cellStyle name="60% - Accent1 8" xfId="971"/>
    <cellStyle name="60% - Accent1 9" xfId="972"/>
    <cellStyle name="60% - Accent2 10" xfId="973"/>
    <cellStyle name="60% - Accent2 2" xfId="84"/>
    <cellStyle name="60% - Accent2 2 2" xfId="85"/>
    <cellStyle name="60% - Accent2 2 3" xfId="974"/>
    <cellStyle name="60% - Accent2 3" xfId="86"/>
    <cellStyle name="60% - Accent2 3 2" xfId="975"/>
    <cellStyle name="60% - Accent2 4" xfId="87"/>
    <cellStyle name="60% - Accent2 4 2" xfId="976"/>
    <cellStyle name="60% - Accent2 5" xfId="977"/>
    <cellStyle name="60% - Accent2 6" xfId="978"/>
    <cellStyle name="60% - Accent2 7" xfId="979"/>
    <cellStyle name="60% - Accent2 8" xfId="980"/>
    <cellStyle name="60% - Accent2 9" xfId="981"/>
    <cellStyle name="60% - Accent3 10" xfId="982"/>
    <cellStyle name="60% - Accent3 2" xfId="88"/>
    <cellStyle name="60% - Accent3 2 2" xfId="89"/>
    <cellStyle name="60% - Accent3 2 3" xfId="983"/>
    <cellStyle name="60% - Accent3 3" xfId="90"/>
    <cellStyle name="60% - Accent3 3 2" xfId="984"/>
    <cellStyle name="60% - Accent3 4" xfId="91"/>
    <cellStyle name="60% - Accent3 4 2" xfId="985"/>
    <cellStyle name="60% - Accent3 5" xfId="986"/>
    <cellStyle name="60% - Accent3 6" xfId="987"/>
    <cellStyle name="60% - Accent3 7" xfId="988"/>
    <cellStyle name="60% - Accent3 8" xfId="989"/>
    <cellStyle name="60% - Accent3 9" xfId="990"/>
    <cellStyle name="60% - Accent4 10" xfId="991"/>
    <cellStyle name="60% - Accent4 2" xfId="92"/>
    <cellStyle name="60% - Accent4 2 2" xfId="93"/>
    <cellStyle name="60% - Accent4 2 3" xfId="992"/>
    <cellStyle name="60% - Accent4 3" xfId="94"/>
    <cellStyle name="60% - Accent4 3 2" xfId="993"/>
    <cellStyle name="60% - Accent4 4" xfId="95"/>
    <cellStyle name="60% - Accent4 4 2" xfId="994"/>
    <cellStyle name="60% - Accent4 5" xfId="995"/>
    <cellStyle name="60% - Accent4 6" xfId="996"/>
    <cellStyle name="60% - Accent4 7" xfId="997"/>
    <cellStyle name="60% - Accent4 8" xfId="998"/>
    <cellStyle name="60% - Accent4 9" xfId="999"/>
    <cellStyle name="60% - Accent5 10" xfId="1000"/>
    <cellStyle name="60% - Accent5 2" xfId="96"/>
    <cellStyle name="60% - Accent5 2 2" xfId="97"/>
    <cellStyle name="60% - Accent5 2 3" xfId="1001"/>
    <cellStyle name="60% - Accent5 3" xfId="98"/>
    <cellStyle name="60% - Accent5 3 2" xfId="1002"/>
    <cellStyle name="60% - Accent5 4" xfId="99"/>
    <cellStyle name="60% - Accent5 4 2" xfId="1003"/>
    <cellStyle name="60% - Accent5 5" xfId="1004"/>
    <cellStyle name="60% - Accent5 6" xfId="1005"/>
    <cellStyle name="60% - Accent5 7" xfId="1006"/>
    <cellStyle name="60% - Accent5 8" xfId="1007"/>
    <cellStyle name="60% - Accent5 9" xfId="1008"/>
    <cellStyle name="60% - Accent6 10" xfId="1009"/>
    <cellStyle name="60% - Accent6 2" xfId="100"/>
    <cellStyle name="60% - Accent6 2 2" xfId="101"/>
    <cellStyle name="60% - Accent6 2 3" xfId="1010"/>
    <cellStyle name="60% - Accent6 3" xfId="102"/>
    <cellStyle name="60% - Accent6 3 2" xfId="1011"/>
    <cellStyle name="60% - Accent6 4" xfId="103"/>
    <cellStyle name="60% - Accent6 4 2" xfId="1012"/>
    <cellStyle name="60% - Accent6 5" xfId="1013"/>
    <cellStyle name="60% - Accent6 6" xfId="1014"/>
    <cellStyle name="60% - Accent6 7" xfId="1015"/>
    <cellStyle name="60% - Accent6 8" xfId="1016"/>
    <cellStyle name="60% - Accent6 9" xfId="1017"/>
    <cellStyle name="Accent1 10" xfId="1018"/>
    <cellStyle name="Accent1 2" xfId="104"/>
    <cellStyle name="Accent1 2 2" xfId="105"/>
    <cellStyle name="Accent1 2 3" xfId="1019"/>
    <cellStyle name="Accent1 3" xfId="106"/>
    <cellStyle name="Accent1 3 2" xfId="1020"/>
    <cellStyle name="Accent1 4" xfId="107"/>
    <cellStyle name="Accent1 4 2" xfId="1021"/>
    <cellStyle name="Accent1 5" xfId="1022"/>
    <cellStyle name="Accent1 6" xfId="1023"/>
    <cellStyle name="Accent1 7" xfId="1024"/>
    <cellStyle name="Accent1 8" xfId="1025"/>
    <cellStyle name="Accent1 9" xfId="1026"/>
    <cellStyle name="Accent2 10" xfId="1027"/>
    <cellStyle name="Accent2 2" xfId="108"/>
    <cellStyle name="Accent2 2 2" xfId="109"/>
    <cellStyle name="Accent2 2 3" xfId="1028"/>
    <cellStyle name="Accent2 3" xfId="110"/>
    <cellStyle name="Accent2 3 2" xfId="1029"/>
    <cellStyle name="Accent2 4" xfId="111"/>
    <cellStyle name="Accent2 4 2" xfId="1030"/>
    <cellStyle name="Accent2 5" xfId="1031"/>
    <cellStyle name="Accent2 6" xfId="1032"/>
    <cellStyle name="Accent2 7" xfId="1033"/>
    <cellStyle name="Accent2 8" xfId="1034"/>
    <cellStyle name="Accent2 9" xfId="1035"/>
    <cellStyle name="Accent3 10" xfId="1036"/>
    <cellStyle name="Accent3 2" xfId="112"/>
    <cellStyle name="Accent3 2 2" xfId="113"/>
    <cellStyle name="Accent3 2 3" xfId="1037"/>
    <cellStyle name="Accent3 3" xfId="114"/>
    <cellStyle name="Accent3 3 2" xfId="1038"/>
    <cellStyle name="Accent3 4" xfId="115"/>
    <cellStyle name="Accent3 4 2" xfId="1039"/>
    <cellStyle name="Accent3 5" xfId="1040"/>
    <cellStyle name="Accent3 6" xfId="1041"/>
    <cellStyle name="Accent3 7" xfId="1042"/>
    <cellStyle name="Accent3 8" xfId="1043"/>
    <cellStyle name="Accent3 9" xfId="1044"/>
    <cellStyle name="Accent4 10" xfId="1045"/>
    <cellStyle name="Accent4 2" xfId="116"/>
    <cellStyle name="Accent4 2 2" xfId="117"/>
    <cellStyle name="Accent4 2 3" xfId="1046"/>
    <cellStyle name="Accent4 3" xfId="118"/>
    <cellStyle name="Accent4 3 2" xfId="1047"/>
    <cellStyle name="Accent4 4" xfId="119"/>
    <cellStyle name="Accent4 4 2" xfId="1048"/>
    <cellStyle name="Accent4 5" xfId="120"/>
    <cellStyle name="Accent4 5 2" xfId="1049"/>
    <cellStyle name="Accent4 6" xfId="1050"/>
    <cellStyle name="Accent4 7" xfId="1051"/>
    <cellStyle name="Accent4 8" xfId="1052"/>
    <cellStyle name="Accent4 9" xfId="1053"/>
    <cellStyle name="Accent5 10" xfId="1054"/>
    <cellStyle name="Accent5 2" xfId="121"/>
    <cellStyle name="Accent5 2 2" xfId="122"/>
    <cellStyle name="Accent5 2 3" xfId="1055"/>
    <cellStyle name="Accent5 3" xfId="123"/>
    <cellStyle name="Accent5 3 2" xfId="1056"/>
    <cellStyle name="Accent5 4" xfId="124"/>
    <cellStyle name="Accent5 4 2" xfId="1057"/>
    <cellStyle name="Accent5 5" xfId="1058"/>
    <cellStyle name="Accent5 6" xfId="1059"/>
    <cellStyle name="Accent5 7" xfId="1060"/>
    <cellStyle name="Accent5 8" xfId="1061"/>
    <cellStyle name="Accent5 9" xfId="1062"/>
    <cellStyle name="Accent6 10" xfId="1063"/>
    <cellStyle name="Accent6 2" xfId="125"/>
    <cellStyle name="Accent6 2 2" xfId="126"/>
    <cellStyle name="Accent6 2 3" xfId="1064"/>
    <cellStyle name="Accent6 3" xfId="127"/>
    <cellStyle name="Accent6 3 2" xfId="1065"/>
    <cellStyle name="Accent6 4" xfId="128"/>
    <cellStyle name="Accent6 4 2" xfId="1066"/>
    <cellStyle name="Accent6 5" xfId="1067"/>
    <cellStyle name="Accent6 6" xfId="1068"/>
    <cellStyle name="Accent6 7" xfId="1069"/>
    <cellStyle name="Accent6 8" xfId="1070"/>
    <cellStyle name="Accent6 9" xfId="1071"/>
    <cellStyle name="Bad 10" xfId="1072"/>
    <cellStyle name="Bad 2" xfId="129"/>
    <cellStyle name="Bad 2 2" xfId="130"/>
    <cellStyle name="Bad 2 3" xfId="1073"/>
    <cellStyle name="Bad 3" xfId="131"/>
    <cellStyle name="Bad 3 2" xfId="1074"/>
    <cellStyle name="Bad 4" xfId="132"/>
    <cellStyle name="Bad 4 2" xfId="1075"/>
    <cellStyle name="Bad 5" xfId="1076"/>
    <cellStyle name="Bad 6" xfId="1077"/>
    <cellStyle name="Bad 7" xfId="1078"/>
    <cellStyle name="Bad 8" xfId="1079"/>
    <cellStyle name="Bad 9" xfId="1080"/>
    <cellStyle name="Calculation 10" xfId="1081"/>
    <cellStyle name="Calculation 2" xfId="133"/>
    <cellStyle name="Calculation 2 2" xfId="134"/>
    <cellStyle name="Calculation 2 2 2" xfId="135"/>
    <cellStyle name="Calculation 2 2 2 2" xfId="136"/>
    <cellStyle name="Calculation 2 2 2 2 2" xfId="137"/>
    <cellStyle name="Calculation 2 2 2 2 3" xfId="138"/>
    <cellStyle name="Calculation 2 2 2 3" xfId="139"/>
    <cellStyle name="Calculation 2 2 2 4" xfId="140"/>
    <cellStyle name="Calculation 2 2 3" xfId="141"/>
    <cellStyle name="Calculation 2 2 3 2" xfId="142"/>
    <cellStyle name="Calculation 2 2 3 3" xfId="143"/>
    <cellStyle name="Calculation 2 2 4" xfId="144"/>
    <cellStyle name="Calculation 2 2 5" xfId="145"/>
    <cellStyle name="Calculation 2 3" xfId="146"/>
    <cellStyle name="Calculation 2 3 2" xfId="147"/>
    <cellStyle name="Calculation 2 3 2 2" xfId="148"/>
    <cellStyle name="Calculation 2 3 2 3" xfId="149"/>
    <cellStyle name="Calculation 2 3 3" xfId="150"/>
    <cellStyle name="Calculation 2 3 4" xfId="151"/>
    <cellStyle name="Calculation 2 4" xfId="152"/>
    <cellStyle name="Calculation 2 5" xfId="153"/>
    <cellStyle name="Calculation 2 5 2" xfId="154"/>
    <cellStyle name="Calculation 2 5 3" xfId="155"/>
    <cellStyle name="Calculation 2 6" xfId="156"/>
    <cellStyle name="Calculation 2 7" xfId="157"/>
    <cellStyle name="Calculation 2 8" xfId="1082"/>
    <cellStyle name="Calculation 3" xfId="158"/>
    <cellStyle name="Calculation 3 2" xfId="159"/>
    <cellStyle name="Calculation 3 2 2" xfId="160"/>
    <cellStyle name="Calculation 3 2 2 2" xfId="161"/>
    <cellStyle name="Calculation 3 2 2 3" xfId="162"/>
    <cellStyle name="Calculation 3 2 3" xfId="163"/>
    <cellStyle name="Calculation 3 2 4" xfId="164"/>
    <cellStyle name="Calculation 3 3" xfId="165"/>
    <cellStyle name="Calculation 3 3 2" xfId="166"/>
    <cellStyle name="Calculation 3 3 3" xfId="167"/>
    <cellStyle name="Calculation 3 4" xfId="168"/>
    <cellStyle name="Calculation 3 5" xfId="169"/>
    <cellStyle name="Calculation 3 6" xfId="1083"/>
    <cellStyle name="Calculation 4" xfId="170"/>
    <cellStyle name="Calculation 4 2" xfId="171"/>
    <cellStyle name="Calculation 4 2 2" xfId="172"/>
    <cellStyle name="Calculation 4 2 3" xfId="173"/>
    <cellStyle name="Calculation 4 3" xfId="174"/>
    <cellStyle name="Calculation 4 4" xfId="175"/>
    <cellStyle name="Calculation 4 5" xfId="1084"/>
    <cellStyle name="Calculation 5" xfId="176"/>
    <cellStyle name="Calculation 5 2" xfId="177"/>
    <cellStyle name="Calculation 5 3" xfId="178"/>
    <cellStyle name="Calculation 5 4" xfId="1085"/>
    <cellStyle name="Calculation 6" xfId="1086"/>
    <cellStyle name="Calculation 7" xfId="1087"/>
    <cellStyle name="Calculation 8" xfId="1088"/>
    <cellStyle name="Calculation 8 10" xfId="1089"/>
    <cellStyle name="Calculation 8 10 10" xfId="1090"/>
    <cellStyle name="Calculation 8 10 10 2" xfId="1091"/>
    <cellStyle name="Calculation 8 10 11" xfId="1092"/>
    <cellStyle name="Calculation 8 10 11 2" xfId="1093"/>
    <cellStyle name="Calculation 8 10 12" xfId="1094"/>
    <cellStyle name="Calculation 8 10 12 2" xfId="1095"/>
    <cellStyle name="Calculation 8 10 13" xfId="1096"/>
    <cellStyle name="Calculation 8 10 13 2" xfId="1097"/>
    <cellStyle name="Calculation 8 10 14" xfId="1098"/>
    <cellStyle name="Calculation 8 10 14 2" xfId="1099"/>
    <cellStyle name="Calculation 8 10 15" xfId="1100"/>
    <cellStyle name="Calculation 8 10 15 2" xfId="1101"/>
    <cellStyle name="Calculation 8 10 16" xfId="1102"/>
    <cellStyle name="Calculation 8 10 16 2" xfId="1103"/>
    <cellStyle name="Calculation 8 10 17" xfId="1104"/>
    <cellStyle name="Calculation 8 10 17 2" xfId="1105"/>
    <cellStyle name="Calculation 8 10 18" xfId="1106"/>
    <cellStyle name="Calculation 8 10 2" xfId="1107"/>
    <cellStyle name="Calculation 8 10 2 2" xfId="1108"/>
    <cellStyle name="Calculation 8 10 3" xfId="1109"/>
    <cellStyle name="Calculation 8 10 3 2" xfId="1110"/>
    <cellStyle name="Calculation 8 10 4" xfId="1111"/>
    <cellStyle name="Calculation 8 10 4 2" xfId="1112"/>
    <cellStyle name="Calculation 8 10 5" xfId="1113"/>
    <cellStyle name="Calculation 8 10 5 2" xfId="1114"/>
    <cellStyle name="Calculation 8 10 6" xfId="1115"/>
    <cellStyle name="Calculation 8 10 6 2" xfId="1116"/>
    <cellStyle name="Calculation 8 10 7" xfId="1117"/>
    <cellStyle name="Calculation 8 10 7 2" xfId="1118"/>
    <cellStyle name="Calculation 8 10 8" xfId="1119"/>
    <cellStyle name="Calculation 8 10 8 2" xfId="1120"/>
    <cellStyle name="Calculation 8 10 9" xfId="1121"/>
    <cellStyle name="Calculation 8 10 9 2" xfId="1122"/>
    <cellStyle name="Calculation 8 11" xfId="1123"/>
    <cellStyle name="Calculation 8 11 10" xfId="1124"/>
    <cellStyle name="Calculation 8 11 10 2" xfId="1125"/>
    <cellStyle name="Calculation 8 11 11" xfId="1126"/>
    <cellStyle name="Calculation 8 11 11 2" xfId="1127"/>
    <cellStyle name="Calculation 8 11 12" xfId="1128"/>
    <cellStyle name="Calculation 8 11 12 2" xfId="1129"/>
    <cellStyle name="Calculation 8 11 13" xfId="1130"/>
    <cellStyle name="Calculation 8 11 13 2" xfId="1131"/>
    <cellStyle name="Calculation 8 11 14" xfId="1132"/>
    <cellStyle name="Calculation 8 11 14 2" xfId="1133"/>
    <cellStyle name="Calculation 8 11 15" xfId="1134"/>
    <cellStyle name="Calculation 8 11 15 2" xfId="1135"/>
    <cellStyle name="Calculation 8 11 16" xfId="1136"/>
    <cellStyle name="Calculation 8 11 16 2" xfId="1137"/>
    <cellStyle name="Calculation 8 11 17" xfId="1138"/>
    <cellStyle name="Calculation 8 11 17 2" xfId="1139"/>
    <cellStyle name="Calculation 8 11 18" xfId="1140"/>
    <cellStyle name="Calculation 8 11 2" xfId="1141"/>
    <cellStyle name="Calculation 8 11 2 2" xfId="1142"/>
    <cellStyle name="Calculation 8 11 3" xfId="1143"/>
    <cellStyle name="Calculation 8 11 3 2" xfId="1144"/>
    <cellStyle name="Calculation 8 11 4" xfId="1145"/>
    <cellStyle name="Calculation 8 11 4 2" xfId="1146"/>
    <cellStyle name="Calculation 8 11 5" xfId="1147"/>
    <cellStyle name="Calculation 8 11 5 2" xfId="1148"/>
    <cellStyle name="Calculation 8 11 6" xfId="1149"/>
    <cellStyle name="Calculation 8 11 6 2" xfId="1150"/>
    <cellStyle name="Calculation 8 11 7" xfId="1151"/>
    <cellStyle name="Calculation 8 11 7 2" xfId="1152"/>
    <cellStyle name="Calculation 8 11 8" xfId="1153"/>
    <cellStyle name="Calculation 8 11 8 2" xfId="1154"/>
    <cellStyle name="Calculation 8 11 9" xfId="1155"/>
    <cellStyle name="Calculation 8 11 9 2" xfId="1156"/>
    <cellStyle name="Calculation 8 12" xfId="1157"/>
    <cellStyle name="Calculation 8 12 10" xfId="1158"/>
    <cellStyle name="Calculation 8 12 10 2" xfId="1159"/>
    <cellStyle name="Calculation 8 12 11" xfId="1160"/>
    <cellStyle name="Calculation 8 12 11 2" xfId="1161"/>
    <cellStyle name="Calculation 8 12 12" xfId="1162"/>
    <cellStyle name="Calculation 8 12 12 2" xfId="1163"/>
    <cellStyle name="Calculation 8 12 13" xfId="1164"/>
    <cellStyle name="Calculation 8 12 13 2" xfId="1165"/>
    <cellStyle name="Calculation 8 12 14" xfId="1166"/>
    <cellStyle name="Calculation 8 12 14 2" xfId="1167"/>
    <cellStyle name="Calculation 8 12 15" xfId="1168"/>
    <cellStyle name="Calculation 8 12 15 2" xfId="1169"/>
    <cellStyle name="Calculation 8 12 16" xfId="1170"/>
    <cellStyle name="Calculation 8 12 2" xfId="1171"/>
    <cellStyle name="Calculation 8 12 2 2" xfId="1172"/>
    <cellStyle name="Calculation 8 12 3" xfId="1173"/>
    <cellStyle name="Calculation 8 12 3 2" xfId="1174"/>
    <cellStyle name="Calculation 8 12 4" xfId="1175"/>
    <cellStyle name="Calculation 8 12 4 2" xfId="1176"/>
    <cellStyle name="Calculation 8 12 5" xfId="1177"/>
    <cellStyle name="Calculation 8 12 5 2" xfId="1178"/>
    <cellStyle name="Calculation 8 12 6" xfId="1179"/>
    <cellStyle name="Calculation 8 12 6 2" xfId="1180"/>
    <cellStyle name="Calculation 8 12 7" xfId="1181"/>
    <cellStyle name="Calculation 8 12 7 2" xfId="1182"/>
    <cellStyle name="Calculation 8 12 8" xfId="1183"/>
    <cellStyle name="Calculation 8 12 8 2" xfId="1184"/>
    <cellStyle name="Calculation 8 12 9" xfId="1185"/>
    <cellStyle name="Calculation 8 12 9 2" xfId="1186"/>
    <cellStyle name="Calculation 8 13" xfId="1187"/>
    <cellStyle name="Calculation 8 13 10" xfId="1188"/>
    <cellStyle name="Calculation 8 13 10 2" xfId="1189"/>
    <cellStyle name="Calculation 8 13 11" xfId="1190"/>
    <cellStyle name="Calculation 8 13 11 2" xfId="1191"/>
    <cellStyle name="Calculation 8 13 12" xfId="1192"/>
    <cellStyle name="Calculation 8 13 12 2" xfId="1193"/>
    <cellStyle name="Calculation 8 13 13" xfId="1194"/>
    <cellStyle name="Calculation 8 13 13 2" xfId="1195"/>
    <cellStyle name="Calculation 8 13 14" xfId="1196"/>
    <cellStyle name="Calculation 8 13 14 2" xfId="1197"/>
    <cellStyle name="Calculation 8 13 15" xfId="1198"/>
    <cellStyle name="Calculation 8 13 15 2" xfId="1199"/>
    <cellStyle name="Calculation 8 13 16" xfId="1200"/>
    <cellStyle name="Calculation 8 13 2" xfId="1201"/>
    <cellStyle name="Calculation 8 13 2 2" xfId="1202"/>
    <cellStyle name="Calculation 8 13 3" xfId="1203"/>
    <cellStyle name="Calculation 8 13 3 2" xfId="1204"/>
    <cellStyle name="Calculation 8 13 4" xfId="1205"/>
    <cellStyle name="Calculation 8 13 4 2" xfId="1206"/>
    <cellStyle name="Calculation 8 13 5" xfId="1207"/>
    <cellStyle name="Calculation 8 13 5 2" xfId="1208"/>
    <cellStyle name="Calculation 8 13 6" xfId="1209"/>
    <cellStyle name="Calculation 8 13 6 2" xfId="1210"/>
    <cellStyle name="Calculation 8 13 7" xfId="1211"/>
    <cellStyle name="Calculation 8 13 7 2" xfId="1212"/>
    <cellStyle name="Calculation 8 13 8" xfId="1213"/>
    <cellStyle name="Calculation 8 13 8 2" xfId="1214"/>
    <cellStyle name="Calculation 8 13 9" xfId="1215"/>
    <cellStyle name="Calculation 8 13 9 2" xfId="1216"/>
    <cellStyle name="Calculation 8 14" xfId="1217"/>
    <cellStyle name="Calculation 8 14 10" xfId="1218"/>
    <cellStyle name="Calculation 8 14 10 2" xfId="1219"/>
    <cellStyle name="Calculation 8 14 11" xfId="1220"/>
    <cellStyle name="Calculation 8 14 11 2" xfId="1221"/>
    <cellStyle name="Calculation 8 14 12" xfId="1222"/>
    <cellStyle name="Calculation 8 14 12 2" xfId="1223"/>
    <cellStyle name="Calculation 8 14 13" xfId="1224"/>
    <cellStyle name="Calculation 8 14 13 2" xfId="1225"/>
    <cellStyle name="Calculation 8 14 14" xfId="1226"/>
    <cellStyle name="Calculation 8 14 14 2" xfId="1227"/>
    <cellStyle name="Calculation 8 14 15" xfId="1228"/>
    <cellStyle name="Calculation 8 14 2" xfId="1229"/>
    <cellStyle name="Calculation 8 14 2 2" xfId="1230"/>
    <cellStyle name="Calculation 8 14 3" xfId="1231"/>
    <cellStyle name="Calculation 8 14 3 2" xfId="1232"/>
    <cellStyle name="Calculation 8 14 4" xfId="1233"/>
    <cellStyle name="Calculation 8 14 4 2" xfId="1234"/>
    <cellStyle name="Calculation 8 14 5" xfId="1235"/>
    <cellStyle name="Calculation 8 14 5 2" xfId="1236"/>
    <cellStyle name="Calculation 8 14 6" xfId="1237"/>
    <cellStyle name="Calculation 8 14 6 2" xfId="1238"/>
    <cellStyle name="Calculation 8 14 7" xfId="1239"/>
    <cellStyle name="Calculation 8 14 7 2" xfId="1240"/>
    <cellStyle name="Calculation 8 14 8" xfId="1241"/>
    <cellStyle name="Calculation 8 14 8 2" xfId="1242"/>
    <cellStyle name="Calculation 8 14 9" xfId="1243"/>
    <cellStyle name="Calculation 8 14 9 2" xfId="1244"/>
    <cellStyle name="Calculation 8 15" xfId="1245"/>
    <cellStyle name="Calculation 8 15 2" xfId="1246"/>
    <cellStyle name="Calculation 8 16" xfId="1247"/>
    <cellStyle name="Calculation 8 16 2" xfId="1248"/>
    <cellStyle name="Calculation 8 17" xfId="1249"/>
    <cellStyle name="Calculation 8 17 2" xfId="1250"/>
    <cellStyle name="Calculation 8 18" xfId="1251"/>
    <cellStyle name="Calculation 8 18 2" xfId="1252"/>
    <cellStyle name="Calculation 8 19" xfId="1253"/>
    <cellStyle name="Calculation 8 19 2" xfId="1254"/>
    <cellStyle name="Calculation 8 2" xfId="1255"/>
    <cellStyle name="Calculation 8 2 10" xfId="1256"/>
    <cellStyle name="Calculation 8 2 10 10" xfId="1257"/>
    <cellStyle name="Calculation 8 2 10 10 2" xfId="1258"/>
    <cellStyle name="Calculation 8 2 10 11" xfId="1259"/>
    <cellStyle name="Calculation 8 2 10 11 2" xfId="1260"/>
    <cellStyle name="Calculation 8 2 10 12" xfId="1261"/>
    <cellStyle name="Calculation 8 2 10 12 2" xfId="1262"/>
    <cellStyle name="Calculation 8 2 10 13" xfId="1263"/>
    <cellStyle name="Calculation 8 2 10 13 2" xfId="1264"/>
    <cellStyle name="Calculation 8 2 10 14" xfId="1265"/>
    <cellStyle name="Calculation 8 2 10 14 2" xfId="1266"/>
    <cellStyle name="Calculation 8 2 10 15" xfId="1267"/>
    <cellStyle name="Calculation 8 2 10 15 2" xfId="1268"/>
    <cellStyle name="Calculation 8 2 10 16" xfId="1269"/>
    <cellStyle name="Calculation 8 2 10 16 2" xfId="1270"/>
    <cellStyle name="Calculation 8 2 10 17" xfId="1271"/>
    <cellStyle name="Calculation 8 2 10 17 2" xfId="1272"/>
    <cellStyle name="Calculation 8 2 10 18" xfId="1273"/>
    <cellStyle name="Calculation 8 2 10 2" xfId="1274"/>
    <cellStyle name="Calculation 8 2 10 2 2" xfId="1275"/>
    <cellStyle name="Calculation 8 2 10 3" xfId="1276"/>
    <cellStyle name="Calculation 8 2 10 3 2" xfId="1277"/>
    <cellStyle name="Calculation 8 2 10 4" xfId="1278"/>
    <cellStyle name="Calculation 8 2 10 4 2" xfId="1279"/>
    <cellStyle name="Calculation 8 2 10 5" xfId="1280"/>
    <cellStyle name="Calculation 8 2 10 5 2" xfId="1281"/>
    <cellStyle name="Calculation 8 2 10 6" xfId="1282"/>
    <cellStyle name="Calculation 8 2 10 6 2" xfId="1283"/>
    <cellStyle name="Calculation 8 2 10 7" xfId="1284"/>
    <cellStyle name="Calculation 8 2 10 7 2" xfId="1285"/>
    <cellStyle name="Calculation 8 2 10 8" xfId="1286"/>
    <cellStyle name="Calculation 8 2 10 8 2" xfId="1287"/>
    <cellStyle name="Calculation 8 2 10 9" xfId="1288"/>
    <cellStyle name="Calculation 8 2 10 9 2" xfId="1289"/>
    <cellStyle name="Calculation 8 2 11" xfId="1290"/>
    <cellStyle name="Calculation 8 2 11 10" xfId="1291"/>
    <cellStyle name="Calculation 8 2 11 10 2" xfId="1292"/>
    <cellStyle name="Calculation 8 2 11 11" xfId="1293"/>
    <cellStyle name="Calculation 8 2 11 11 2" xfId="1294"/>
    <cellStyle name="Calculation 8 2 11 12" xfId="1295"/>
    <cellStyle name="Calculation 8 2 11 12 2" xfId="1296"/>
    <cellStyle name="Calculation 8 2 11 13" xfId="1297"/>
    <cellStyle name="Calculation 8 2 11 13 2" xfId="1298"/>
    <cellStyle name="Calculation 8 2 11 14" xfId="1299"/>
    <cellStyle name="Calculation 8 2 11 14 2" xfId="1300"/>
    <cellStyle name="Calculation 8 2 11 15" xfId="1301"/>
    <cellStyle name="Calculation 8 2 11 15 2" xfId="1302"/>
    <cellStyle name="Calculation 8 2 11 16" xfId="1303"/>
    <cellStyle name="Calculation 8 2 11 2" xfId="1304"/>
    <cellStyle name="Calculation 8 2 11 2 2" xfId="1305"/>
    <cellStyle name="Calculation 8 2 11 3" xfId="1306"/>
    <cellStyle name="Calculation 8 2 11 3 2" xfId="1307"/>
    <cellStyle name="Calculation 8 2 11 4" xfId="1308"/>
    <cellStyle name="Calculation 8 2 11 4 2" xfId="1309"/>
    <cellStyle name="Calculation 8 2 11 5" xfId="1310"/>
    <cellStyle name="Calculation 8 2 11 5 2" xfId="1311"/>
    <cellStyle name="Calculation 8 2 11 6" xfId="1312"/>
    <cellStyle name="Calculation 8 2 11 6 2" xfId="1313"/>
    <cellStyle name="Calculation 8 2 11 7" xfId="1314"/>
    <cellStyle name="Calculation 8 2 11 7 2" xfId="1315"/>
    <cellStyle name="Calculation 8 2 11 8" xfId="1316"/>
    <cellStyle name="Calculation 8 2 11 8 2" xfId="1317"/>
    <cellStyle name="Calculation 8 2 11 9" xfId="1318"/>
    <cellStyle name="Calculation 8 2 11 9 2" xfId="1319"/>
    <cellStyle name="Calculation 8 2 12" xfId="1320"/>
    <cellStyle name="Calculation 8 2 12 10" xfId="1321"/>
    <cellStyle name="Calculation 8 2 12 10 2" xfId="1322"/>
    <cellStyle name="Calculation 8 2 12 11" xfId="1323"/>
    <cellStyle name="Calculation 8 2 12 11 2" xfId="1324"/>
    <cellStyle name="Calculation 8 2 12 12" xfId="1325"/>
    <cellStyle name="Calculation 8 2 12 12 2" xfId="1326"/>
    <cellStyle name="Calculation 8 2 12 13" xfId="1327"/>
    <cellStyle name="Calculation 8 2 12 13 2" xfId="1328"/>
    <cellStyle name="Calculation 8 2 12 14" xfId="1329"/>
    <cellStyle name="Calculation 8 2 12 14 2" xfId="1330"/>
    <cellStyle name="Calculation 8 2 12 15" xfId="1331"/>
    <cellStyle name="Calculation 8 2 12 15 2" xfId="1332"/>
    <cellStyle name="Calculation 8 2 12 16" xfId="1333"/>
    <cellStyle name="Calculation 8 2 12 2" xfId="1334"/>
    <cellStyle name="Calculation 8 2 12 2 2" xfId="1335"/>
    <cellStyle name="Calculation 8 2 12 3" xfId="1336"/>
    <cellStyle name="Calculation 8 2 12 3 2" xfId="1337"/>
    <cellStyle name="Calculation 8 2 12 4" xfId="1338"/>
    <cellStyle name="Calculation 8 2 12 4 2" xfId="1339"/>
    <cellStyle name="Calculation 8 2 12 5" xfId="1340"/>
    <cellStyle name="Calculation 8 2 12 5 2" xfId="1341"/>
    <cellStyle name="Calculation 8 2 12 6" xfId="1342"/>
    <cellStyle name="Calculation 8 2 12 6 2" xfId="1343"/>
    <cellStyle name="Calculation 8 2 12 7" xfId="1344"/>
    <cellStyle name="Calculation 8 2 12 7 2" xfId="1345"/>
    <cellStyle name="Calculation 8 2 12 8" xfId="1346"/>
    <cellStyle name="Calculation 8 2 12 8 2" xfId="1347"/>
    <cellStyle name="Calculation 8 2 12 9" xfId="1348"/>
    <cellStyle name="Calculation 8 2 12 9 2" xfId="1349"/>
    <cellStyle name="Calculation 8 2 13" xfId="1350"/>
    <cellStyle name="Calculation 8 2 13 10" xfId="1351"/>
    <cellStyle name="Calculation 8 2 13 10 2" xfId="1352"/>
    <cellStyle name="Calculation 8 2 13 11" xfId="1353"/>
    <cellStyle name="Calculation 8 2 13 11 2" xfId="1354"/>
    <cellStyle name="Calculation 8 2 13 12" xfId="1355"/>
    <cellStyle name="Calculation 8 2 13 12 2" xfId="1356"/>
    <cellStyle name="Calculation 8 2 13 13" xfId="1357"/>
    <cellStyle name="Calculation 8 2 13 13 2" xfId="1358"/>
    <cellStyle name="Calculation 8 2 13 14" xfId="1359"/>
    <cellStyle name="Calculation 8 2 13 14 2" xfId="1360"/>
    <cellStyle name="Calculation 8 2 13 15" xfId="1361"/>
    <cellStyle name="Calculation 8 2 13 2" xfId="1362"/>
    <cellStyle name="Calculation 8 2 13 2 2" xfId="1363"/>
    <cellStyle name="Calculation 8 2 13 3" xfId="1364"/>
    <cellStyle name="Calculation 8 2 13 3 2" xfId="1365"/>
    <cellStyle name="Calculation 8 2 13 4" xfId="1366"/>
    <cellStyle name="Calculation 8 2 13 4 2" xfId="1367"/>
    <cellStyle name="Calculation 8 2 13 5" xfId="1368"/>
    <cellStyle name="Calculation 8 2 13 5 2" xfId="1369"/>
    <cellStyle name="Calculation 8 2 13 6" xfId="1370"/>
    <cellStyle name="Calculation 8 2 13 6 2" xfId="1371"/>
    <cellStyle name="Calculation 8 2 13 7" xfId="1372"/>
    <cellStyle name="Calculation 8 2 13 7 2" xfId="1373"/>
    <cellStyle name="Calculation 8 2 13 8" xfId="1374"/>
    <cellStyle name="Calculation 8 2 13 8 2" xfId="1375"/>
    <cellStyle name="Calculation 8 2 13 9" xfId="1376"/>
    <cellStyle name="Calculation 8 2 13 9 2" xfId="1377"/>
    <cellStyle name="Calculation 8 2 14" xfId="1378"/>
    <cellStyle name="Calculation 8 2 14 2" xfId="1379"/>
    <cellStyle name="Calculation 8 2 15" xfId="1380"/>
    <cellStyle name="Calculation 8 2 15 2" xfId="1381"/>
    <cellStyle name="Calculation 8 2 16" xfId="1382"/>
    <cellStyle name="Calculation 8 2 16 2" xfId="1383"/>
    <cellStyle name="Calculation 8 2 17" xfId="1384"/>
    <cellStyle name="Calculation 8 2 17 2" xfId="1385"/>
    <cellStyle name="Calculation 8 2 18" xfId="1386"/>
    <cellStyle name="Calculation 8 2 18 2" xfId="1387"/>
    <cellStyle name="Calculation 8 2 19" xfId="1388"/>
    <cellStyle name="Calculation 8 2 19 2" xfId="1389"/>
    <cellStyle name="Calculation 8 2 2" xfId="1390"/>
    <cellStyle name="Calculation 8 2 2 10" xfId="1391"/>
    <cellStyle name="Calculation 8 2 2 10 2" xfId="1392"/>
    <cellStyle name="Calculation 8 2 2 11" xfId="1393"/>
    <cellStyle name="Calculation 8 2 2 11 2" xfId="1394"/>
    <cellStyle name="Calculation 8 2 2 12" xfId="1395"/>
    <cellStyle name="Calculation 8 2 2 12 2" xfId="1396"/>
    <cellStyle name="Calculation 8 2 2 13" xfId="1397"/>
    <cellStyle name="Calculation 8 2 2 13 2" xfId="1398"/>
    <cellStyle name="Calculation 8 2 2 14" xfId="1399"/>
    <cellStyle name="Calculation 8 2 2 14 2" xfId="1400"/>
    <cellStyle name="Calculation 8 2 2 15" xfId="1401"/>
    <cellStyle name="Calculation 8 2 2 15 2" xfId="1402"/>
    <cellStyle name="Calculation 8 2 2 16" xfId="1403"/>
    <cellStyle name="Calculation 8 2 2 16 2" xfId="1404"/>
    <cellStyle name="Calculation 8 2 2 17" xfId="1405"/>
    <cellStyle name="Calculation 8 2 2 17 2" xfId="1406"/>
    <cellStyle name="Calculation 8 2 2 18" xfId="1407"/>
    <cellStyle name="Calculation 8 2 2 18 2" xfId="1408"/>
    <cellStyle name="Calculation 8 2 2 19" xfId="1409"/>
    <cellStyle name="Calculation 8 2 2 19 2" xfId="1410"/>
    <cellStyle name="Calculation 8 2 2 2" xfId="1411"/>
    <cellStyle name="Calculation 8 2 2 2 10" xfId="1412"/>
    <cellStyle name="Calculation 8 2 2 2 10 2" xfId="1413"/>
    <cellStyle name="Calculation 8 2 2 2 11" xfId="1414"/>
    <cellStyle name="Calculation 8 2 2 2 11 2" xfId="1415"/>
    <cellStyle name="Calculation 8 2 2 2 12" xfId="1416"/>
    <cellStyle name="Calculation 8 2 2 2 12 2" xfId="1417"/>
    <cellStyle name="Calculation 8 2 2 2 13" xfId="1418"/>
    <cellStyle name="Calculation 8 2 2 2 13 2" xfId="1419"/>
    <cellStyle name="Calculation 8 2 2 2 14" xfId="1420"/>
    <cellStyle name="Calculation 8 2 2 2 14 2" xfId="1421"/>
    <cellStyle name="Calculation 8 2 2 2 15" xfId="1422"/>
    <cellStyle name="Calculation 8 2 2 2 15 2" xfId="1423"/>
    <cellStyle name="Calculation 8 2 2 2 16" xfId="1424"/>
    <cellStyle name="Calculation 8 2 2 2 16 2" xfId="1425"/>
    <cellStyle name="Calculation 8 2 2 2 17" xfId="1426"/>
    <cellStyle name="Calculation 8 2 2 2 17 2" xfId="1427"/>
    <cellStyle name="Calculation 8 2 2 2 18" xfId="1428"/>
    <cellStyle name="Calculation 8 2 2 2 18 2" xfId="1429"/>
    <cellStyle name="Calculation 8 2 2 2 19" xfId="1430"/>
    <cellStyle name="Calculation 8 2 2 2 2" xfId="1431"/>
    <cellStyle name="Calculation 8 2 2 2 2 2" xfId="1432"/>
    <cellStyle name="Calculation 8 2 2 2 3" xfId="1433"/>
    <cellStyle name="Calculation 8 2 2 2 3 2" xfId="1434"/>
    <cellStyle name="Calculation 8 2 2 2 4" xfId="1435"/>
    <cellStyle name="Calculation 8 2 2 2 4 2" xfId="1436"/>
    <cellStyle name="Calculation 8 2 2 2 5" xfId="1437"/>
    <cellStyle name="Calculation 8 2 2 2 5 2" xfId="1438"/>
    <cellStyle name="Calculation 8 2 2 2 6" xfId="1439"/>
    <cellStyle name="Calculation 8 2 2 2 6 2" xfId="1440"/>
    <cellStyle name="Calculation 8 2 2 2 7" xfId="1441"/>
    <cellStyle name="Calculation 8 2 2 2 7 2" xfId="1442"/>
    <cellStyle name="Calculation 8 2 2 2 8" xfId="1443"/>
    <cellStyle name="Calculation 8 2 2 2 8 2" xfId="1444"/>
    <cellStyle name="Calculation 8 2 2 2 9" xfId="1445"/>
    <cellStyle name="Calculation 8 2 2 2 9 2" xfId="1446"/>
    <cellStyle name="Calculation 8 2 2 20" xfId="1447"/>
    <cellStyle name="Calculation 8 2 2 3" xfId="1448"/>
    <cellStyle name="Calculation 8 2 2 3 10" xfId="1449"/>
    <cellStyle name="Calculation 8 2 2 3 10 2" xfId="1450"/>
    <cellStyle name="Calculation 8 2 2 3 11" xfId="1451"/>
    <cellStyle name="Calculation 8 2 2 3 11 2" xfId="1452"/>
    <cellStyle name="Calculation 8 2 2 3 12" xfId="1453"/>
    <cellStyle name="Calculation 8 2 2 3 12 2" xfId="1454"/>
    <cellStyle name="Calculation 8 2 2 3 13" xfId="1455"/>
    <cellStyle name="Calculation 8 2 2 3 13 2" xfId="1456"/>
    <cellStyle name="Calculation 8 2 2 3 14" xfId="1457"/>
    <cellStyle name="Calculation 8 2 2 3 14 2" xfId="1458"/>
    <cellStyle name="Calculation 8 2 2 3 15" xfId="1459"/>
    <cellStyle name="Calculation 8 2 2 3 15 2" xfId="1460"/>
    <cellStyle name="Calculation 8 2 2 3 16" xfId="1461"/>
    <cellStyle name="Calculation 8 2 2 3 16 2" xfId="1462"/>
    <cellStyle name="Calculation 8 2 2 3 17" xfId="1463"/>
    <cellStyle name="Calculation 8 2 2 3 17 2" xfId="1464"/>
    <cellStyle name="Calculation 8 2 2 3 18" xfId="1465"/>
    <cellStyle name="Calculation 8 2 2 3 18 2" xfId="1466"/>
    <cellStyle name="Calculation 8 2 2 3 19" xfId="1467"/>
    <cellStyle name="Calculation 8 2 2 3 2" xfId="1468"/>
    <cellStyle name="Calculation 8 2 2 3 2 2" xfId="1469"/>
    <cellStyle name="Calculation 8 2 2 3 3" xfId="1470"/>
    <cellStyle name="Calculation 8 2 2 3 3 2" xfId="1471"/>
    <cellStyle name="Calculation 8 2 2 3 4" xfId="1472"/>
    <cellStyle name="Calculation 8 2 2 3 4 2" xfId="1473"/>
    <cellStyle name="Calculation 8 2 2 3 5" xfId="1474"/>
    <cellStyle name="Calculation 8 2 2 3 5 2" xfId="1475"/>
    <cellStyle name="Calculation 8 2 2 3 6" xfId="1476"/>
    <cellStyle name="Calculation 8 2 2 3 6 2" xfId="1477"/>
    <cellStyle name="Calculation 8 2 2 3 7" xfId="1478"/>
    <cellStyle name="Calculation 8 2 2 3 7 2" xfId="1479"/>
    <cellStyle name="Calculation 8 2 2 3 8" xfId="1480"/>
    <cellStyle name="Calculation 8 2 2 3 8 2" xfId="1481"/>
    <cellStyle name="Calculation 8 2 2 3 9" xfId="1482"/>
    <cellStyle name="Calculation 8 2 2 3 9 2" xfId="1483"/>
    <cellStyle name="Calculation 8 2 2 4" xfId="1484"/>
    <cellStyle name="Calculation 8 2 2 4 10" xfId="1485"/>
    <cellStyle name="Calculation 8 2 2 4 10 2" xfId="1486"/>
    <cellStyle name="Calculation 8 2 2 4 11" xfId="1487"/>
    <cellStyle name="Calculation 8 2 2 4 11 2" xfId="1488"/>
    <cellStyle name="Calculation 8 2 2 4 12" xfId="1489"/>
    <cellStyle name="Calculation 8 2 2 4 12 2" xfId="1490"/>
    <cellStyle name="Calculation 8 2 2 4 13" xfId="1491"/>
    <cellStyle name="Calculation 8 2 2 4 13 2" xfId="1492"/>
    <cellStyle name="Calculation 8 2 2 4 14" xfId="1493"/>
    <cellStyle name="Calculation 8 2 2 4 14 2" xfId="1494"/>
    <cellStyle name="Calculation 8 2 2 4 15" xfId="1495"/>
    <cellStyle name="Calculation 8 2 2 4 15 2" xfId="1496"/>
    <cellStyle name="Calculation 8 2 2 4 16" xfId="1497"/>
    <cellStyle name="Calculation 8 2 2 4 2" xfId="1498"/>
    <cellStyle name="Calculation 8 2 2 4 2 2" xfId="1499"/>
    <cellStyle name="Calculation 8 2 2 4 3" xfId="1500"/>
    <cellStyle name="Calculation 8 2 2 4 3 2" xfId="1501"/>
    <cellStyle name="Calculation 8 2 2 4 4" xfId="1502"/>
    <cellStyle name="Calculation 8 2 2 4 4 2" xfId="1503"/>
    <cellStyle name="Calculation 8 2 2 4 5" xfId="1504"/>
    <cellStyle name="Calculation 8 2 2 4 5 2" xfId="1505"/>
    <cellStyle name="Calculation 8 2 2 4 6" xfId="1506"/>
    <cellStyle name="Calculation 8 2 2 4 6 2" xfId="1507"/>
    <cellStyle name="Calculation 8 2 2 4 7" xfId="1508"/>
    <cellStyle name="Calculation 8 2 2 4 7 2" xfId="1509"/>
    <cellStyle name="Calculation 8 2 2 4 8" xfId="1510"/>
    <cellStyle name="Calculation 8 2 2 4 8 2" xfId="1511"/>
    <cellStyle name="Calculation 8 2 2 4 9" xfId="1512"/>
    <cellStyle name="Calculation 8 2 2 4 9 2" xfId="1513"/>
    <cellStyle name="Calculation 8 2 2 5" xfId="1514"/>
    <cellStyle name="Calculation 8 2 2 5 10" xfId="1515"/>
    <cellStyle name="Calculation 8 2 2 5 10 2" xfId="1516"/>
    <cellStyle name="Calculation 8 2 2 5 11" xfId="1517"/>
    <cellStyle name="Calculation 8 2 2 5 11 2" xfId="1518"/>
    <cellStyle name="Calculation 8 2 2 5 12" xfId="1519"/>
    <cellStyle name="Calculation 8 2 2 5 12 2" xfId="1520"/>
    <cellStyle name="Calculation 8 2 2 5 13" xfId="1521"/>
    <cellStyle name="Calculation 8 2 2 5 13 2" xfId="1522"/>
    <cellStyle name="Calculation 8 2 2 5 14" xfId="1523"/>
    <cellStyle name="Calculation 8 2 2 5 14 2" xfId="1524"/>
    <cellStyle name="Calculation 8 2 2 5 15" xfId="1525"/>
    <cellStyle name="Calculation 8 2 2 5 15 2" xfId="1526"/>
    <cellStyle name="Calculation 8 2 2 5 16" xfId="1527"/>
    <cellStyle name="Calculation 8 2 2 5 2" xfId="1528"/>
    <cellStyle name="Calculation 8 2 2 5 2 2" xfId="1529"/>
    <cellStyle name="Calculation 8 2 2 5 3" xfId="1530"/>
    <cellStyle name="Calculation 8 2 2 5 3 2" xfId="1531"/>
    <cellStyle name="Calculation 8 2 2 5 4" xfId="1532"/>
    <cellStyle name="Calculation 8 2 2 5 4 2" xfId="1533"/>
    <cellStyle name="Calculation 8 2 2 5 5" xfId="1534"/>
    <cellStyle name="Calculation 8 2 2 5 5 2" xfId="1535"/>
    <cellStyle name="Calculation 8 2 2 5 6" xfId="1536"/>
    <cellStyle name="Calculation 8 2 2 5 6 2" xfId="1537"/>
    <cellStyle name="Calculation 8 2 2 5 7" xfId="1538"/>
    <cellStyle name="Calculation 8 2 2 5 7 2" xfId="1539"/>
    <cellStyle name="Calculation 8 2 2 5 8" xfId="1540"/>
    <cellStyle name="Calculation 8 2 2 5 8 2" xfId="1541"/>
    <cellStyle name="Calculation 8 2 2 5 9" xfId="1542"/>
    <cellStyle name="Calculation 8 2 2 5 9 2" xfId="1543"/>
    <cellStyle name="Calculation 8 2 2 6" xfId="1544"/>
    <cellStyle name="Calculation 8 2 2 6 10" xfId="1545"/>
    <cellStyle name="Calculation 8 2 2 6 10 2" xfId="1546"/>
    <cellStyle name="Calculation 8 2 2 6 11" xfId="1547"/>
    <cellStyle name="Calculation 8 2 2 6 11 2" xfId="1548"/>
    <cellStyle name="Calculation 8 2 2 6 12" xfId="1549"/>
    <cellStyle name="Calculation 8 2 2 6 12 2" xfId="1550"/>
    <cellStyle name="Calculation 8 2 2 6 13" xfId="1551"/>
    <cellStyle name="Calculation 8 2 2 6 13 2" xfId="1552"/>
    <cellStyle name="Calculation 8 2 2 6 14" xfId="1553"/>
    <cellStyle name="Calculation 8 2 2 6 14 2" xfId="1554"/>
    <cellStyle name="Calculation 8 2 2 6 15" xfId="1555"/>
    <cellStyle name="Calculation 8 2 2 6 2" xfId="1556"/>
    <cellStyle name="Calculation 8 2 2 6 2 2" xfId="1557"/>
    <cellStyle name="Calculation 8 2 2 6 3" xfId="1558"/>
    <cellStyle name="Calculation 8 2 2 6 3 2" xfId="1559"/>
    <cellStyle name="Calculation 8 2 2 6 4" xfId="1560"/>
    <cellStyle name="Calculation 8 2 2 6 4 2" xfId="1561"/>
    <cellStyle name="Calculation 8 2 2 6 5" xfId="1562"/>
    <cellStyle name="Calculation 8 2 2 6 5 2" xfId="1563"/>
    <cellStyle name="Calculation 8 2 2 6 6" xfId="1564"/>
    <cellStyle name="Calculation 8 2 2 6 6 2" xfId="1565"/>
    <cellStyle name="Calculation 8 2 2 6 7" xfId="1566"/>
    <cellStyle name="Calculation 8 2 2 6 7 2" xfId="1567"/>
    <cellStyle name="Calculation 8 2 2 6 8" xfId="1568"/>
    <cellStyle name="Calculation 8 2 2 6 8 2" xfId="1569"/>
    <cellStyle name="Calculation 8 2 2 6 9" xfId="1570"/>
    <cellStyle name="Calculation 8 2 2 6 9 2" xfId="1571"/>
    <cellStyle name="Calculation 8 2 2 7" xfId="1572"/>
    <cellStyle name="Calculation 8 2 2 7 2" xfId="1573"/>
    <cellStyle name="Calculation 8 2 2 8" xfId="1574"/>
    <cellStyle name="Calculation 8 2 2 8 2" xfId="1575"/>
    <cellStyle name="Calculation 8 2 2 9" xfId="1576"/>
    <cellStyle name="Calculation 8 2 2 9 2" xfId="1577"/>
    <cellStyle name="Calculation 8 2 20" xfId="1578"/>
    <cellStyle name="Calculation 8 2 20 2" xfId="1579"/>
    <cellStyle name="Calculation 8 2 21" xfId="1580"/>
    <cellStyle name="Calculation 8 2 21 2" xfId="1581"/>
    <cellStyle name="Calculation 8 2 22" xfId="1582"/>
    <cellStyle name="Calculation 8 2 22 2" xfId="1583"/>
    <cellStyle name="Calculation 8 2 23" xfId="1584"/>
    <cellStyle name="Calculation 8 2 23 2" xfId="1585"/>
    <cellStyle name="Calculation 8 2 24" xfId="1586"/>
    <cellStyle name="Calculation 8 2 24 2" xfId="1587"/>
    <cellStyle name="Calculation 8 2 25" xfId="1588"/>
    <cellStyle name="Calculation 8 2 25 2" xfId="1589"/>
    <cellStyle name="Calculation 8 2 26" xfId="1590"/>
    <cellStyle name="Calculation 8 2 26 2" xfId="1591"/>
    <cellStyle name="Calculation 8 2 27" xfId="1592"/>
    <cellStyle name="Calculation 8 2 3" xfId="1593"/>
    <cellStyle name="Calculation 8 2 3 10" xfId="1594"/>
    <cellStyle name="Calculation 8 2 3 10 2" xfId="1595"/>
    <cellStyle name="Calculation 8 2 3 11" xfId="1596"/>
    <cellStyle name="Calculation 8 2 3 11 2" xfId="1597"/>
    <cellStyle name="Calculation 8 2 3 12" xfId="1598"/>
    <cellStyle name="Calculation 8 2 3 12 2" xfId="1599"/>
    <cellStyle name="Calculation 8 2 3 13" xfId="1600"/>
    <cellStyle name="Calculation 8 2 3 13 2" xfId="1601"/>
    <cellStyle name="Calculation 8 2 3 14" xfId="1602"/>
    <cellStyle name="Calculation 8 2 3 14 2" xfId="1603"/>
    <cellStyle name="Calculation 8 2 3 15" xfId="1604"/>
    <cellStyle name="Calculation 8 2 3 15 2" xfId="1605"/>
    <cellStyle name="Calculation 8 2 3 16" xfId="1606"/>
    <cellStyle name="Calculation 8 2 3 16 2" xfId="1607"/>
    <cellStyle name="Calculation 8 2 3 17" xfId="1608"/>
    <cellStyle name="Calculation 8 2 3 17 2" xfId="1609"/>
    <cellStyle name="Calculation 8 2 3 18" xfId="1610"/>
    <cellStyle name="Calculation 8 2 3 18 2" xfId="1611"/>
    <cellStyle name="Calculation 8 2 3 19" xfId="1612"/>
    <cellStyle name="Calculation 8 2 3 19 2" xfId="1613"/>
    <cellStyle name="Calculation 8 2 3 2" xfId="1614"/>
    <cellStyle name="Calculation 8 2 3 2 10" xfId="1615"/>
    <cellStyle name="Calculation 8 2 3 2 10 2" xfId="1616"/>
    <cellStyle name="Calculation 8 2 3 2 11" xfId="1617"/>
    <cellStyle name="Calculation 8 2 3 2 11 2" xfId="1618"/>
    <cellStyle name="Calculation 8 2 3 2 12" xfId="1619"/>
    <cellStyle name="Calculation 8 2 3 2 12 2" xfId="1620"/>
    <cellStyle name="Calculation 8 2 3 2 13" xfId="1621"/>
    <cellStyle name="Calculation 8 2 3 2 13 2" xfId="1622"/>
    <cellStyle name="Calculation 8 2 3 2 14" xfId="1623"/>
    <cellStyle name="Calculation 8 2 3 2 14 2" xfId="1624"/>
    <cellStyle name="Calculation 8 2 3 2 15" xfId="1625"/>
    <cellStyle name="Calculation 8 2 3 2 15 2" xfId="1626"/>
    <cellStyle name="Calculation 8 2 3 2 16" xfId="1627"/>
    <cellStyle name="Calculation 8 2 3 2 16 2" xfId="1628"/>
    <cellStyle name="Calculation 8 2 3 2 17" xfId="1629"/>
    <cellStyle name="Calculation 8 2 3 2 17 2" xfId="1630"/>
    <cellStyle name="Calculation 8 2 3 2 18" xfId="1631"/>
    <cellStyle name="Calculation 8 2 3 2 18 2" xfId="1632"/>
    <cellStyle name="Calculation 8 2 3 2 19" xfId="1633"/>
    <cellStyle name="Calculation 8 2 3 2 2" xfId="1634"/>
    <cellStyle name="Calculation 8 2 3 2 2 2" xfId="1635"/>
    <cellStyle name="Calculation 8 2 3 2 3" xfId="1636"/>
    <cellStyle name="Calculation 8 2 3 2 3 2" xfId="1637"/>
    <cellStyle name="Calculation 8 2 3 2 4" xfId="1638"/>
    <cellStyle name="Calculation 8 2 3 2 4 2" xfId="1639"/>
    <cellStyle name="Calculation 8 2 3 2 5" xfId="1640"/>
    <cellStyle name="Calculation 8 2 3 2 5 2" xfId="1641"/>
    <cellStyle name="Calculation 8 2 3 2 6" xfId="1642"/>
    <cellStyle name="Calculation 8 2 3 2 6 2" xfId="1643"/>
    <cellStyle name="Calculation 8 2 3 2 7" xfId="1644"/>
    <cellStyle name="Calculation 8 2 3 2 7 2" xfId="1645"/>
    <cellStyle name="Calculation 8 2 3 2 8" xfId="1646"/>
    <cellStyle name="Calculation 8 2 3 2 8 2" xfId="1647"/>
    <cellStyle name="Calculation 8 2 3 2 9" xfId="1648"/>
    <cellStyle name="Calculation 8 2 3 2 9 2" xfId="1649"/>
    <cellStyle name="Calculation 8 2 3 20" xfId="1650"/>
    <cellStyle name="Calculation 8 2 3 3" xfId="1651"/>
    <cellStyle name="Calculation 8 2 3 3 10" xfId="1652"/>
    <cellStyle name="Calculation 8 2 3 3 10 2" xfId="1653"/>
    <cellStyle name="Calculation 8 2 3 3 11" xfId="1654"/>
    <cellStyle name="Calculation 8 2 3 3 11 2" xfId="1655"/>
    <cellStyle name="Calculation 8 2 3 3 12" xfId="1656"/>
    <cellStyle name="Calculation 8 2 3 3 12 2" xfId="1657"/>
    <cellStyle name="Calculation 8 2 3 3 13" xfId="1658"/>
    <cellStyle name="Calculation 8 2 3 3 13 2" xfId="1659"/>
    <cellStyle name="Calculation 8 2 3 3 14" xfId="1660"/>
    <cellStyle name="Calculation 8 2 3 3 14 2" xfId="1661"/>
    <cellStyle name="Calculation 8 2 3 3 15" xfId="1662"/>
    <cellStyle name="Calculation 8 2 3 3 15 2" xfId="1663"/>
    <cellStyle name="Calculation 8 2 3 3 16" xfId="1664"/>
    <cellStyle name="Calculation 8 2 3 3 16 2" xfId="1665"/>
    <cellStyle name="Calculation 8 2 3 3 17" xfId="1666"/>
    <cellStyle name="Calculation 8 2 3 3 17 2" xfId="1667"/>
    <cellStyle name="Calculation 8 2 3 3 18" xfId="1668"/>
    <cellStyle name="Calculation 8 2 3 3 18 2" xfId="1669"/>
    <cellStyle name="Calculation 8 2 3 3 19" xfId="1670"/>
    <cellStyle name="Calculation 8 2 3 3 2" xfId="1671"/>
    <cellStyle name="Calculation 8 2 3 3 2 2" xfId="1672"/>
    <cellStyle name="Calculation 8 2 3 3 3" xfId="1673"/>
    <cellStyle name="Calculation 8 2 3 3 3 2" xfId="1674"/>
    <cellStyle name="Calculation 8 2 3 3 4" xfId="1675"/>
    <cellStyle name="Calculation 8 2 3 3 4 2" xfId="1676"/>
    <cellStyle name="Calculation 8 2 3 3 5" xfId="1677"/>
    <cellStyle name="Calculation 8 2 3 3 5 2" xfId="1678"/>
    <cellStyle name="Calculation 8 2 3 3 6" xfId="1679"/>
    <cellStyle name="Calculation 8 2 3 3 6 2" xfId="1680"/>
    <cellStyle name="Calculation 8 2 3 3 7" xfId="1681"/>
    <cellStyle name="Calculation 8 2 3 3 7 2" xfId="1682"/>
    <cellStyle name="Calculation 8 2 3 3 8" xfId="1683"/>
    <cellStyle name="Calculation 8 2 3 3 8 2" xfId="1684"/>
    <cellStyle name="Calculation 8 2 3 3 9" xfId="1685"/>
    <cellStyle name="Calculation 8 2 3 3 9 2" xfId="1686"/>
    <cellStyle name="Calculation 8 2 3 4" xfId="1687"/>
    <cellStyle name="Calculation 8 2 3 4 10" xfId="1688"/>
    <cellStyle name="Calculation 8 2 3 4 10 2" xfId="1689"/>
    <cellStyle name="Calculation 8 2 3 4 11" xfId="1690"/>
    <cellStyle name="Calculation 8 2 3 4 11 2" xfId="1691"/>
    <cellStyle name="Calculation 8 2 3 4 12" xfId="1692"/>
    <cellStyle name="Calculation 8 2 3 4 12 2" xfId="1693"/>
    <cellStyle name="Calculation 8 2 3 4 13" xfId="1694"/>
    <cellStyle name="Calculation 8 2 3 4 13 2" xfId="1695"/>
    <cellStyle name="Calculation 8 2 3 4 14" xfId="1696"/>
    <cellStyle name="Calculation 8 2 3 4 14 2" xfId="1697"/>
    <cellStyle name="Calculation 8 2 3 4 15" xfId="1698"/>
    <cellStyle name="Calculation 8 2 3 4 15 2" xfId="1699"/>
    <cellStyle name="Calculation 8 2 3 4 16" xfId="1700"/>
    <cellStyle name="Calculation 8 2 3 4 2" xfId="1701"/>
    <cellStyle name="Calculation 8 2 3 4 2 2" xfId="1702"/>
    <cellStyle name="Calculation 8 2 3 4 3" xfId="1703"/>
    <cellStyle name="Calculation 8 2 3 4 3 2" xfId="1704"/>
    <cellStyle name="Calculation 8 2 3 4 4" xfId="1705"/>
    <cellStyle name="Calculation 8 2 3 4 4 2" xfId="1706"/>
    <cellStyle name="Calculation 8 2 3 4 5" xfId="1707"/>
    <cellStyle name="Calculation 8 2 3 4 5 2" xfId="1708"/>
    <cellStyle name="Calculation 8 2 3 4 6" xfId="1709"/>
    <cellStyle name="Calculation 8 2 3 4 6 2" xfId="1710"/>
    <cellStyle name="Calculation 8 2 3 4 7" xfId="1711"/>
    <cellStyle name="Calculation 8 2 3 4 7 2" xfId="1712"/>
    <cellStyle name="Calculation 8 2 3 4 8" xfId="1713"/>
    <cellStyle name="Calculation 8 2 3 4 8 2" xfId="1714"/>
    <cellStyle name="Calculation 8 2 3 4 9" xfId="1715"/>
    <cellStyle name="Calculation 8 2 3 4 9 2" xfId="1716"/>
    <cellStyle name="Calculation 8 2 3 5" xfId="1717"/>
    <cellStyle name="Calculation 8 2 3 5 10" xfId="1718"/>
    <cellStyle name="Calculation 8 2 3 5 10 2" xfId="1719"/>
    <cellStyle name="Calculation 8 2 3 5 11" xfId="1720"/>
    <cellStyle name="Calculation 8 2 3 5 11 2" xfId="1721"/>
    <cellStyle name="Calculation 8 2 3 5 12" xfId="1722"/>
    <cellStyle name="Calculation 8 2 3 5 12 2" xfId="1723"/>
    <cellStyle name="Calculation 8 2 3 5 13" xfId="1724"/>
    <cellStyle name="Calculation 8 2 3 5 13 2" xfId="1725"/>
    <cellStyle name="Calculation 8 2 3 5 14" xfId="1726"/>
    <cellStyle name="Calculation 8 2 3 5 14 2" xfId="1727"/>
    <cellStyle name="Calculation 8 2 3 5 15" xfId="1728"/>
    <cellStyle name="Calculation 8 2 3 5 15 2" xfId="1729"/>
    <cellStyle name="Calculation 8 2 3 5 16" xfId="1730"/>
    <cellStyle name="Calculation 8 2 3 5 2" xfId="1731"/>
    <cellStyle name="Calculation 8 2 3 5 2 2" xfId="1732"/>
    <cellStyle name="Calculation 8 2 3 5 3" xfId="1733"/>
    <cellStyle name="Calculation 8 2 3 5 3 2" xfId="1734"/>
    <cellStyle name="Calculation 8 2 3 5 4" xfId="1735"/>
    <cellStyle name="Calculation 8 2 3 5 4 2" xfId="1736"/>
    <cellStyle name="Calculation 8 2 3 5 5" xfId="1737"/>
    <cellStyle name="Calculation 8 2 3 5 5 2" xfId="1738"/>
    <cellStyle name="Calculation 8 2 3 5 6" xfId="1739"/>
    <cellStyle name="Calculation 8 2 3 5 6 2" xfId="1740"/>
    <cellStyle name="Calculation 8 2 3 5 7" xfId="1741"/>
    <cellStyle name="Calculation 8 2 3 5 7 2" xfId="1742"/>
    <cellStyle name="Calculation 8 2 3 5 8" xfId="1743"/>
    <cellStyle name="Calculation 8 2 3 5 8 2" xfId="1744"/>
    <cellStyle name="Calculation 8 2 3 5 9" xfId="1745"/>
    <cellStyle name="Calculation 8 2 3 5 9 2" xfId="1746"/>
    <cellStyle name="Calculation 8 2 3 6" xfId="1747"/>
    <cellStyle name="Calculation 8 2 3 6 10" xfId="1748"/>
    <cellStyle name="Calculation 8 2 3 6 10 2" xfId="1749"/>
    <cellStyle name="Calculation 8 2 3 6 11" xfId="1750"/>
    <cellStyle name="Calculation 8 2 3 6 11 2" xfId="1751"/>
    <cellStyle name="Calculation 8 2 3 6 12" xfId="1752"/>
    <cellStyle name="Calculation 8 2 3 6 12 2" xfId="1753"/>
    <cellStyle name="Calculation 8 2 3 6 13" xfId="1754"/>
    <cellStyle name="Calculation 8 2 3 6 13 2" xfId="1755"/>
    <cellStyle name="Calculation 8 2 3 6 14" xfId="1756"/>
    <cellStyle name="Calculation 8 2 3 6 14 2" xfId="1757"/>
    <cellStyle name="Calculation 8 2 3 6 15" xfId="1758"/>
    <cellStyle name="Calculation 8 2 3 6 2" xfId="1759"/>
    <cellStyle name="Calculation 8 2 3 6 2 2" xfId="1760"/>
    <cellStyle name="Calculation 8 2 3 6 3" xfId="1761"/>
    <cellStyle name="Calculation 8 2 3 6 3 2" xfId="1762"/>
    <cellStyle name="Calculation 8 2 3 6 4" xfId="1763"/>
    <cellStyle name="Calculation 8 2 3 6 4 2" xfId="1764"/>
    <cellStyle name="Calculation 8 2 3 6 5" xfId="1765"/>
    <cellStyle name="Calculation 8 2 3 6 5 2" xfId="1766"/>
    <cellStyle name="Calculation 8 2 3 6 6" xfId="1767"/>
    <cellStyle name="Calculation 8 2 3 6 6 2" xfId="1768"/>
    <cellStyle name="Calculation 8 2 3 6 7" xfId="1769"/>
    <cellStyle name="Calculation 8 2 3 6 7 2" xfId="1770"/>
    <cellStyle name="Calculation 8 2 3 6 8" xfId="1771"/>
    <cellStyle name="Calculation 8 2 3 6 8 2" xfId="1772"/>
    <cellStyle name="Calculation 8 2 3 6 9" xfId="1773"/>
    <cellStyle name="Calculation 8 2 3 6 9 2" xfId="1774"/>
    <cellStyle name="Calculation 8 2 3 7" xfId="1775"/>
    <cellStyle name="Calculation 8 2 3 7 2" xfId="1776"/>
    <cellStyle name="Calculation 8 2 3 8" xfId="1777"/>
    <cellStyle name="Calculation 8 2 3 8 2" xfId="1778"/>
    <cellStyle name="Calculation 8 2 3 9" xfId="1779"/>
    <cellStyle name="Calculation 8 2 3 9 2" xfId="1780"/>
    <cellStyle name="Calculation 8 2 4" xfId="1781"/>
    <cellStyle name="Calculation 8 2 4 10" xfId="1782"/>
    <cellStyle name="Calculation 8 2 4 10 2" xfId="1783"/>
    <cellStyle name="Calculation 8 2 4 11" xfId="1784"/>
    <cellStyle name="Calculation 8 2 4 11 2" xfId="1785"/>
    <cellStyle name="Calculation 8 2 4 12" xfId="1786"/>
    <cellStyle name="Calculation 8 2 4 12 2" xfId="1787"/>
    <cellStyle name="Calculation 8 2 4 13" xfId="1788"/>
    <cellStyle name="Calculation 8 2 4 13 2" xfId="1789"/>
    <cellStyle name="Calculation 8 2 4 14" xfId="1790"/>
    <cellStyle name="Calculation 8 2 4 14 2" xfId="1791"/>
    <cellStyle name="Calculation 8 2 4 15" xfId="1792"/>
    <cellStyle name="Calculation 8 2 4 15 2" xfId="1793"/>
    <cellStyle name="Calculation 8 2 4 16" xfId="1794"/>
    <cellStyle name="Calculation 8 2 4 16 2" xfId="1795"/>
    <cellStyle name="Calculation 8 2 4 17" xfId="1796"/>
    <cellStyle name="Calculation 8 2 4 17 2" xfId="1797"/>
    <cellStyle name="Calculation 8 2 4 18" xfId="1798"/>
    <cellStyle name="Calculation 8 2 4 18 2" xfId="1799"/>
    <cellStyle name="Calculation 8 2 4 19" xfId="1800"/>
    <cellStyle name="Calculation 8 2 4 19 2" xfId="1801"/>
    <cellStyle name="Calculation 8 2 4 2" xfId="1802"/>
    <cellStyle name="Calculation 8 2 4 2 10" xfId="1803"/>
    <cellStyle name="Calculation 8 2 4 2 10 2" xfId="1804"/>
    <cellStyle name="Calculation 8 2 4 2 11" xfId="1805"/>
    <cellStyle name="Calculation 8 2 4 2 11 2" xfId="1806"/>
    <cellStyle name="Calculation 8 2 4 2 12" xfId="1807"/>
    <cellStyle name="Calculation 8 2 4 2 12 2" xfId="1808"/>
    <cellStyle name="Calculation 8 2 4 2 13" xfId="1809"/>
    <cellStyle name="Calculation 8 2 4 2 13 2" xfId="1810"/>
    <cellStyle name="Calculation 8 2 4 2 14" xfId="1811"/>
    <cellStyle name="Calculation 8 2 4 2 14 2" xfId="1812"/>
    <cellStyle name="Calculation 8 2 4 2 15" xfId="1813"/>
    <cellStyle name="Calculation 8 2 4 2 15 2" xfId="1814"/>
    <cellStyle name="Calculation 8 2 4 2 16" xfId="1815"/>
    <cellStyle name="Calculation 8 2 4 2 16 2" xfId="1816"/>
    <cellStyle name="Calculation 8 2 4 2 17" xfId="1817"/>
    <cellStyle name="Calculation 8 2 4 2 17 2" xfId="1818"/>
    <cellStyle name="Calculation 8 2 4 2 18" xfId="1819"/>
    <cellStyle name="Calculation 8 2 4 2 18 2" xfId="1820"/>
    <cellStyle name="Calculation 8 2 4 2 19" xfId="1821"/>
    <cellStyle name="Calculation 8 2 4 2 2" xfId="1822"/>
    <cellStyle name="Calculation 8 2 4 2 2 2" xfId="1823"/>
    <cellStyle name="Calculation 8 2 4 2 3" xfId="1824"/>
    <cellStyle name="Calculation 8 2 4 2 3 2" xfId="1825"/>
    <cellStyle name="Calculation 8 2 4 2 4" xfId="1826"/>
    <cellStyle name="Calculation 8 2 4 2 4 2" xfId="1827"/>
    <cellStyle name="Calculation 8 2 4 2 5" xfId="1828"/>
    <cellStyle name="Calculation 8 2 4 2 5 2" xfId="1829"/>
    <cellStyle name="Calculation 8 2 4 2 6" xfId="1830"/>
    <cellStyle name="Calculation 8 2 4 2 6 2" xfId="1831"/>
    <cellStyle name="Calculation 8 2 4 2 7" xfId="1832"/>
    <cellStyle name="Calculation 8 2 4 2 7 2" xfId="1833"/>
    <cellStyle name="Calculation 8 2 4 2 8" xfId="1834"/>
    <cellStyle name="Calculation 8 2 4 2 8 2" xfId="1835"/>
    <cellStyle name="Calculation 8 2 4 2 9" xfId="1836"/>
    <cellStyle name="Calculation 8 2 4 2 9 2" xfId="1837"/>
    <cellStyle name="Calculation 8 2 4 20" xfId="1838"/>
    <cellStyle name="Calculation 8 2 4 3" xfId="1839"/>
    <cellStyle name="Calculation 8 2 4 3 10" xfId="1840"/>
    <cellStyle name="Calculation 8 2 4 3 10 2" xfId="1841"/>
    <cellStyle name="Calculation 8 2 4 3 11" xfId="1842"/>
    <cellStyle name="Calculation 8 2 4 3 11 2" xfId="1843"/>
    <cellStyle name="Calculation 8 2 4 3 12" xfId="1844"/>
    <cellStyle name="Calculation 8 2 4 3 12 2" xfId="1845"/>
    <cellStyle name="Calculation 8 2 4 3 13" xfId="1846"/>
    <cellStyle name="Calculation 8 2 4 3 13 2" xfId="1847"/>
    <cellStyle name="Calculation 8 2 4 3 14" xfId="1848"/>
    <cellStyle name="Calculation 8 2 4 3 14 2" xfId="1849"/>
    <cellStyle name="Calculation 8 2 4 3 15" xfId="1850"/>
    <cellStyle name="Calculation 8 2 4 3 15 2" xfId="1851"/>
    <cellStyle name="Calculation 8 2 4 3 16" xfId="1852"/>
    <cellStyle name="Calculation 8 2 4 3 16 2" xfId="1853"/>
    <cellStyle name="Calculation 8 2 4 3 17" xfId="1854"/>
    <cellStyle name="Calculation 8 2 4 3 17 2" xfId="1855"/>
    <cellStyle name="Calculation 8 2 4 3 18" xfId="1856"/>
    <cellStyle name="Calculation 8 2 4 3 2" xfId="1857"/>
    <cellStyle name="Calculation 8 2 4 3 2 2" xfId="1858"/>
    <cellStyle name="Calculation 8 2 4 3 3" xfId="1859"/>
    <cellStyle name="Calculation 8 2 4 3 3 2" xfId="1860"/>
    <cellStyle name="Calculation 8 2 4 3 4" xfId="1861"/>
    <cellStyle name="Calculation 8 2 4 3 4 2" xfId="1862"/>
    <cellStyle name="Calculation 8 2 4 3 5" xfId="1863"/>
    <cellStyle name="Calculation 8 2 4 3 5 2" xfId="1864"/>
    <cellStyle name="Calculation 8 2 4 3 6" xfId="1865"/>
    <cellStyle name="Calculation 8 2 4 3 6 2" xfId="1866"/>
    <cellStyle name="Calculation 8 2 4 3 7" xfId="1867"/>
    <cellStyle name="Calculation 8 2 4 3 7 2" xfId="1868"/>
    <cellStyle name="Calculation 8 2 4 3 8" xfId="1869"/>
    <cellStyle name="Calculation 8 2 4 3 8 2" xfId="1870"/>
    <cellStyle name="Calculation 8 2 4 3 9" xfId="1871"/>
    <cellStyle name="Calculation 8 2 4 3 9 2" xfId="1872"/>
    <cellStyle name="Calculation 8 2 4 4" xfId="1873"/>
    <cellStyle name="Calculation 8 2 4 4 10" xfId="1874"/>
    <cellStyle name="Calculation 8 2 4 4 10 2" xfId="1875"/>
    <cellStyle name="Calculation 8 2 4 4 11" xfId="1876"/>
    <cellStyle name="Calculation 8 2 4 4 11 2" xfId="1877"/>
    <cellStyle name="Calculation 8 2 4 4 12" xfId="1878"/>
    <cellStyle name="Calculation 8 2 4 4 12 2" xfId="1879"/>
    <cellStyle name="Calculation 8 2 4 4 13" xfId="1880"/>
    <cellStyle name="Calculation 8 2 4 4 13 2" xfId="1881"/>
    <cellStyle name="Calculation 8 2 4 4 14" xfId="1882"/>
    <cellStyle name="Calculation 8 2 4 4 14 2" xfId="1883"/>
    <cellStyle name="Calculation 8 2 4 4 15" xfId="1884"/>
    <cellStyle name="Calculation 8 2 4 4 15 2" xfId="1885"/>
    <cellStyle name="Calculation 8 2 4 4 16" xfId="1886"/>
    <cellStyle name="Calculation 8 2 4 4 2" xfId="1887"/>
    <cellStyle name="Calculation 8 2 4 4 2 2" xfId="1888"/>
    <cellStyle name="Calculation 8 2 4 4 3" xfId="1889"/>
    <cellStyle name="Calculation 8 2 4 4 3 2" xfId="1890"/>
    <cellStyle name="Calculation 8 2 4 4 4" xfId="1891"/>
    <cellStyle name="Calculation 8 2 4 4 4 2" xfId="1892"/>
    <cellStyle name="Calculation 8 2 4 4 5" xfId="1893"/>
    <cellStyle name="Calculation 8 2 4 4 5 2" xfId="1894"/>
    <cellStyle name="Calculation 8 2 4 4 6" xfId="1895"/>
    <cellStyle name="Calculation 8 2 4 4 6 2" xfId="1896"/>
    <cellStyle name="Calculation 8 2 4 4 7" xfId="1897"/>
    <cellStyle name="Calculation 8 2 4 4 7 2" xfId="1898"/>
    <cellStyle name="Calculation 8 2 4 4 8" xfId="1899"/>
    <cellStyle name="Calculation 8 2 4 4 8 2" xfId="1900"/>
    <cellStyle name="Calculation 8 2 4 4 9" xfId="1901"/>
    <cellStyle name="Calculation 8 2 4 4 9 2" xfId="1902"/>
    <cellStyle name="Calculation 8 2 4 5" xfId="1903"/>
    <cellStyle name="Calculation 8 2 4 5 10" xfId="1904"/>
    <cellStyle name="Calculation 8 2 4 5 10 2" xfId="1905"/>
    <cellStyle name="Calculation 8 2 4 5 11" xfId="1906"/>
    <cellStyle name="Calculation 8 2 4 5 11 2" xfId="1907"/>
    <cellStyle name="Calculation 8 2 4 5 12" xfId="1908"/>
    <cellStyle name="Calculation 8 2 4 5 12 2" xfId="1909"/>
    <cellStyle name="Calculation 8 2 4 5 13" xfId="1910"/>
    <cellStyle name="Calculation 8 2 4 5 13 2" xfId="1911"/>
    <cellStyle name="Calculation 8 2 4 5 14" xfId="1912"/>
    <cellStyle name="Calculation 8 2 4 5 14 2" xfId="1913"/>
    <cellStyle name="Calculation 8 2 4 5 15" xfId="1914"/>
    <cellStyle name="Calculation 8 2 4 5 15 2" xfId="1915"/>
    <cellStyle name="Calculation 8 2 4 5 16" xfId="1916"/>
    <cellStyle name="Calculation 8 2 4 5 2" xfId="1917"/>
    <cellStyle name="Calculation 8 2 4 5 2 2" xfId="1918"/>
    <cellStyle name="Calculation 8 2 4 5 3" xfId="1919"/>
    <cellStyle name="Calculation 8 2 4 5 3 2" xfId="1920"/>
    <cellStyle name="Calculation 8 2 4 5 4" xfId="1921"/>
    <cellStyle name="Calculation 8 2 4 5 4 2" xfId="1922"/>
    <cellStyle name="Calculation 8 2 4 5 5" xfId="1923"/>
    <cellStyle name="Calculation 8 2 4 5 5 2" xfId="1924"/>
    <cellStyle name="Calculation 8 2 4 5 6" xfId="1925"/>
    <cellStyle name="Calculation 8 2 4 5 6 2" xfId="1926"/>
    <cellStyle name="Calculation 8 2 4 5 7" xfId="1927"/>
    <cellStyle name="Calculation 8 2 4 5 7 2" xfId="1928"/>
    <cellStyle name="Calculation 8 2 4 5 8" xfId="1929"/>
    <cellStyle name="Calculation 8 2 4 5 8 2" xfId="1930"/>
    <cellStyle name="Calculation 8 2 4 5 9" xfId="1931"/>
    <cellStyle name="Calculation 8 2 4 5 9 2" xfId="1932"/>
    <cellStyle name="Calculation 8 2 4 6" xfId="1933"/>
    <cellStyle name="Calculation 8 2 4 6 10" xfId="1934"/>
    <cellStyle name="Calculation 8 2 4 6 10 2" xfId="1935"/>
    <cellStyle name="Calculation 8 2 4 6 11" xfId="1936"/>
    <cellStyle name="Calculation 8 2 4 6 11 2" xfId="1937"/>
    <cellStyle name="Calculation 8 2 4 6 12" xfId="1938"/>
    <cellStyle name="Calculation 8 2 4 6 12 2" xfId="1939"/>
    <cellStyle name="Calculation 8 2 4 6 13" xfId="1940"/>
    <cellStyle name="Calculation 8 2 4 6 13 2" xfId="1941"/>
    <cellStyle name="Calculation 8 2 4 6 14" xfId="1942"/>
    <cellStyle name="Calculation 8 2 4 6 14 2" xfId="1943"/>
    <cellStyle name="Calculation 8 2 4 6 15" xfId="1944"/>
    <cellStyle name="Calculation 8 2 4 6 2" xfId="1945"/>
    <cellStyle name="Calculation 8 2 4 6 2 2" xfId="1946"/>
    <cellStyle name="Calculation 8 2 4 6 3" xfId="1947"/>
    <cellStyle name="Calculation 8 2 4 6 3 2" xfId="1948"/>
    <cellStyle name="Calculation 8 2 4 6 4" xfId="1949"/>
    <cellStyle name="Calculation 8 2 4 6 4 2" xfId="1950"/>
    <cellStyle name="Calculation 8 2 4 6 5" xfId="1951"/>
    <cellStyle name="Calculation 8 2 4 6 5 2" xfId="1952"/>
    <cellStyle name="Calculation 8 2 4 6 6" xfId="1953"/>
    <cellStyle name="Calculation 8 2 4 6 6 2" xfId="1954"/>
    <cellStyle name="Calculation 8 2 4 6 7" xfId="1955"/>
    <cellStyle name="Calculation 8 2 4 6 7 2" xfId="1956"/>
    <cellStyle name="Calculation 8 2 4 6 8" xfId="1957"/>
    <cellStyle name="Calculation 8 2 4 6 8 2" xfId="1958"/>
    <cellStyle name="Calculation 8 2 4 6 9" xfId="1959"/>
    <cellStyle name="Calculation 8 2 4 6 9 2" xfId="1960"/>
    <cellStyle name="Calculation 8 2 4 7" xfId="1961"/>
    <cellStyle name="Calculation 8 2 4 7 2" xfId="1962"/>
    <cellStyle name="Calculation 8 2 4 8" xfId="1963"/>
    <cellStyle name="Calculation 8 2 4 8 2" xfId="1964"/>
    <cellStyle name="Calculation 8 2 4 9" xfId="1965"/>
    <cellStyle name="Calculation 8 2 4 9 2" xfId="1966"/>
    <cellStyle name="Calculation 8 2 5" xfId="1967"/>
    <cellStyle name="Calculation 8 2 5 10" xfId="1968"/>
    <cellStyle name="Calculation 8 2 5 10 2" xfId="1969"/>
    <cellStyle name="Calculation 8 2 5 11" xfId="1970"/>
    <cellStyle name="Calculation 8 2 5 11 2" xfId="1971"/>
    <cellStyle name="Calculation 8 2 5 12" xfId="1972"/>
    <cellStyle name="Calculation 8 2 5 12 2" xfId="1973"/>
    <cellStyle name="Calculation 8 2 5 13" xfId="1974"/>
    <cellStyle name="Calculation 8 2 5 13 2" xfId="1975"/>
    <cellStyle name="Calculation 8 2 5 14" xfId="1976"/>
    <cellStyle name="Calculation 8 2 5 14 2" xfId="1977"/>
    <cellStyle name="Calculation 8 2 5 15" xfId="1978"/>
    <cellStyle name="Calculation 8 2 5 15 2" xfId="1979"/>
    <cellStyle name="Calculation 8 2 5 16" xfId="1980"/>
    <cellStyle name="Calculation 8 2 5 16 2" xfId="1981"/>
    <cellStyle name="Calculation 8 2 5 17" xfId="1982"/>
    <cellStyle name="Calculation 8 2 5 17 2" xfId="1983"/>
    <cellStyle name="Calculation 8 2 5 18" xfId="1984"/>
    <cellStyle name="Calculation 8 2 5 18 2" xfId="1985"/>
    <cellStyle name="Calculation 8 2 5 19" xfId="1986"/>
    <cellStyle name="Calculation 8 2 5 2" xfId="1987"/>
    <cellStyle name="Calculation 8 2 5 2 10" xfId="1988"/>
    <cellStyle name="Calculation 8 2 5 2 10 2" xfId="1989"/>
    <cellStyle name="Calculation 8 2 5 2 11" xfId="1990"/>
    <cellStyle name="Calculation 8 2 5 2 11 2" xfId="1991"/>
    <cellStyle name="Calculation 8 2 5 2 12" xfId="1992"/>
    <cellStyle name="Calculation 8 2 5 2 12 2" xfId="1993"/>
    <cellStyle name="Calculation 8 2 5 2 13" xfId="1994"/>
    <cellStyle name="Calculation 8 2 5 2 13 2" xfId="1995"/>
    <cellStyle name="Calculation 8 2 5 2 14" xfId="1996"/>
    <cellStyle name="Calculation 8 2 5 2 14 2" xfId="1997"/>
    <cellStyle name="Calculation 8 2 5 2 15" xfId="1998"/>
    <cellStyle name="Calculation 8 2 5 2 15 2" xfId="1999"/>
    <cellStyle name="Calculation 8 2 5 2 16" xfId="2000"/>
    <cellStyle name="Calculation 8 2 5 2 16 2" xfId="2001"/>
    <cellStyle name="Calculation 8 2 5 2 17" xfId="2002"/>
    <cellStyle name="Calculation 8 2 5 2 17 2" xfId="2003"/>
    <cellStyle name="Calculation 8 2 5 2 18" xfId="2004"/>
    <cellStyle name="Calculation 8 2 5 2 2" xfId="2005"/>
    <cellStyle name="Calculation 8 2 5 2 2 2" xfId="2006"/>
    <cellStyle name="Calculation 8 2 5 2 3" xfId="2007"/>
    <cellStyle name="Calculation 8 2 5 2 3 2" xfId="2008"/>
    <cellStyle name="Calculation 8 2 5 2 4" xfId="2009"/>
    <cellStyle name="Calculation 8 2 5 2 4 2" xfId="2010"/>
    <cellStyle name="Calculation 8 2 5 2 5" xfId="2011"/>
    <cellStyle name="Calculation 8 2 5 2 5 2" xfId="2012"/>
    <cellStyle name="Calculation 8 2 5 2 6" xfId="2013"/>
    <cellStyle name="Calculation 8 2 5 2 6 2" xfId="2014"/>
    <cellStyle name="Calculation 8 2 5 2 7" xfId="2015"/>
    <cellStyle name="Calculation 8 2 5 2 7 2" xfId="2016"/>
    <cellStyle name="Calculation 8 2 5 2 8" xfId="2017"/>
    <cellStyle name="Calculation 8 2 5 2 8 2" xfId="2018"/>
    <cellStyle name="Calculation 8 2 5 2 9" xfId="2019"/>
    <cellStyle name="Calculation 8 2 5 2 9 2" xfId="2020"/>
    <cellStyle name="Calculation 8 2 5 3" xfId="2021"/>
    <cellStyle name="Calculation 8 2 5 3 10" xfId="2022"/>
    <cellStyle name="Calculation 8 2 5 3 10 2" xfId="2023"/>
    <cellStyle name="Calculation 8 2 5 3 11" xfId="2024"/>
    <cellStyle name="Calculation 8 2 5 3 11 2" xfId="2025"/>
    <cellStyle name="Calculation 8 2 5 3 12" xfId="2026"/>
    <cellStyle name="Calculation 8 2 5 3 12 2" xfId="2027"/>
    <cellStyle name="Calculation 8 2 5 3 13" xfId="2028"/>
    <cellStyle name="Calculation 8 2 5 3 13 2" xfId="2029"/>
    <cellStyle name="Calculation 8 2 5 3 14" xfId="2030"/>
    <cellStyle name="Calculation 8 2 5 3 14 2" xfId="2031"/>
    <cellStyle name="Calculation 8 2 5 3 15" xfId="2032"/>
    <cellStyle name="Calculation 8 2 5 3 15 2" xfId="2033"/>
    <cellStyle name="Calculation 8 2 5 3 16" xfId="2034"/>
    <cellStyle name="Calculation 8 2 5 3 2" xfId="2035"/>
    <cellStyle name="Calculation 8 2 5 3 2 2" xfId="2036"/>
    <cellStyle name="Calculation 8 2 5 3 3" xfId="2037"/>
    <cellStyle name="Calculation 8 2 5 3 3 2" xfId="2038"/>
    <cellStyle name="Calculation 8 2 5 3 4" xfId="2039"/>
    <cellStyle name="Calculation 8 2 5 3 4 2" xfId="2040"/>
    <cellStyle name="Calculation 8 2 5 3 5" xfId="2041"/>
    <cellStyle name="Calculation 8 2 5 3 5 2" xfId="2042"/>
    <cellStyle name="Calculation 8 2 5 3 6" xfId="2043"/>
    <cellStyle name="Calculation 8 2 5 3 6 2" xfId="2044"/>
    <cellStyle name="Calculation 8 2 5 3 7" xfId="2045"/>
    <cellStyle name="Calculation 8 2 5 3 7 2" xfId="2046"/>
    <cellStyle name="Calculation 8 2 5 3 8" xfId="2047"/>
    <cellStyle name="Calculation 8 2 5 3 8 2" xfId="2048"/>
    <cellStyle name="Calculation 8 2 5 3 9" xfId="2049"/>
    <cellStyle name="Calculation 8 2 5 3 9 2" xfId="2050"/>
    <cellStyle name="Calculation 8 2 5 4" xfId="2051"/>
    <cellStyle name="Calculation 8 2 5 4 10" xfId="2052"/>
    <cellStyle name="Calculation 8 2 5 4 10 2" xfId="2053"/>
    <cellStyle name="Calculation 8 2 5 4 11" xfId="2054"/>
    <cellStyle name="Calculation 8 2 5 4 11 2" xfId="2055"/>
    <cellStyle name="Calculation 8 2 5 4 12" xfId="2056"/>
    <cellStyle name="Calculation 8 2 5 4 12 2" xfId="2057"/>
    <cellStyle name="Calculation 8 2 5 4 13" xfId="2058"/>
    <cellStyle name="Calculation 8 2 5 4 13 2" xfId="2059"/>
    <cellStyle name="Calculation 8 2 5 4 14" xfId="2060"/>
    <cellStyle name="Calculation 8 2 5 4 14 2" xfId="2061"/>
    <cellStyle name="Calculation 8 2 5 4 15" xfId="2062"/>
    <cellStyle name="Calculation 8 2 5 4 15 2" xfId="2063"/>
    <cellStyle name="Calculation 8 2 5 4 16" xfId="2064"/>
    <cellStyle name="Calculation 8 2 5 4 2" xfId="2065"/>
    <cellStyle name="Calculation 8 2 5 4 2 2" xfId="2066"/>
    <cellStyle name="Calculation 8 2 5 4 3" xfId="2067"/>
    <cellStyle name="Calculation 8 2 5 4 3 2" xfId="2068"/>
    <cellStyle name="Calculation 8 2 5 4 4" xfId="2069"/>
    <cellStyle name="Calculation 8 2 5 4 4 2" xfId="2070"/>
    <cellStyle name="Calculation 8 2 5 4 5" xfId="2071"/>
    <cellStyle name="Calculation 8 2 5 4 5 2" xfId="2072"/>
    <cellStyle name="Calculation 8 2 5 4 6" xfId="2073"/>
    <cellStyle name="Calculation 8 2 5 4 6 2" xfId="2074"/>
    <cellStyle name="Calculation 8 2 5 4 7" xfId="2075"/>
    <cellStyle name="Calculation 8 2 5 4 7 2" xfId="2076"/>
    <cellStyle name="Calculation 8 2 5 4 8" xfId="2077"/>
    <cellStyle name="Calculation 8 2 5 4 8 2" xfId="2078"/>
    <cellStyle name="Calculation 8 2 5 4 9" xfId="2079"/>
    <cellStyle name="Calculation 8 2 5 4 9 2" xfId="2080"/>
    <cellStyle name="Calculation 8 2 5 5" xfId="2081"/>
    <cellStyle name="Calculation 8 2 5 5 10" xfId="2082"/>
    <cellStyle name="Calculation 8 2 5 5 10 2" xfId="2083"/>
    <cellStyle name="Calculation 8 2 5 5 11" xfId="2084"/>
    <cellStyle name="Calculation 8 2 5 5 11 2" xfId="2085"/>
    <cellStyle name="Calculation 8 2 5 5 12" xfId="2086"/>
    <cellStyle name="Calculation 8 2 5 5 12 2" xfId="2087"/>
    <cellStyle name="Calculation 8 2 5 5 13" xfId="2088"/>
    <cellStyle name="Calculation 8 2 5 5 13 2" xfId="2089"/>
    <cellStyle name="Calculation 8 2 5 5 14" xfId="2090"/>
    <cellStyle name="Calculation 8 2 5 5 14 2" xfId="2091"/>
    <cellStyle name="Calculation 8 2 5 5 15" xfId="2092"/>
    <cellStyle name="Calculation 8 2 5 5 2" xfId="2093"/>
    <cellStyle name="Calculation 8 2 5 5 2 2" xfId="2094"/>
    <cellStyle name="Calculation 8 2 5 5 3" xfId="2095"/>
    <cellStyle name="Calculation 8 2 5 5 3 2" xfId="2096"/>
    <cellStyle name="Calculation 8 2 5 5 4" xfId="2097"/>
    <cellStyle name="Calculation 8 2 5 5 4 2" xfId="2098"/>
    <cellStyle name="Calculation 8 2 5 5 5" xfId="2099"/>
    <cellStyle name="Calculation 8 2 5 5 5 2" xfId="2100"/>
    <cellStyle name="Calculation 8 2 5 5 6" xfId="2101"/>
    <cellStyle name="Calculation 8 2 5 5 6 2" xfId="2102"/>
    <cellStyle name="Calculation 8 2 5 5 7" xfId="2103"/>
    <cellStyle name="Calculation 8 2 5 5 7 2" xfId="2104"/>
    <cellStyle name="Calculation 8 2 5 5 8" xfId="2105"/>
    <cellStyle name="Calculation 8 2 5 5 8 2" xfId="2106"/>
    <cellStyle name="Calculation 8 2 5 5 9" xfId="2107"/>
    <cellStyle name="Calculation 8 2 5 5 9 2" xfId="2108"/>
    <cellStyle name="Calculation 8 2 5 6" xfId="2109"/>
    <cellStyle name="Calculation 8 2 5 6 2" xfId="2110"/>
    <cellStyle name="Calculation 8 2 5 7" xfId="2111"/>
    <cellStyle name="Calculation 8 2 5 7 2" xfId="2112"/>
    <cellStyle name="Calculation 8 2 5 8" xfId="2113"/>
    <cellStyle name="Calculation 8 2 5 8 2" xfId="2114"/>
    <cellStyle name="Calculation 8 2 5 9" xfId="2115"/>
    <cellStyle name="Calculation 8 2 5 9 2" xfId="2116"/>
    <cellStyle name="Calculation 8 2 6" xfId="2117"/>
    <cellStyle name="Calculation 8 2 6 10" xfId="2118"/>
    <cellStyle name="Calculation 8 2 6 10 2" xfId="2119"/>
    <cellStyle name="Calculation 8 2 6 11" xfId="2120"/>
    <cellStyle name="Calculation 8 2 6 11 2" xfId="2121"/>
    <cellStyle name="Calculation 8 2 6 12" xfId="2122"/>
    <cellStyle name="Calculation 8 2 6 12 2" xfId="2123"/>
    <cellStyle name="Calculation 8 2 6 13" xfId="2124"/>
    <cellStyle name="Calculation 8 2 6 13 2" xfId="2125"/>
    <cellStyle name="Calculation 8 2 6 14" xfId="2126"/>
    <cellStyle name="Calculation 8 2 6 14 2" xfId="2127"/>
    <cellStyle name="Calculation 8 2 6 15" xfId="2128"/>
    <cellStyle name="Calculation 8 2 6 15 2" xfId="2129"/>
    <cellStyle name="Calculation 8 2 6 16" xfId="2130"/>
    <cellStyle name="Calculation 8 2 6 16 2" xfId="2131"/>
    <cellStyle name="Calculation 8 2 6 17" xfId="2132"/>
    <cellStyle name="Calculation 8 2 6 17 2" xfId="2133"/>
    <cellStyle name="Calculation 8 2 6 18" xfId="2134"/>
    <cellStyle name="Calculation 8 2 6 18 2" xfId="2135"/>
    <cellStyle name="Calculation 8 2 6 19" xfId="2136"/>
    <cellStyle name="Calculation 8 2 6 2" xfId="2137"/>
    <cellStyle name="Calculation 8 2 6 2 10" xfId="2138"/>
    <cellStyle name="Calculation 8 2 6 2 10 2" xfId="2139"/>
    <cellStyle name="Calculation 8 2 6 2 11" xfId="2140"/>
    <cellStyle name="Calculation 8 2 6 2 11 2" xfId="2141"/>
    <cellStyle name="Calculation 8 2 6 2 12" xfId="2142"/>
    <cellStyle name="Calculation 8 2 6 2 12 2" xfId="2143"/>
    <cellStyle name="Calculation 8 2 6 2 13" xfId="2144"/>
    <cellStyle name="Calculation 8 2 6 2 13 2" xfId="2145"/>
    <cellStyle name="Calculation 8 2 6 2 14" xfId="2146"/>
    <cellStyle name="Calculation 8 2 6 2 14 2" xfId="2147"/>
    <cellStyle name="Calculation 8 2 6 2 15" xfId="2148"/>
    <cellStyle name="Calculation 8 2 6 2 15 2" xfId="2149"/>
    <cellStyle name="Calculation 8 2 6 2 16" xfId="2150"/>
    <cellStyle name="Calculation 8 2 6 2 16 2" xfId="2151"/>
    <cellStyle name="Calculation 8 2 6 2 17" xfId="2152"/>
    <cellStyle name="Calculation 8 2 6 2 17 2" xfId="2153"/>
    <cellStyle name="Calculation 8 2 6 2 18" xfId="2154"/>
    <cellStyle name="Calculation 8 2 6 2 2" xfId="2155"/>
    <cellStyle name="Calculation 8 2 6 2 2 2" xfId="2156"/>
    <cellStyle name="Calculation 8 2 6 2 3" xfId="2157"/>
    <cellStyle name="Calculation 8 2 6 2 3 2" xfId="2158"/>
    <cellStyle name="Calculation 8 2 6 2 4" xfId="2159"/>
    <cellStyle name="Calculation 8 2 6 2 4 2" xfId="2160"/>
    <cellStyle name="Calculation 8 2 6 2 5" xfId="2161"/>
    <cellStyle name="Calculation 8 2 6 2 5 2" xfId="2162"/>
    <cellStyle name="Calculation 8 2 6 2 6" xfId="2163"/>
    <cellStyle name="Calculation 8 2 6 2 6 2" xfId="2164"/>
    <cellStyle name="Calculation 8 2 6 2 7" xfId="2165"/>
    <cellStyle name="Calculation 8 2 6 2 7 2" xfId="2166"/>
    <cellStyle name="Calculation 8 2 6 2 8" xfId="2167"/>
    <cellStyle name="Calculation 8 2 6 2 8 2" xfId="2168"/>
    <cellStyle name="Calculation 8 2 6 2 9" xfId="2169"/>
    <cellStyle name="Calculation 8 2 6 2 9 2" xfId="2170"/>
    <cellStyle name="Calculation 8 2 6 3" xfId="2171"/>
    <cellStyle name="Calculation 8 2 6 3 10" xfId="2172"/>
    <cellStyle name="Calculation 8 2 6 3 10 2" xfId="2173"/>
    <cellStyle name="Calculation 8 2 6 3 11" xfId="2174"/>
    <cellStyle name="Calculation 8 2 6 3 11 2" xfId="2175"/>
    <cellStyle name="Calculation 8 2 6 3 12" xfId="2176"/>
    <cellStyle name="Calculation 8 2 6 3 12 2" xfId="2177"/>
    <cellStyle name="Calculation 8 2 6 3 13" xfId="2178"/>
    <cellStyle name="Calculation 8 2 6 3 13 2" xfId="2179"/>
    <cellStyle name="Calculation 8 2 6 3 14" xfId="2180"/>
    <cellStyle name="Calculation 8 2 6 3 14 2" xfId="2181"/>
    <cellStyle name="Calculation 8 2 6 3 15" xfId="2182"/>
    <cellStyle name="Calculation 8 2 6 3 15 2" xfId="2183"/>
    <cellStyle name="Calculation 8 2 6 3 16" xfId="2184"/>
    <cellStyle name="Calculation 8 2 6 3 2" xfId="2185"/>
    <cellStyle name="Calculation 8 2 6 3 2 2" xfId="2186"/>
    <cellStyle name="Calculation 8 2 6 3 3" xfId="2187"/>
    <cellStyle name="Calculation 8 2 6 3 3 2" xfId="2188"/>
    <cellStyle name="Calculation 8 2 6 3 4" xfId="2189"/>
    <cellStyle name="Calculation 8 2 6 3 4 2" xfId="2190"/>
    <cellStyle name="Calculation 8 2 6 3 5" xfId="2191"/>
    <cellStyle name="Calculation 8 2 6 3 5 2" xfId="2192"/>
    <cellStyle name="Calculation 8 2 6 3 6" xfId="2193"/>
    <cellStyle name="Calculation 8 2 6 3 6 2" xfId="2194"/>
    <cellStyle name="Calculation 8 2 6 3 7" xfId="2195"/>
    <cellStyle name="Calculation 8 2 6 3 7 2" xfId="2196"/>
    <cellStyle name="Calculation 8 2 6 3 8" xfId="2197"/>
    <cellStyle name="Calculation 8 2 6 3 8 2" xfId="2198"/>
    <cellStyle name="Calculation 8 2 6 3 9" xfId="2199"/>
    <cellStyle name="Calculation 8 2 6 3 9 2" xfId="2200"/>
    <cellStyle name="Calculation 8 2 6 4" xfId="2201"/>
    <cellStyle name="Calculation 8 2 6 4 10" xfId="2202"/>
    <cellStyle name="Calculation 8 2 6 4 10 2" xfId="2203"/>
    <cellStyle name="Calculation 8 2 6 4 11" xfId="2204"/>
    <cellStyle name="Calculation 8 2 6 4 11 2" xfId="2205"/>
    <cellStyle name="Calculation 8 2 6 4 12" xfId="2206"/>
    <cellStyle name="Calculation 8 2 6 4 12 2" xfId="2207"/>
    <cellStyle name="Calculation 8 2 6 4 13" xfId="2208"/>
    <cellStyle name="Calculation 8 2 6 4 13 2" xfId="2209"/>
    <cellStyle name="Calculation 8 2 6 4 14" xfId="2210"/>
    <cellStyle name="Calculation 8 2 6 4 14 2" xfId="2211"/>
    <cellStyle name="Calculation 8 2 6 4 15" xfId="2212"/>
    <cellStyle name="Calculation 8 2 6 4 15 2" xfId="2213"/>
    <cellStyle name="Calculation 8 2 6 4 16" xfId="2214"/>
    <cellStyle name="Calculation 8 2 6 4 2" xfId="2215"/>
    <cellStyle name="Calculation 8 2 6 4 2 2" xfId="2216"/>
    <cellStyle name="Calculation 8 2 6 4 3" xfId="2217"/>
    <cellStyle name="Calculation 8 2 6 4 3 2" xfId="2218"/>
    <cellStyle name="Calculation 8 2 6 4 4" xfId="2219"/>
    <cellStyle name="Calculation 8 2 6 4 4 2" xfId="2220"/>
    <cellStyle name="Calculation 8 2 6 4 5" xfId="2221"/>
    <cellStyle name="Calculation 8 2 6 4 5 2" xfId="2222"/>
    <cellStyle name="Calculation 8 2 6 4 6" xfId="2223"/>
    <cellStyle name="Calculation 8 2 6 4 6 2" xfId="2224"/>
    <cellStyle name="Calculation 8 2 6 4 7" xfId="2225"/>
    <cellStyle name="Calculation 8 2 6 4 7 2" xfId="2226"/>
    <cellStyle name="Calculation 8 2 6 4 8" xfId="2227"/>
    <cellStyle name="Calculation 8 2 6 4 8 2" xfId="2228"/>
    <cellStyle name="Calculation 8 2 6 4 9" xfId="2229"/>
    <cellStyle name="Calculation 8 2 6 4 9 2" xfId="2230"/>
    <cellStyle name="Calculation 8 2 6 5" xfId="2231"/>
    <cellStyle name="Calculation 8 2 6 5 10" xfId="2232"/>
    <cellStyle name="Calculation 8 2 6 5 10 2" xfId="2233"/>
    <cellStyle name="Calculation 8 2 6 5 11" xfId="2234"/>
    <cellStyle name="Calculation 8 2 6 5 11 2" xfId="2235"/>
    <cellStyle name="Calculation 8 2 6 5 12" xfId="2236"/>
    <cellStyle name="Calculation 8 2 6 5 12 2" xfId="2237"/>
    <cellStyle name="Calculation 8 2 6 5 13" xfId="2238"/>
    <cellStyle name="Calculation 8 2 6 5 13 2" xfId="2239"/>
    <cellStyle name="Calculation 8 2 6 5 14" xfId="2240"/>
    <cellStyle name="Calculation 8 2 6 5 14 2" xfId="2241"/>
    <cellStyle name="Calculation 8 2 6 5 15" xfId="2242"/>
    <cellStyle name="Calculation 8 2 6 5 2" xfId="2243"/>
    <cellStyle name="Calculation 8 2 6 5 2 2" xfId="2244"/>
    <cellStyle name="Calculation 8 2 6 5 3" xfId="2245"/>
    <cellStyle name="Calculation 8 2 6 5 3 2" xfId="2246"/>
    <cellStyle name="Calculation 8 2 6 5 4" xfId="2247"/>
    <cellStyle name="Calculation 8 2 6 5 4 2" xfId="2248"/>
    <cellStyle name="Calculation 8 2 6 5 5" xfId="2249"/>
    <cellStyle name="Calculation 8 2 6 5 5 2" xfId="2250"/>
    <cellStyle name="Calculation 8 2 6 5 6" xfId="2251"/>
    <cellStyle name="Calculation 8 2 6 5 6 2" xfId="2252"/>
    <cellStyle name="Calculation 8 2 6 5 7" xfId="2253"/>
    <cellStyle name="Calculation 8 2 6 5 7 2" xfId="2254"/>
    <cellStyle name="Calculation 8 2 6 5 8" xfId="2255"/>
    <cellStyle name="Calculation 8 2 6 5 8 2" xfId="2256"/>
    <cellStyle name="Calculation 8 2 6 5 9" xfId="2257"/>
    <cellStyle name="Calculation 8 2 6 5 9 2" xfId="2258"/>
    <cellStyle name="Calculation 8 2 6 6" xfId="2259"/>
    <cellStyle name="Calculation 8 2 6 6 2" xfId="2260"/>
    <cellStyle name="Calculation 8 2 6 7" xfId="2261"/>
    <cellStyle name="Calculation 8 2 6 7 2" xfId="2262"/>
    <cellStyle name="Calculation 8 2 6 8" xfId="2263"/>
    <cellStyle name="Calculation 8 2 6 8 2" xfId="2264"/>
    <cellStyle name="Calculation 8 2 6 9" xfId="2265"/>
    <cellStyle name="Calculation 8 2 6 9 2" xfId="2266"/>
    <cellStyle name="Calculation 8 2 7" xfId="2267"/>
    <cellStyle name="Calculation 8 2 7 10" xfId="2268"/>
    <cellStyle name="Calculation 8 2 7 10 2" xfId="2269"/>
    <cellStyle name="Calculation 8 2 7 11" xfId="2270"/>
    <cellStyle name="Calculation 8 2 7 11 2" xfId="2271"/>
    <cellStyle name="Calculation 8 2 7 12" xfId="2272"/>
    <cellStyle name="Calculation 8 2 7 12 2" xfId="2273"/>
    <cellStyle name="Calculation 8 2 7 13" xfId="2274"/>
    <cellStyle name="Calculation 8 2 7 13 2" xfId="2275"/>
    <cellStyle name="Calculation 8 2 7 14" xfId="2276"/>
    <cellStyle name="Calculation 8 2 7 14 2" xfId="2277"/>
    <cellStyle name="Calculation 8 2 7 15" xfId="2278"/>
    <cellStyle name="Calculation 8 2 7 15 2" xfId="2279"/>
    <cellStyle name="Calculation 8 2 7 16" xfId="2280"/>
    <cellStyle name="Calculation 8 2 7 16 2" xfId="2281"/>
    <cellStyle name="Calculation 8 2 7 17" xfId="2282"/>
    <cellStyle name="Calculation 8 2 7 17 2" xfId="2283"/>
    <cellStyle name="Calculation 8 2 7 18" xfId="2284"/>
    <cellStyle name="Calculation 8 2 7 2" xfId="2285"/>
    <cellStyle name="Calculation 8 2 7 2 10" xfId="2286"/>
    <cellStyle name="Calculation 8 2 7 2 10 2" xfId="2287"/>
    <cellStyle name="Calculation 8 2 7 2 11" xfId="2288"/>
    <cellStyle name="Calculation 8 2 7 2 11 2" xfId="2289"/>
    <cellStyle name="Calculation 8 2 7 2 12" xfId="2290"/>
    <cellStyle name="Calculation 8 2 7 2 12 2" xfId="2291"/>
    <cellStyle name="Calculation 8 2 7 2 13" xfId="2292"/>
    <cellStyle name="Calculation 8 2 7 2 13 2" xfId="2293"/>
    <cellStyle name="Calculation 8 2 7 2 14" xfId="2294"/>
    <cellStyle name="Calculation 8 2 7 2 14 2" xfId="2295"/>
    <cellStyle name="Calculation 8 2 7 2 15" xfId="2296"/>
    <cellStyle name="Calculation 8 2 7 2 15 2" xfId="2297"/>
    <cellStyle name="Calculation 8 2 7 2 16" xfId="2298"/>
    <cellStyle name="Calculation 8 2 7 2 16 2" xfId="2299"/>
    <cellStyle name="Calculation 8 2 7 2 17" xfId="2300"/>
    <cellStyle name="Calculation 8 2 7 2 17 2" xfId="2301"/>
    <cellStyle name="Calculation 8 2 7 2 18" xfId="2302"/>
    <cellStyle name="Calculation 8 2 7 2 2" xfId="2303"/>
    <cellStyle name="Calculation 8 2 7 2 2 2" xfId="2304"/>
    <cellStyle name="Calculation 8 2 7 2 3" xfId="2305"/>
    <cellStyle name="Calculation 8 2 7 2 3 2" xfId="2306"/>
    <cellStyle name="Calculation 8 2 7 2 4" xfId="2307"/>
    <cellStyle name="Calculation 8 2 7 2 4 2" xfId="2308"/>
    <cellStyle name="Calculation 8 2 7 2 5" xfId="2309"/>
    <cellStyle name="Calculation 8 2 7 2 5 2" xfId="2310"/>
    <cellStyle name="Calculation 8 2 7 2 6" xfId="2311"/>
    <cellStyle name="Calculation 8 2 7 2 6 2" xfId="2312"/>
    <cellStyle name="Calculation 8 2 7 2 7" xfId="2313"/>
    <cellStyle name="Calculation 8 2 7 2 7 2" xfId="2314"/>
    <cellStyle name="Calculation 8 2 7 2 8" xfId="2315"/>
    <cellStyle name="Calculation 8 2 7 2 8 2" xfId="2316"/>
    <cellStyle name="Calculation 8 2 7 2 9" xfId="2317"/>
    <cellStyle name="Calculation 8 2 7 2 9 2" xfId="2318"/>
    <cellStyle name="Calculation 8 2 7 3" xfId="2319"/>
    <cellStyle name="Calculation 8 2 7 3 10" xfId="2320"/>
    <cellStyle name="Calculation 8 2 7 3 10 2" xfId="2321"/>
    <cellStyle name="Calculation 8 2 7 3 11" xfId="2322"/>
    <cellStyle name="Calculation 8 2 7 3 11 2" xfId="2323"/>
    <cellStyle name="Calculation 8 2 7 3 12" xfId="2324"/>
    <cellStyle name="Calculation 8 2 7 3 12 2" xfId="2325"/>
    <cellStyle name="Calculation 8 2 7 3 13" xfId="2326"/>
    <cellStyle name="Calculation 8 2 7 3 13 2" xfId="2327"/>
    <cellStyle name="Calculation 8 2 7 3 14" xfId="2328"/>
    <cellStyle name="Calculation 8 2 7 3 14 2" xfId="2329"/>
    <cellStyle name="Calculation 8 2 7 3 15" xfId="2330"/>
    <cellStyle name="Calculation 8 2 7 3 15 2" xfId="2331"/>
    <cellStyle name="Calculation 8 2 7 3 16" xfId="2332"/>
    <cellStyle name="Calculation 8 2 7 3 2" xfId="2333"/>
    <cellStyle name="Calculation 8 2 7 3 2 2" xfId="2334"/>
    <cellStyle name="Calculation 8 2 7 3 3" xfId="2335"/>
    <cellStyle name="Calculation 8 2 7 3 3 2" xfId="2336"/>
    <cellStyle name="Calculation 8 2 7 3 4" xfId="2337"/>
    <cellStyle name="Calculation 8 2 7 3 4 2" xfId="2338"/>
    <cellStyle name="Calculation 8 2 7 3 5" xfId="2339"/>
    <cellStyle name="Calculation 8 2 7 3 5 2" xfId="2340"/>
    <cellStyle name="Calculation 8 2 7 3 6" xfId="2341"/>
    <cellStyle name="Calculation 8 2 7 3 6 2" xfId="2342"/>
    <cellStyle name="Calculation 8 2 7 3 7" xfId="2343"/>
    <cellStyle name="Calculation 8 2 7 3 7 2" xfId="2344"/>
    <cellStyle name="Calculation 8 2 7 3 8" xfId="2345"/>
    <cellStyle name="Calculation 8 2 7 3 8 2" xfId="2346"/>
    <cellStyle name="Calculation 8 2 7 3 9" xfId="2347"/>
    <cellStyle name="Calculation 8 2 7 3 9 2" xfId="2348"/>
    <cellStyle name="Calculation 8 2 7 4" xfId="2349"/>
    <cellStyle name="Calculation 8 2 7 4 10" xfId="2350"/>
    <cellStyle name="Calculation 8 2 7 4 10 2" xfId="2351"/>
    <cellStyle name="Calculation 8 2 7 4 11" xfId="2352"/>
    <cellStyle name="Calculation 8 2 7 4 11 2" xfId="2353"/>
    <cellStyle name="Calculation 8 2 7 4 12" xfId="2354"/>
    <cellStyle name="Calculation 8 2 7 4 12 2" xfId="2355"/>
    <cellStyle name="Calculation 8 2 7 4 13" xfId="2356"/>
    <cellStyle name="Calculation 8 2 7 4 13 2" xfId="2357"/>
    <cellStyle name="Calculation 8 2 7 4 14" xfId="2358"/>
    <cellStyle name="Calculation 8 2 7 4 14 2" xfId="2359"/>
    <cellStyle name="Calculation 8 2 7 4 15" xfId="2360"/>
    <cellStyle name="Calculation 8 2 7 4 15 2" xfId="2361"/>
    <cellStyle name="Calculation 8 2 7 4 16" xfId="2362"/>
    <cellStyle name="Calculation 8 2 7 4 2" xfId="2363"/>
    <cellStyle name="Calculation 8 2 7 4 2 2" xfId="2364"/>
    <cellStyle name="Calculation 8 2 7 4 3" xfId="2365"/>
    <cellStyle name="Calculation 8 2 7 4 3 2" xfId="2366"/>
    <cellStyle name="Calculation 8 2 7 4 4" xfId="2367"/>
    <cellStyle name="Calculation 8 2 7 4 4 2" xfId="2368"/>
    <cellStyle name="Calculation 8 2 7 4 5" xfId="2369"/>
    <cellStyle name="Calculation 8 2 7 4 5 2" xfId="2370"/>
    <cellStyle name="Calculation 8 2 7 4 6" xfId="2371"/>
    <cellStyle name="Calculation 8 2 7 4 6 2" xfId="2372"/>
    <cellStyle name="Calculation 8 2 7 4 7" xfId="2373"/>
    <cellStyle name="Calculation 8 2 7 4 7 2" xfId="2374"/>
    <cellStyle name="Calculation 8 2 7 4 8" xfId="2375"/>
    <cellStyle name="Calculation 8 2 7 4 8 2" xfId="2376"/>
    <cellStyle name="Calculation 8 2 7 4 9" xfId="2377"/>
    <cellStyle name="Calculation 8 2 7 4 9 2" xfId="2378"/>
    <cellStyle name="Calculation 8 2 7 5" xfId="2379"/>
    <cellStyle name="Calculation 8 2 7 5 10" xfId="2380"/>
    <cellStyle name="Calculation 8 2 7 5 10 2" xfId="2381"/>
    <cellStyle name="Calculation 8 2 7 5 11" xfId="2382"/>
    <cellStyle name="Calculation 8 2 7 5 11 2" xfId="2383"/>
    <cellStyle name="Calculation 8 2 7 5 12" xfId="2384"/>
    <cellStyle name="Calculation 8 2 7 5 12 2" xfId="2385"/>
    <cellStyle name="Calculation 8 2 7 5 13" xfId="2386"/>
    <cellStyle name="Calculation 8 2 7 5 13 2" xfId="2387"/>
    <cellStyle name="Calculation 8 2 7 5 14" xfId="2388"/>
    <cellStyle name="Calculation 8 2 7 5 2" xfId="2389"/>
    <cellStyle name="Calculation 8 2 7 5 2 2" xfId="2390"/>
    <cellStyle name="Calculation 8 2 7 5 3" xfId="2391"/>
    <cellStyle name="Calculation 8 2 7 5 3 2" xfId="2392"/>
    <cellStyle name="Calculation 8 2 7 5 4" xfId="2393"/>
    <cellStyle name="Calculation 8 2 7 5 4 2" xfId="2394"/>
    <cellStyle name="Calculation 8 2 7 5 5" xfId="2395"/>
    <cellStyle name="Calculation 8 2 7 5 5 2" xfId="2396"/>
    <cellStyle name="Calculation 8 2 7 5 6" xfId="2397"/>
    <cellStyle name="Calculation 8 2 7 5 6 2" xfId="2398"/>
    <cellStyle name="Calculation 8 2 7 5 7" xfId="2399"/>
    <cellStyle name="Calculation 8 2 7 5 7 2" xfId="2400"/>
    <cellStyle name="Calculation 8 2 7 5 8" xfId="2401"/>
    <cellStyle name="Calculation 8 2 7 5 8 2" xfId="2402"/>
    <cellStyle name="Calculation 8 2 7 5 9" xfId="2403"/>
    <cellStyle name="Calculation 8 2 7 5 9 2" xfId="2404"/>
    <cellStyle name="Calculation 8 2 7 6" xfId="2405"/>
    <cellStyle name="Calculation 8 2 7 6 2" xfId="2406"/>
    <cellStyle name="Calculation 8 2 7 7" xfId="2407"/>
    <cellStyle name="Calculation 8 2 7 7 2" xfId="2408"/>
    <cellStyle name="Calculation 8 2 7 8" xfId="2409"/>
    <cellStyle name="Calculation 8 2 7 8 2" xfId="2410"/>
    <cellStyle name="Calculation 8 2 7 9" xfId="2411"/>
    <cellStyle name="Calculation 8 2 7 9 2" xfId="2412"/>
    <cellStyle name="Calculation 8 2 8" xfId="2413"/>
    <cellStyle name="Calculation 8 2 8 10" xfId="2414"/>
    <cellStyle name="Calculation 8 2 8 10 2" xfId="2415"/>
    <cellStyle name="Calculation 8 2 8 11" xfId="2416"/>
    <cellStyle name="Calculation 8 2 8 11 2" xfId="2417"/>
    <cellStyle name="Calculation 8 2 8 12" xfId="2418"/>
    <cellStyle name="Calculation 8 2 8 12 2" xfId="2419"/>
    <cellStyle name="Calculation 8 2 8 13" xfId="2420"/>
    <cellStyle name="Calculation 8 2 8 13 2" xfId="2421"/>
    <cellStyle name="Calculation 8 2 8 14" xfId="2422"/>
    <cellStyle name="Calculation 8 2 8 14 2" xfId="2423"/>
    <cellStyle name="Calculation 8 2 8 15" xfId="2424"/>
    <cellStyle name="Calculation 8 2 8 15 2" xfId="2425"/>
    <cellStyle name="Calculation 8 2 8 16" xfId="2426"/>
    <cellStyle name="Calculation 8 2 8 16 2" xfId="2427"/>
    <cellStyle name="Calculation 8 2 8 17" xfId="2428"/>
    <cellStyle name="Calculation 8 2 8 17 2" xfId="2429"/>
    <cellStyle name="Calculation 8 2 8 18" xfId="2430"/>
    <cellStyle name="Calculation 8 2 8 2" xfId="2431"/>
    <cellStyle name="Calculation 8 2 8 2 10" xfId="2432"/>
    <cellStyle name="Calculation 8 2 8 2 10 2" xfId="2433"/>
    <cellStyle name="Calculation 8 2 8 2 11" xfId="2434"/>
    <cellStyle name="Calculation 8 2 8 2 11 2" xfId="2435"/>
    <cellStyle name="Calculation 8 2 8 2 12" xfId="2436"/>
    <cellStyle name="Calculation 8 2 8 2 12 2" xfId="2437"/>
    <cellStyle name="Calculation 8 2 8 2 13" xfId="2438"/>
    <cellStyle name="Calculation 8 2 8 2 13 2" xfId="2439"/>
    <cellStyle name="Calculation 8 2 8 2 14" xfId="2440"/>
    <cellStyle name="Calculation 8 2 8 2 14 2" xfId="2441"/>
    <cellStyle name="Calculation 8 2 8 2 15" xfId="2442"/>
    <cellStyle name="Calculation 8 2 8 2 15 2" xfId="2443"/>
    <cellStyle name="Calculation 8 2 8 2 16" xfId="2444"/>
    <cellStyle name="Calculation 8 2 8 2 16 2" xfId="2445"/>
    <cellStyle name="Calculation 8 2 8 2 17" xfId="2446"/>
    <cellStyle name="Calculation 8 2 8 2 17 2" xfId="2447"/>
    <cellStyle name="Calculation 8 2 8 2 18" xfId="2448"/>
    <cellStyle name="Calculation 8 2 8 2 2" xfId="2449"/>
    <cellStyle name="Calculation 8 2 8 2 2 2" xfId="2450"/>
    <cellStyle name="Calculation 8 2 8 2 3" xfId="2451"/>
    <cellStyle name="Calculation 8 2 8 2 3 2" xfId="2452"/>
    <cellStyle name="Calculation 8 2 8 2 4" xfId="2453"/>
    <cellStyle name="Calculation 8 2 8 2 4 2" xfId="2454"/>
    <cellStyle name="Calculation 8 2 8 2 5" xfId="2455"/>
    <cellStyle name="Calculation 8 2 8 2 5 2" xfId="2456"/>
    <cellStyle name="Calculation 8 2 8 2 6" xfId="2457"/>
    <cellStyle name="Calculation 8 2 8 2 6 2" xfId="2458"/>
    <cellStyle name="Calculation 8 2 8 2 7" xfId="2459"/>
    <cellStyle name="Calculation 8 2 8 2 7 2" xfId="2460"/>
    <cellStyle name="Calculation 8 2 8 2 8" xfId="2461"/>
    <cellStyle name="Calculation 8 2 8 2 8 2" xfId="2462"/>
    <cellStyle name="Calculation 8 2 8 2 9" xfId="2463"/>
    <cellStyle name="Calculation 8 2 8 2 9 2" xfId="2464"/>
    <cellStyle name="Calculation 8 2 8 3" xfId="2465"/>
    <cellStyle name="Calculation 8 2 8 3 10" xfId="2466"/>
    <cellStyle name="Calculation 8 2 8 3 10 2" xfId="2467"/>
    <cellStyle name="Calculation 8 2 8 3 11" xfId="2468"/>
    <cellStyle name="Calculation 8 2 8 3 11 2" xfId="2469"/>
    <cellStyle name="Calculation 8 2 8 3 12" xfId="2470"/>
    <cellStyle name="Calculation 8 2 8 3 12 2" xfId="2471"/>
    <cellStyle name="Calculation 8 2 8 3 13" xfId="2472"/>
    <cellStyle name="Calculation 8 2 8 3 13 2" xfId="2473"/>
    <cellStyle name="Calculation 8 2 8 3 14" xfId="2474"/>
    <cellStyle name="Calculation 8 2 8 3 14 2" xfId="2475"/>
    <cellStyle name="Calculation 8 2 8 3 15" xfId="2476"/>
    <cellStyle name="Calculation 8 2 8 3 15 2" xfId="2477"/>
    <cellStyle name="Calculation 8 2 8 3 16" xfId="2478"/>
    <cellStyle name="Calculation 8 2 8 3 2" xfId="2479"/>
    <cellStyle name="Calculation 8 2 8 3 2 2" xfId="2480"/>
    <cellStyle name="Calculation 8 2 8 3 3" xfId="2481"/>
    <cellStyle name="Calculation 8 2 8 3 3 2" xfId="2482"/>
    <cellStyle name="Calculation 8 2 8 3 4" xfId="2483"/>
    <cellStyle name="Calculation 8 2 8 3 4 2" xfId="2484"/>
    <cellStyle name="Calculation 8 2 8 3 5" xfId="2485"/>
    <cellStyle name="Calculation 8 2 8 3 5 2" xfId="2486"/>
    <cellStyle name="Calculation 8 2 8 3 6" xfId="2487"/>
    <cellStyle name="Calculation 8 2 8 3 6 2" xfId="2488"/>
    <cellStyle name="Calculation 8 2 8 3 7" xfId="2489"/>
    <cellStyle name="Calculation 8 2 8 3 7 2" xfId="2490"/>
    <cellStyle name="Calculation 8 2 8 3 8" xfId="2491"/>
    <cellStyle name="Calculation 8 2 8 3 8 2" xfId="2492"/>
    <cellStyle name="Calculation 8 2 8 3 9" xfId="2493"/>
    <cellStyle name="Calculation 8 2 8 3 9 2" xfId="2494"/>
    <cellStyle name="Calculation 8 2 8 4" xfId="2495"/>
    <cellStyle name="Calculation 8 2 8 4 10" xfId="2496"/>
    <cellStyle name="Calculation 8 2 8 4 10 2" xfId="2497"/>
    <cellStyle name="Calculation 8 2 8 4 11" xfId="2498"/>
    <cellStyle name="Calculation 8 2 8 4 11 2" xfId="2499"/>
    <cellStyle name="Calculation 8 2 8 4 12" xfId="2500"/>
    <cellStyle name="Calculation 8 2 8 4 12 2" xfId="2501"/>
    <cellStyle name="Calculation 8 2 8 4 13" xfId="2502"/>
    <cellStyle name="Calculation 8 2 8 4 13 2" xfId="2503"/>
    <cellStyle name="Calculation 8 2 8 4 14" xfId="2504"/>
    <cellStyle name="Calculation 8 2 8 4 14 2" xfId="2505"/>
    <cellStyle name="Calculation 8 2 8 4 15" xfId="2506"/>
    <cellStyle name="Calculation 8 2 8 4 15 2" xfId="2507"/>
    <cellStyle name="Calculation 8 2 8 4 16" xfId="2508"/>
    <cellStyle name="Calculation 8 2 8 4 2" xfId="2509"/>
    <cellStyle name="Calculation 8 2 8 4 2 2" xfId="2510"/>
    <cellStyle name="Calculation 8 2 8 4 3" xfId="2511"/>
    <cellStyle name="Calculation 8 2 8 4 3 2" xfId="2512"/>
    <cellStyle name="Calculation 8 2 8 4 4" xfId="2513"/>
    <cellStyle name="Calculation 8 2 8 4 4 2" xfId="2514"/>
    <cellStyle name="Calculation 8 2 8 4 5" xfId="2515"/>
    <cellStyle name="Calculation 8 2 8 4 5 2" xfId="2516"/>
    <cellStyle name="Calculation 8 2 8 4 6" xfId="2517"/>
    <cellStyle name="Calculation 8 2 8 4 6 2" xfId="2518"/>
    <cellStyle name="Calculation 8 2 8 4 7" xfId="2519"/>
    <cellStyle name="Calculation 8 2 8 4 7 2" xfId="2520"/>
    <cellStyle name="Calculation 8 2 8 4 8" xfId="2521"/>
    <cellStyle name="Calculation 8 2 8 4 8 2" xfId="2522"/>
    <cellStyle name="Calculation 8 2 8 4 9" xfId="2523"/>
    <cellStyle name="Calculation 8 2 8 4 9 2" xfId="2524"/>
    <cellStyle name="Calculation 8 2 8 5" xfId="2525"/>
    <cellStyle name="Calculation 8 2 8 5 10" xfId="2526"/>
    <cellStyle name="Calculation 8 2 8 5 10 2" xfId="2527"/>
    <cellStyle name="Calculation 8 2 8 5 11" xfId="2528"/>
    <cellStyle name="Calculation 8 2 8 5 11 2" xfId="2529"/>
    <cellStyle name="Calculation 8 2 8 5 12" xfId="2530"/>
    <cellStyle name="Calculation 8 2 8 5 12 2" xfId="2531"/>
    <cellStyle name="Calculation 8 2 8 5 13" xfId="2532"/>
    <cellStyle name="Calculation 8 2 8 5 13 2" xfId="2533"/>
    <cellStyle name="Calculation 8 2 8 5 14" xfId="2534"/>
    <cellStyle name="Calculation 8 2 8 5 2" xfId="2535"/>
    <cellStyle name="Calculation 8 2 8 5 2 2" xfId="2536"/>
    <cellStyle name="Calculation 8 2 8 5 3" xfId="2537"/>
    <cellStyle name="Calculation 8 2 8 5 3 2" xfId="2538"/>
    <cellStyle name="Calculation 8 2 8 5 4" xfId="2539"/>
    <cellStyle name="Calculation 8 2 8 5 4 2" xfId="2540"/>
    <cellStyle name="Calculation 8 2 8 5 5" xfId="2541"/>
    <cellStyle name="Calculation 8 2 8 5 5 2" xfId="2542"/>
    <cellStyle name="Calculation 8 2 8 5 6" xfId="2543"/>
    <cellStyle name="Calculation 8 2 8 5 6 2" xfId="2544"/>
    <cellStyle name="Calculation 8 2 8 5 7" xfId="2545"/>
    <cellStyle name="Calculation 8 2 8 5 7 2" xfId="2546"/>
    <cellStyle name="Calculation 8 2 8 5 8" xfId="2547"/>
    <cellStyle name="Calculation 8 2 8 5 8 2" xfId="2548"/>
    <cellStyle name="Calculation 8 2 8 5 9" xfId="2549"/>
    <cellStyle name="Calculation 8 2 8 5 9 2" xfId="2550"/>
    <cellStyle name="Calculation 8 2 8 6" xfId="2551"/>
    <cellStyle name="Calculation 8 2 8 6 2" xfId="2552"/>
    <cellStyle name="Calculation 8 2 8 7" xfId="2553"/>
    <cellStyle name="Calculation 8 2 8 7 2" xfId="2554"/>
    <cellStyle name="Calculation 8 2 8 8" xfId="2555"/>
    <cellStyle name="Calculation 8 2 8 8 2" xfId="2556"/>
    <cellStyle name="Calculation 8 2 8 9" xfId="2557"/>
    <cellStyle name="Calculation 8 2 8 9 2" xfId="2558"/>
    <cellStyle name="Calculation 8 2 9" xfId="2559"/>
    <cellStyle name="Calculation 8 2 9 10" xfId="2560"/>
    <cellStyle name="Calculation 8 2 9 10 2" xfId="2561"/>
    <cellStyle name="Calculation 8 2 9 11" xfId="2562"/>
    <cellStyle name="Calculation 8 2 9 11 2" xfId="2563"/>
    <cellStyle name="Calculation 8 2 9 12" xfId="2564"/>
    <cellStyle name="Calculation 8 2 9 12 2" xfId="2565"/>
    <cellStyle name="Calculation 8 2 9 13" xfId="2566"/>
    <cellStyle name="Calculation 8 2 9 13 2" xfId="2567"/>
    <cellStyle name="Calculation 8 2 9 14" xfId="2568"/>
    <cellStyle name="Calculation 8 2 9 14 2" xfId="2569"/>
    <cellStyle name="Calculation 8 2 9 15" xfId="2570"/>
    <cellStyle name="Calculation 8 2 9 15 2" xfId="2571"/>
    <cellStyle name="Calculation 8 2 9 16" xfId="2572"/>
    <cellStyle name="Calculation 8 2 9 16 2" xfId="2573"/>
    <cellStyle name="Calculation 8 2 9 17" xfId="2574"/>
    <cellStyle name="Calculation 8 2 9 17 2" xfId="2575"/>
    <cellStyle name="Calculation 8 2 9 18" xfId="2576"/>
    <cellStyle name="Calculation 8 2 9 2" xfId="2577"/>
    <cellStyle name="Calculation 8 2 9 2 2" xfId="2578"/>
    <cellStyle name="Calculation 8 2 9 3" xfId="2579"/>
    <cellStyle name="Calculation 8 2 9 3 2" xfId="2580"/>
    <cellStyle name="Calculation 8 2 9 4" xfId="2581"/>
    <cellStyle name="Calculation 8 2 9 4 2" xfId="2582"/>
    <cellStyle name="Calculation 8 2 9 5" xfId="2583"/>
    <cellStyle name="Calculation 8 2 9 5 2" xfId="2584"/>
    <cellStyle name="Calculation 8 2 9 6" xfId="2585"/>
    <cellStyle name="Calculation 8 2 9 6 2" xfId="2586"/>
    <cellStyle name="Calculation 8 2 9 7" xfId="2587"/>
    <cellStyle name="Calculation 8 2 9 7 2" xfId="2588"/>
    <cellStyle name="Calculation 8 2 9 8" xfId="2589"/>
    <cellStyle name="Calculation 8 2 9 8 2" xfId="2590"/>
    <cellStyle name="Calculation 8 2 9 9" xfId="2591"/>
    <cellStyle name="Calculation 8 2 9 9 2" xfId="2592"/>
    <cellStyle name="Calculation 8 20" xfId="2593"/>
    <cellStyle name="Calculation 8 20 2" xfId="2594"/>
    <cellStyle name="Calculation 8 21" xfId="2595"/>
    <cellStyle name="Calculation 8 21 2" xfId="2596"/>
    <cellStyle name="Calculation 8 22" xfId="2597"/>
    <cellStyle name="Calculation 8 22 2" xfId="2598"/>
    <cellStyle name="Calculation 8 23" xfId="2599"/>
    <cellStyle name="Calculation 8 23 2" xfId="2600"/>
    <cellStyle name="Calculation 8 24" xfId="2601"/>
    <cellStyle name="Calculation 8 24 2" xfId="2602"/>
    <cellStyle name="Calculation 8 25" xfId="2603"/>
    <cellStyle name="Calculation 8 25 2" xfId="2604"/>
    <cellStyle name="Calculation 8 26" xfId="2605"/>
    <cellStyle name="Calculation 8 26 2" xfId="2606"/>
    <cellStyle name="Calculation 8 27" xfId="2607"/>
    <cellStyle name="Calculation 8 27 2" xfId="2608"/>
    <cellStyle name="Calculation 8 28" xfId="2609"/>
    <cellStyle name="Calculation 8 3" xfId="2610"/>
    <cellStyle name="Calculation 8 3 10" xfId="2611"/>
    <cellStyle name="Calculation 8 3 10 2" xfId="2612"/>
    <cellStyle name="Calculation 8 3 11" xfId="2613"/>
    <cellStyle name="Calculation 8 3 11 2" xfId="2614"/>
    <cellStyle name="Calculation 8 3 12" xfId="2615"/>
    <cellStyle name="Calculation 8 3 12 2" xfId="2616"/>
    <cellStyle name="Calculation 8 3 13" xfId="2617"/>
    <cellStyle name="Calculation 8 3 13 2" xfId="2618"/>
    <cellStyle name="Calculation 8 3 14" xfId="2619"/>
    <cellStyle name="Calculation 8 3 14 2" xfId="2620"/>
    <cellStyle name="Calculation 8 3 15" xfId="2621"/>
    <cellStyle name="Calculation 8 3 15 2" xfId="2622"/>
    <cellStyle name="Calculation 8 3 16" xfId="2623"/>
    <cellStyle name="Calculation 8 3 16 2" xfId="2624"/>
    <cellStyle name="Calculation 8 3 17" xfId="2625"/>
    <cellStyle name="Calculation 8 3 17 2" xfId="2626"/>
    <cellStyle name="Calculation 8 3 18" xfId="2627"/>
    <cellStyle name="Calculation 8 3 18 2" xfId="2628"/>
    <cellStyle name="Calculation 8 3 19" xfId="2629"/>
    <cellStyle name="Calculation 8 3 19 2" xfId="2630"/>
    <cellStyle name="Calculation 8 3 2" xfId="2631"/>
    <cellStyle name="Calculation 8 3 2 10" xfId="2632"/>
    <cellStyle name="Calculation 8 3 2 10 2" xfId="2633"/>
    <cellStyle name="Calculation 8 3 2 11" xfId="2634"/>
    <cellStyle name="Calculation 8 3 2 11 2" xfId="2635"/>
    <cellStyle name="Calculation 8 3 2 12" xfId="2636"/>
    <cellStyle name="Calculation 8 3 2 12 2" xfId="2637"/>
    <cellStyle name="Calculation 8 3 2 13" xfId="2638"/>
    <cellStyle name="Calculation 8 3 2 13 2" xfId="2639"/>
    <cellStyle name="Calculation 8 3 2 14" xfId="2640"/>
    <cellStyle name="Calculation 8 3 2 14 2" xfId="2641"/>
    <cellStyle name="Calculation 8 3 2 15" xfId="2642"/>
    <cellStyle name="Calculation 8 3 2 15 2" xfId="2643"/>
    <cellStyle name="Calculation 8 3 2 16" xfId="2644"/>
    <cellStyle name="Calculation 8 3 2 16 2" xfId="2645"/>
    <cellStyle name="Calculation 8 3 2 17" xfId="2646"/>
    <cellStyle name="Calculation 8 3 2 17 2" xfId="2647"/>
    <cellStyle name="Calculation 8 3 2 18" xfId="2648"/>
    <cellStyle name="Calculation 8 3 2 18 2" xfId="2649"/>
    <cellStyle name="Calculation 8 3 2 19" xfId="2650"/>
    <cellStyle name="Calculation 8 3 2 2" xfId="2651"/>
    <cellStyle name="Calculation 8 3 2 2 2" xfId="2652"/>
    <cellStyle name="Calculation 8 3 2 3" xfId="2653"/>
    <cellStyle name="Calculation 8 3 2 3 2" xfId="2654"/>
    <cellStyle name="Calculation 8 3 2 4" xfId="2655"/>
    <cellStyle name="Calculation 8 3 2 4 2" xfId="2656"/>
    <cellStyle name="Calculation 8 3 2 5" xfId="2657"/>
    <cellStyle name="Calculation 8 3 2 5 2" xfId="2658"/>
    <cellStyle name="Calculation 8 3 2 6" xfId="2659"/>
    <cellStyle name="Calculation 8 3 2 6 2" xfId="2660"/>
    <cellStyle name="Calculation 8 3 2 7" xfId="2661"/>
    <cellStyle name="Calculation 8 3 2 7 2" xfId="2662"/>
    <cellStyle name="Calculation 8 3 2 8" xfId="2663"/>
    <cellStyle name="Calculation 8 3 2 8 2" xfId="2664"/>
    <cellStyle name="Calculation 8 3 2 9" xfId="2665"/>
    <cellStyle name="Calculation 8 3 2 9 2" xfId="2666"/>
    <cellStyle name="Calculation 8 3 20" xfId="2667"/>
    <cellStyle name="Calculation 8 3 3" xfId="2668"/>
    <cellStyle name="Calculation 8 3 3 10" xfId="2669"/>
    <cellStyle name="Calculation 8 3 3 10 2" xfId="2670"/>
    <cellStyle name="Calculation 8 3 3 11" xfId="2671"/>
    <cellStyle name="Calculation 8 3 3 11 2" xfId="2672"/>
    <cellStyle name="Calculation 8 3 3 12" xfId="2673"/>
    <cellStyle name="Calculation 8 3 3 12 2" xfId="2674"/>
    <cellStyle name="Calculation 8 3 3 13" xfId="2675"/>
    <cellStyle name="Calculation 8 3 3 13 2" xfId="2676"/>
    <cellStyle name="Calculation 8 3 3 14" xfId="2677"/>
    <cellStyle name="Calculation 8 3 3 14 2" xfId="2678"/>
    <cellStyle name="Calculation 8 3 3 15" xfId="2679"/>
    <cellStyle name="Calculation 8 3 3 15 2" xfId="2680"/>
    <cellStyle name="Calculation 8 3 3 16" xfId="2681"/>
    <cellStyle name="Calculation 8 3 3 16 2" xfId="2682"/>
    <cellStyle name="Calculation 8 3 3 17" xfId="2683"/>
    <cellStyle name="Calculation 8 3 3 17 2" xfId="2684"/>
    <cellStyle name="Calculation 8 3 3 18" xfId="2685"/>
    <cellStyle name="Calculation 8 3 3 18 2" xfId="2686"/>
    <cellStyle name="Calculation 8 3 3 19" xfId="2687"/>
    <cellStyle name="Calculation 8 3 3 2" xfId="2688"/>
    <cellStyle name="Calculation 8 3 3 2 2" xfId="2689"/>
    <cellStyle name="Calculation 8 3 3 3" xfId="2690"/>
    <cellStyle name="Calculation 8 3 3 3 2" xfId="2691"/>
    <cellStyle name="Calculation 8 3 3 4" xfId="2692"/>
    <cellStyle name="Calculation 8 3 3 4 2" xfId="2693"/>
    <cellStyle name="Calculation 8 3 3 5" xfId="2694"/>
    <cellStyle name="Calculation 8 3 3 5 2" xfId="2695"/>
    <cellStyle name="Calculation 8 3 3 6" xfId="2696"/>
    <cellStyle name="Calculation 8 3 3 6 2" xfId="2697"/>
    <cellStyle name="Calculation 8 3 3 7" xfId="2698"/>
    <cellStyle name="Calculation 8 3 3 7 2" xfId="2699"/>
    <cellStyle name="Calculation 8 3 3 8" xfId="2700"/>
    <cellStyle name="Calculation 8 3 3 8 2" xfId="2701"/>
    <cellStyle name="Calculation 8 3 3 9" xfId="2702"/>
    <cellStyle name="Calculation 8 3 3 9 2" xfId="2703"/>
    <cellStyle name="Calculation 8 3 4" xfId="2704"/>
    <cellStyle name="Calculation 8 3 4 10" xfId="2705"/>
    <cellStyle name="Calculation 8 3 4 10 2" xfId="2706"/>
    <cellStyle name="Calculation 8 3 4 11" xfId="2707"/>
    <cellStyle name="Calculation 8 3 4 11 2" xfId="2708"/>
    <cellStyle name="Calculation 8 3 4 12" xfId="2709"/>
    <cellStyle name="Calculation 8 3 4 12 2" xfId="2710"/>
    <cellStyle name="Calculation 8 3 4 13" xfId="2711"/>
    <cellStyle name="Calculation 8 3 4 13 2" xfId="2712"/>
    <cellStyle name="Calculation 8 3 4 14" xfId="2713"/>
    <cellStyle name="Calculation 8 3 4 14 2" xfId="2714"/>
    <cellStyle name="Calculation 8 3 4 15" xfId="2715"/>
    <cellStyle name="Calculation 8 3 4 15 2" xfId="2716"/>
    <cellStyle name="Calculation 8 3 4 16" xfId="2717"/>
    <cellStyle name="Calculation 8 3 4 2" xfId="2718"/>
    <cellStyle name="Calculation 8 3 4 2 2" xfId="2719"/>
    <cellStyle name="Calculation 8 3 4 3" xfId="2720"/>
    <cellStyle name="Calculation 8 3 4 3 2" xfId="2721"/>
    <cellStyle name="Calculation 8 3 4 4" xfId="2722"/>
    <cellStyle name="Calculation 8 3 4 4 2" xfId="2723"/>
    <cellStyle name="Calculation 8 3 4 5" xfId="2724"/>
    <cellStyle name="Calculation 8 3 4 5 2" xfId="2725"/>
    <cellStyle name="Calculation 8 3 4 6" xfId="2726"/>
    <cellStyle name="Calculation 8 3 4 6 2" xfId="2727"/>
    <cellStyle name="Calculation 8 3 4 7" xfId="2728"/>
    <cellStyle name="Calculation 8 3 4 7 2" xfId="2729"/>
    <cellStyle name="Calculation 8 3 4 8" xfId="2730"/>
    <cellStyle name="Calculation 8 3 4 8 2" xfId="2731"/>
    <cellStyle name="Calculation 8 3 4 9" xfId="2732"/>
    <cellStyle name="Calculation 8 3 4 9 2" xfId="2733"/>
    <cellStyle name="Calculation 8 3 5" xfId="2734"/>
    <cellStyle name="Calculation 8 3 5 10" xfId="2735"/>
    <cellStyle name="Calculation 8 3 5 10 2" xfId="2736"/>
    <cellStyle name="Calculation 8 3 5 11" xfId="2737"/>
    <cellStyle name="Calculation 8 3 5 11 2" xfId="2738"/>
    <cellStyle name="Calculation 8 3 5 12" xfId="2739"/>
    <cellStyle name="Calculation 8 3 5 12 2" xfId="2740"/>
    <cellStyle name="Calculation 8 3 5 13" xfId="2741"/>
    <cellStyle name="Calculation 8 3 5 13 2" xfId="2742"/>
    <cellStyle name="Calculation 8 3 5 14" xfId="2743"/>
    <cellStyle name="Calculation 8 3 5 14 2" xfId="2744"/>
    <cellStyle name="Calculation 8 3 5 15" xfId="2745"/>
    <cellStyle name="Calculation 8 3 5 15 2" xfId="2746"/>
    <cellStyle name="Calculation 8 3 5 16" xfId="2747"/>
    <cellStyle name="Calculation 8 3 5 2" xfId="2748"/>
    <cellStyle name="Calculation 8 3 5 2 2" xfId="2749"/>
    <cellStyle name="Calculation 8 3 5 3" xfId="2750"/>
    <cellStyle name="Calculation 8 3 5 3 2" xfId="2751"/>
    <cellStyle name="Calculation 8 3 5 4" xfId="2752"/>
    <cellStyle name="Calculation 8 3 5 4 2" xfId="2753"/>
    <cellStyle name="Calculation 8 3 5 5" xfId="2754"/>
    <cellStyle name="Calculation 8 3 5 5 2" xfId="2755"/>
    <cellStyle name="Calculation 8 3 5 6" xfId="2756"/>
    <cellStyle name="Calculation 8 3 5 6 2" xfId="2757"/>
    <cellStyle name="Calculation 8 3 5 7" xfId="2758"/>
    <cellStyle name="Calculation 8 3 5 7 2" xfId="2759"/>
    <cellStyle name="Calculation 8 3 5 8" xfId="2760"/>
    <cellStyle name="Calculation 8 3 5 8 2" xfId="2761"/>
    <cellStyle name="Calculation 8 3 5 9" xfId="2762"/>
    <cellStyle name="Calculation 8 3 5 9 2" xfId="2763"/>
    <cellStyle name="Calculation 8 3 6" xfId="2764"/>
    <cellStyle name="Calculation 8 3 6 10" xfId="2765"/>
    <cellStyle name="Calculation 8 3 6 10 2" xfId="2766"/>
    <cellStyle name="Calculation 8 3 6 11" xfId="2767"/>
    <cellStyle name="Calculation 8 3 6 11 2" xfId="2768"/>
    <cellStyle name="Calculation 8 3 6 12" xfId="2769"/>
    <cellStyle name="Calculation 8 3 6 12 2" xfId="2770"/>
    <cellStyle name="Calculation 8 3 6 13" xfId="2771"/>
    <cellStyle name="Calculation 8 3 6 13 2" xfId="2772"/>
    <cellStyle name="Calculation 8 3 6 14" xfId="2773"/>
    <cellStyle name="Calculation 8 3 6 14 2" xfId="2774"/>
    <cellStyle name="Calculation 8 3 6 15" xfId="2775"/>
    <cellStyle name="Calculation 8 3 6 2" xfId="2776"/>
    <cellStyle name="Calculation 8 3 6 2 2" xfId="2777"/>
    <cellStyle name="Calculation 8 3 6 3" xfId="2778"/>
    <cellStyle name="Calculation 8 3 6 3 2" xfId="2779"/>
    <cellStyle name="Calculation 8 3 6 4" xfId="2780"/>
    <cellStyle name="Calculation 8 3 6 4 2" xfId="2781"/>
    <cellStyle name="Calculation 8 3 6 5" xfId="2782"/>
    <cellStyle name="Calculation 8 3 6 5 2" xfId="2783"/>
    <cellStyle name="Calculation 8 3 6 6" xfId="2784"/>
    <cellStyle name="Calculation 8 3 6 6 2" xfId="2785"/>
    <cellStyle name="Calculation 8 3 6 7" xfId="2786"/>
    <cellStyle name="Calculation 8 3 6 7 2" xfId="2787"/>
    <cellStyle name="Calculation 8 3 6 8" xfId="2788"/>
    <cellStyle name="Calculation 8 3 6 8 2" xfId="2789"/>
    <cellStyle name="Calculation 8 3 6 9" xfId="2790"/>
    <cellStyle name="Calculation 8 3 6 9 2" xfId="2791"/>
    <cellStyle name="Calculation 8 3 7" xfId="2792"/>
    <cellStyle name="Calculation 8 3 7 2" xfId="2793"/>
    <cellStyle name="Calculation 8 3 8" xfId="2794"/>
    <cellStyle name="Calculation 8 3 8 2" xfId="2795"/>
    <cellStyle name="Calculation 8 3 9" xfId="2796"/>
    <cellStyle name="Calculation 8 3 9 2" xfId="2797"/>
    <cellStyle name="Calculation 8 4" xfId="2798"/>
    <cellStyle name="Calculation 8 4 10" xfId="2799"/>
    <cellStyle name="Calculation 8 4 10 2" xfId="2800"/>
    <cellStyle name="Calculation 8 4 11" xfId="2801"/>
    <cellStyle name="Calculation 8 4 11 2" xfId="2802"/>
    <cellStyle name="Calculation 8 4 12" xfId="2803"/>
    <cellStyle name="Calculation 8 4 12 2" xfId="2804"/>
    <cellStyle name="Calculation 8 4 13" xfId="2805"/>
    <cellStyle name="Calculation 8 4 13 2" xfId="2806"/>
    <cellStyle name="Calculation 8 4 14" xfId="2807"/>
    <cellStyle name="Calculation 8 4 14 2" xfId="2808"/>
    <cellStyle name="Calculation 8 4 15" xfId="2809"/>
    <cellStyle name="Calculation 8 4 15 2" xfId="2810"/>
    <cellStyle name="Calculation 8 4 16" xfId="2811"/>
    <cellStyle name="Calculation 8 4 16 2" xfId="2812"/>
    <cellStyle name="Calculation 8 4 17" xfId="2813"/>
    <cellStyle name="Calculation 8 4 17 2" xfId="2814"/>
    <cellStyle name="Calculation 8 4 18" xfId="2815"/>
    <cellStyle name="Calculation 8 4 18 2" xfId="2816"/>
    <cellStyle name="Calculation 8 4 19" xfId="2817"/>
    <cellStyle name="Calculation 8 4 19 2" xfId="2818"/>
    <cellStyle name="Calculation 8 4 2" xfId="2819"/>
    <cellStyle name="Calculation 8 4 2 10" xfId="2820"/>
    <cellStyle name="Calculation 8 4 2 10 2" xfId="2821"/>
    <cellStyle name="Calculation 8 4 2 11" xfId="2822"/>
    <cellStyle name="Calculation 8 4 2 11 2" xfId="2823"/>
    <cellStyle name="Calculation 8 4 2 12" xfId="2824"/>
    <cellStyle name="Calculation 8 4 2 12 2" xfId="2825"/>
    <cellStyle name="Calculation 8 4 2 13" xfId="2826"/>
    <cellStyle name="Calculation 8 4 2 13 2" xfId="2827"/>
    <cellStyle name="Calculation 8 4 2 14" xfId="2828"/>
    <cellStyle name="Calculation 8 4 2 14 2" xfId="2829"/>
    <cellStyle name="Calculation 8 4 2 15" xfId="2830"/>
    <cellStyle name="Calculation 8 4 2 15 2" xfId="2831"/>
    <cellStyle name="Calculation 8 4 2 16" xfId="2832"/>
    <cellStyle name="Calculation 8 4 2 16 2" xfId="2833"/>
    <cellStyle name="Calculation 8 4 2 17" xfId="2834"/>
    <cellStyle name="Calculation 8 4 2 17 2" xfId="2835"/>
    <cellStyle name="Calculation 8 4 2 18" xfId="2836"/>
    <cellStyle name="Calculation 8 4 2 18 2" xfId="2837"/>
    <cellStyle name="Calculation 8 4 2 19" xfId="2838"/>
    <cellStyle name="Calculation 8 4 2 2" xfId="2839"/>
    <cellStyle name="Calculation 8 4 2 2 2" xfId="2840"/>
    <cellStyle name="Calculation 8 4 2 3" xfId="2841"/>
    <cellStyle name="Calculation 8 4 2 3 2" xfId="2842"/>
    <cellStyle name="Calculation 8 4 2 4" xfId="2843"/>
    <cellStyle name="Calculation 8 4 2 4 2" xfId="2844"/>
    <cellStyle name="Calculation 8 4 2 5" xfId="2845"/>
    <cellStyle name="Calculation 8 4 2 5 2" xfId="2846"/>
    <cellStyle name="Calculation 8 4 2 6" xfId="2847"/>
    <cellStyle name="Calculation 8 4 2 6 2" xfId="2848"/>
    <cellStyle name="Calculation 8 4 2 7" xfId="2849"/>
    <cellStyle name="Calculation 8 4 2 7 2" xfId="2850"/>
    <cellStyle name="Calculation 8 4 2 8" xfId="2851"/>
    <cellStyle name="Calculation 8 4 2 8 2" xfId="2852"/>
    <cellStyle name="Calculation 8 4 2 9" xfId="2853"/>
    <cellStyle name="Calculation 8 4 2 9 2" xfId="2854"/>
    <cellStyle name="Calculation 8 4 20" xfId="2855"/>
    <cellStyle name="Calculation 8 4 3" xfId="2856"/>
    <cellStyle name="Calculation 8 4 3 10" xfId="2857"/>
    <cellStyle name="Calculation 8 4 3 10 2" xfId="2858"/>
    <cellStyle name="Calculation 8 4 3 11" xfId="2859"/>
    <cellStyle name="Calculation 8 4 3 11 2" xfId="2860"/>
    <cellStyle name="Calculation 8 4 3 12" xfId="2861"/>
    <cellStyle name="Calculation 8 4 3 12 2" xfId="2862"/>
    <cellStyle name="Calculation 8 4 3 13" xfId="2863"/>
    <cellStyle name="Calculation 8 4 3 13 2" xfId="2864"/>
    <cellStyle name="Calculation 8 4 3 14" xfId="2865"/>
    <cellStyle name="Calculation 8 4 3 14 2" xfId="2866"/>
    <cellStyle name="Calculation 8 4 3 15" xfId="2867"/>
    <cellStyle name="Calculation 8 4 3 15 2" xfId="2868"/>
    <cellStyle name="Calculation 8 4 3 16" xfId="2869"/>
    <cellStyle name="Calculation 8 4 3 16 2" xfId="2870"/>
    <cellStyle name="Calculation 8 4 3 17" xfId="2871"/>
    <cellStyle name="Calculation 8 4 3 17 2" xfId="2872"/>
    <cellStyle name="Calculation 8 4 3 18" xfId="2873"/>
    <cellStyle name="Calculation 8 4 3 18 2" xfId="2874"/>
    <cellStyle name="Calculation 8 4 3 19" xfId="2875"/>
    <cellStyle name="Calculation 8 4 3 2" xfId="2876"/>
    <cellStyle name="Calculation 8 4 3 2 2" xfId="2877"/>
    <cellStyle name="Calculation 8 4 3 3" xfId="2878"/>
    <cellStyle name="Calculation 8 4 3 3 2" xfId="2879"/>
    <cellStyle name="Calculation 8 4 3 4" xfId="2880"/>
    <cellStyle name="Calculation 8 4 3 4 2" xfId="2881"/>
    <cellStyle name="Calculation 8 4 3 5" xfId="2882"/>
    <cellStyle name="Calculation 8 4 3 5 2" xfId="2883"/>
    <cellStyle name="Calculation 8 4 3 6" xfId="2884"/>
    <cellStyle name="Calculation 8 4 3 6 2" xfId="2885"/>
    <cellStyle name="Calculation 8 4 3 7" xfId="2886"/>
    <cellStyle name="Calculation 8 4 3 7 2" xfId="2887"/>
    <cellStyle name="Calculation 8 4 3 8" xfId="2888"/>
    <cellStyle name="Calculation 8 4 3 8 2" xfId="2889"/>
    <cellStyle name="Calculation 8 4 3 9" xfId="2890"/>
    <cellStyle name="Calculation 8 4 3 9 2" xfId="2891"/>
    <cellStyle name="Calculation 8 4 4" xfId="2892"/>
    <cellStyle name="Calculation 8 4 4 10" xfId="2893"/>
    <cellStyle name="Calculation 8 4 4 10 2" xfId="2894"/>
    <cellStyle name="Calculation 8 4 4 11" xfId="2895"/>
    <cellStyle name="Calculation 8 4 4 11 2" xfId="2896"/>
    <cellStyle name="Calculation 8 4 4 12" xfId="2897"/>
    <cellStyle name="Calculation 8 4 4 12 2" xfId="2898"/>
    <cellStyle name="Calculation 8 4 4 13" xfId="2899"/>
    <cellStyle name="Calculation 8 4 4 13 2" xfId="2900"/>
    <cellStyle name="Calculation 8 4 4 14" xfId="2901"/>
    <cellStyle name="Calculation 8 4 4 14 2" xfId="2902"/>
    <cellStyle name="Calculation 8 4 4 15" xfId="2903"/>
    <cellStyle name="Calculation 8 4 4 15 2" xfId="2904"/>
    <cellStyle name="Calculation 8 4 4 16" xfId="2905"/>
    <cellStyle name="Calculation 8 4 4 2" xfId="2906"/>
    <cellStyle name="Calculation 8 4 4 2 2" xfId="2907"/>
    <cellStyle name="Calculation 8 4 4 3" xfId="2908"/>
    <cellStyle name="Calculation 8 4 4 3 2" xfId="2909"/>
    <cellStyle name="Calculation 8 4 4 4" xfId="2910"/>
    <cellStyle name="Calculation 8 4 4 4 2" xfId="2911"/>
    <cellStyle name="Calculation 8 4 4 5" xfId="2912"/>
    <cellStyle name="Calculation 8 4 4 5 2" xfId="2913"/>
    <cellStyle name="Calculation 8 4 4 6" xfId="2914"/>
    <cellStyle name="Calculation 8 4 4 6 2" xfId="2915"/>
    <cellStyle name="Calculation 8 4 4 7" xfId="2916"/>
    <cellStyle name="Calculation 8 4 4 7 2" xfId="2917"/>
    <cellStyle name="Calculation 8 4 4 8" xfId="2918"/>
    <cellStyle name="Calculation 8 4 4 8 2" xfId="2919"/>
    <cellStyle name="Calculation 8 4 4 9" xfId="2920"/>
    <cellStyle name="Calculation 8 4 4 9 2" xfId="2921"/>
    <cellStyle name="Calculation 8 4 5" xfId="2922"/>
    <cellStyle name="Calculation 8 4 5 10" xfId="2923"/>
    <cellStyle name="Calculation 8 4 5 10 2" xfId="2924"/>
    <cellStyle name="Calculation 8 4 5 11" xfId="2925"/>
    <cellStyle name="Calculation 8 4 5 11 2" xfId="2926"/>
    <cellStyle name="Calculation 8 4 5 12" xfId="2927"/>
    <cellStyle name="Calculation 8 4 5 12 2" xfId="2928"/>
    <cellStyle name="Calculation 8 4 5 13" xfId="2929"/>
    <cellStyle name="Calculation 8 4 5 13 2" xfId="2930"/>
    <cellStyle name="Calculation 8 4 5 14" xfId="2931"/>
    <cellStyle name="Calculation 8 4 5 14 2" xfId="2932"/>
    <cellStyle name="Calculation 8 4 5 15" xfId="2933"/>
    <cellStyle name="Calculation 8 4 5 15 2" xfId="2934"/>
    <cellStyle name="Calculation 8 4 5 16" xfId="2935"/>
    <cellStyle name="Calculation 8 4 5 2" xfId="2936"/>
    <cellStyle name="Calculation 8 4 5 2 2" xfId="2937"/>
    <cellStyle name="Calculation 8 4 5 3" xfId="2938"/>
    <cellStyle name="Calculation 8 4 5 3 2" xfId="2939"/>
    <cellStyle name="Calculation 8 4 5 4" xfId="2940"/>
    <cellStyle name="Calculation 8 4 5 4 2" xfId="2941"/>
    <cellStyle name="Calculation 8 4 5 5" xfId="2942"/>
    <cellStyle name="Calculation 8 4 5 5 2" xfId="2943"/>
    <cellStyle name="Calculation 8 4 5 6" xfId="2944"/>
    <cellStyle name="Calculation 8 4 5 6 2" xfId="2945"/>
    <cellStyle name="Calculation 8 4 5 7" xfId="2946"/>
    <cellStyle name="Calculation 8 4 5 7 2" xfId="2947"/>
    <cellStyle name="Calculation 8 4 5 8" xfId="2948"/>
    <cellStyle name="Calculation 8 4 5 8 2" xfId="2949"/>
    <cellStyle name="Calculation 8 4 5 9" xfId="2950"/>
    <cellStyle name="Calculation 8 4 5 9 2" xfId="2951"/>
    <cellStyle name="Calculation 8 4 6" xfId="2952"/>
    <cellStyle name="Calculation 8 4 6 10" xfId="2953"/>
    <cellStyle name="Calculation 8 4 6 10 2" xfId="2954"/>
    <cellStyle name="Calculation 8 4 6 11" xfId="2955"/>
    <cellStyle name="Calculation 8 4 6 11 2" xfId="2956"/>
    <cellStyle name="Calculation 8 4 6 12" xfId="2957"/>
    <cellStyle name="Calculation 8 4 6 12 2" xfId="2958"/>
    <cellStyle name="Calculation 8 4 6 13" xfId="2959"/>
    <cellStyle name="Calculation 8 4 6 13 2" xfId="2960"/>
    <cellStyle name="Calculation 8 4 6 14" xfId="2961"/>
    <cellStyle name="Calculation 8 4 6 14 2" xfId="2962"/>
    <cellStyle name="Calculation 8 4 6 15" xfId="2963"/>
    <cellStyle name="Calculation 8 4 6 2" xfId="2964"/>
    <cellStyle name="Calculation 8 4 6 2 2" xfId="2965"/>
    <cellStyle name="Calculation 8 4 6 3" xfId="2966"/>
    <cellStyle name="Calculation 8 4 6 3 2" xfId="2967"/>
    <cellStyle name="Calculation 8 4 6 4" xfId="2968"/>
    <cellStyle name="Calculation 8 4 6 4 2" xfId="2969"/>
    <cellStyle name="Calculation 8 4 6 5" xfId="2970"/>
    <cellStyle name="Calculation 8 4 6 5 2" xfId="2971"/>
    <cellStyle name="Calculation 8 4 6 6" xfId="2972"/>
    <cellStyle name="Calculation 8 4 6 6 2" xfId="2973"/>
    <cellStyle name="Calculation 8 4 6 7" xfId="2974"/>
    <cellStyle name="Calculation 8 4 6 7 2" xfId="2975"/>
    <cellStyle name="Calculation 8 4 6 8" xfId="2976"/>
    <cellStyle name="Calculation 8 4 6 8 2" xfId="2977"/>
    <cellStyle name="Calculation 8 4 6 9" xfId="2978"/>
    <cellStyle name="Calculation 8 4 6 9 2" xfId="2979"/>
    <cellStyle name="Calculation 8 4 7" xfId="2980"/>
    <cellStyle name="Calculation 8 4 7 2" xfId="2981"/>
    <cellStyle name="Calculation 8 4 8" xfId="2982"/>
    <cellStyle name="Calculation 8 4 8 2" xfId="2983"/>
    <cellStyle name="Calculation 8 4 9" xfId="2984"/>
    <cellStyle name="Calculation 8 4 9 2" xfId="2985"/>
    <cellStyle name="Calculation 8 5" xfId="2986"/>
    <cellStyle name="Calculation 8 5 10" xfId="2987"/>
    <cellStyle name="Calculation 8 5 10 2" xfId="2988"/>
    <cellStyle name="Calculation 8 5 11" xfId="2989"/>
    <cellStyle name="Calculation 8 5 11 2" xfId="2990"/>
    <cellStyle name="Calculation 8 5 12" xfId="2991"/>
    <cellStyle name="Calculation 8 5 12 2" xfId="2992"/>
    <cellStyle name="Calculation 8 5 13" xfId="2993"/>
    <cellStyle name="Calculation 8 5 13 2" xfId="2994"/>
    <cellStyle name="Calculation 8 5 14" xfId="2995"/>
    <cellStyle name="Calculation 8 5 14 2" xfId="2996"/>
    <cellStyle name="Calculation 8 5 15" xfId="2997"/>
    <cellStyle name="Calculation 8 5 15 2" xfId="2998"/>
    <cellStyle name="Calculation 8 5 16" xfId="2999"/>
    <cellStyle name="Calculation 8 5 16 2" xfId="3000"/>
    <cellStyle name="Calculation 8 5 17" xfId="3001"/>
    <cellStyle name="Calculation 8 5 17 2" xfId="3002"/>
    <cellStyle name="Calculation 8 5 18" xfId="3003"/>
    <cellStyle name="Calculation 8 5 18 2" xfId="3004"/>
    <cellStyle name="Calculation 8 5 19" xfId="3005"/>
    <cellStyle name="Calculation 8 5 19 2" xfId="3006"/>
    <cellStyle name="Calculation 8 5 2" xfId="3007"/>
    <cellStyle name="Calculation 8 5 2 10" xfId="3008"/>
    <cellStyle name="Calculation 8 5 2 10 2" xfId="3009"/>
    <cellStyle name="Calculation 8 5 2 11" xfId="3010"/>
    <cellStyle name="Calculation 8 5 2 11 2" xfId="3011"/>
    <cellStyle name="Calculation 8 5 2 12" xfId="3012"/>
    <cellStyle name="Calculation 8 5 2 12 2" xfId="3013"/>
    <cellStyle name="Calculation 8 5 2 13" xfId="3014"/>
    <cellStyle name="Calculation 8 5 2 13 2" xfId="3015"/>
    <cellStyle name="Calculation 8 5 2 14" xfId="3016"/>
    <cellStyle name="Calculation 8 5 2 14 2" xfId="3017"/>
    <cellStyle name="Calculation 8 5 2 15" xfId="3018"/>
    <cellStyle name="Calculation 8 5 2 15 2" xfId="3019"/>
    <cellStyle name="Calculation 8 5 2 16" xfId="3020"/>
    <cellStyle name="Calculation 8 5 2 16 2" xfId="3021"/>
    <cellStyle name="Calculation 8 5 2 17" xfId="3022"/>
    <cellStyle name="Calculation 8 5 2 17 2" xfId="3023"/>
    <cellStyle name="Calculation 8 5 2 18" xfId="3024"/>
    <cellStyle name="Calculation 8 5 2 18 2" xfId="3025"/>
    <cellStyle name="Calculation 8 5 2 19" xfId="3026"/>
    <cellStyle name="Calculation 8 5 2 2" xfId="3027"/>
    <cellStyle name="Calculation 8 5 2 2 2" xfId="3028"/>
    <cellStyle name="Calculation 8 5 2 3" xfId="3029"/>
    <cellStyle name="Calculation 8 5 2 3 2" xfId="3030"/>
    <cellStyle name="Calculation 8 5 2 4" xfId="3031"/>
    <cellStyle name="Calculation 8 5 2 4 2" xfId="3032"/>
    <cellStyle name="Calculation 8 5 2 5" xfId="3033"/>
    <cellStyle name="Calculation 8 5 2 5 2" xfId="3034"/>
    <cellStyle name="Calculation 8 5 2 6" xfId="3035"/>
    <cellStyle name="Calculation 8 5 2 6 2" xfId="3036"/>
    <cellStyle name="Calculation 8 5 2 7" xfId="3037"/>
    <cellStyle name="Calculation 8 5 2 7 2" xfId="3038"/>
    <cellStyle name="Calculation 8 5 2 8" xfId="3039"/>
    <cellStyle name="Calculation 8 5 2 8 2" xfId="3040"/>
    <cellStyle name="Calculation 8 5 2 9" xfId="3041"/>
    <cellStyle name="Calculation 8 5 2 9 2" xfId="3042"/>
    <cellStyle name="Calculation 8 5 20" xfId="3043"/>
    <cellStyle name="Calculation 8 5 3" xfId="3044"/>
    <cellStyle name="Calculation 8 5 3 10" xfId="3045"/>
    <cellStyle name="Calculation 8 5 3 10 2" xfId="3046"/>
    <cellStyle name="Calculation 8 5 3 11" xfId="3047"/>
    <cellStyle name="Calculation 8 5 3 11 2" xfId="3048"/>
    <cellStyle name="Calculation 8 5 3 12" xfId="3049"/>
    <cellStyle name="Calculation 8 5 3 12 2" xfId="3050"/>
    <cellStyle name="Calculation 8 5 3 13" xfId="3051"/>
    <cellStyle name="Calculation 8 5 3 13 2" xfId="3052"/>
    <cellStyle name="Calculation 8 5 3 14" xfId="3053"/>
    <cellStyle name="Calculation 8 5 3 14 2" xfId="3054"/>
    <cellStyle name="Calculation 8 5 3 15" xfId="3055"/>
    <cellStyle name="Calculation 8 5 3 15 2" xfId="3056"/>
    <cellStyle name="Calculation 8 5 3 16" xfId="3057"/>
    <cellStyle name="Calculation 8 5 3 16 2" xfId="3058"/>
    <cellStyle name="Calculation 8 5 3 17" xfId="3059"/>
    <cellStyle name="Calculation 8 5 3 17 2" xfId="3060"/>
    <cellStyle name="Calculation 8 5 3 18" xfId="3061"/>
    <cellStyle name="Calculation 8 5 3 2" xfId="3062"/>
    <cellStyle name="Calculation 8 5 3 2 2" xfId="3063"/>
    <cellStyle name="Calculation 8 5 3 3" xfId="3064"/>
    <cellStyle name="Calculation 8 5 3 3 2" xfId="3065"/>
    <cellStyle name="Calculation 8 5 3 4" xfId="3066"/>
    <cellStyle name="Calculation 8 5 3 4 2" xfId="3067"/>
    <cellStyle name="Calculation 8 5 3 5" xfId="3068"/>
    <cellStyle name="Calculation 8 5 3 5 2" xfId="3069"/>
    <cellStyle name="Calculation 8 5 3 6" xfId="3070"/>
    <cellStyle name="Calculation 8 5 3 6 2" xfId="3071"/>
    <cellStyle name="Calculation 8 5 3 7" xfId="3072"/>
    <cellStyle name="Calculation 8 5 3 7 2" xfId="3073"/>
    <cellStyle name="Calculation 8 5 3 8" xfId="3074"/>
    <cellStyle name="Calculation 8 5 3 8 2" xfId="3075"/>
    <cellStyle name="Calculation 8 5 3 9" xfId="3076"/>
    <cellStyle name="Calculation 8 5 3 9 2" xfId="3077"/>
    <cellStyle name="Calculation 8 5 4" xfId="3078"/>
    <cellStyle name="Calculation 8 5 4 10" xfId="3079"/>
    <cellStyle name="Calculation 8 5 4 10 2" xfId="3080"/>
    <cellStyle name="Calculation 8 5 4 11" xfId="3081"/>
    <cellStyle name="Calculation 8 5 4 11 2" xfId="3082"/>
    <cellStyle name="Calculation 8 5 4 12" xfId="3083"/>
    <cellStyle name="Calculation 8 5 4 12 2" xfId="3084"/>
    <cellStyle name="Calculation 8 5 4 13" xfId="3085"/>
    <cellStyle name="Calculation 8 5 4 13 2" xfId="3086"/>
    <cellStyle name="Calculation 8 5 4 14" xfId="3087"/>
    <cellStyle name="Calculation 8 5 4 14 2" xfId="3088"/>
    <cellStyle name="Calculation 8 5 4 15" xfId="3089"/>
    <cellStyle name="Calculation 8 5 4 15 2" xfId="3090"/>
    <cellStyle name="Calculation 8 5 4 16" xfId="3091"/>
    <cellStyle name="Calculation 8 5 4 2" xfId="3092"/>
    <cellStyle name="Calculation 8 5 4 2 2" xfId="3093"/>
    <cellStyle name="Calculation 8 5 4 3" xfId="3094"/>
    <cellStyle name="Calculation 8 5 4 3 2" xfId="3095"/>
    <cellStyle name="Calculation 8 5 4 4" xfId="3096"/>
    <cellStyle name="Calculation 8 5 4 4 2" xfId="3097"/>
    <cellStyle name="Calculation 8 5 4 5" xfId="3098"/>
    <cellStyle name="Calculation 8 5 4 5 2" xfId="3099"/>
    <cellStyle name="Calculation 8 5 4 6" xfId="3100"/>
    <cellStyle name="Calculation 8 5 4 6 2" xfId="3101"/>
    <cellStyle name="Calculation 8 5 4 7" xfId="3102"/>
    <cellStyle name="Calculation 8 5 4 7 2" xfId="3103"/>
    <cellStyle name="Calculation 8 5 4 8" xfId="3104"/>
    <cellStyle name="Calculation 8 5 4 8 2" xfId="3105"/>
    <cellStyle name="Calculation 8 5 4 9" xfId="3106"/>
    <cellStyle name="Calculation 8 5 4 9 2" xfId="3107"/>
    <cellStyle name="Calculation 8 5 5" xfId="3108"/>
    <cellStyle name="Calculation 8 5 5 10" xfId="3109"/>
    <cellStyle name="Calculation 8 5 5 10 2" xfId="3110"/>
    <cellStyle name="Calculation 8 5 5 11" xfId="3111"/>
    <cellStyle name="Calculation 8 5 5 11 2" xfId="3112"/>
    <cellStyle name="Calculation 8 5 5 12" xfId="3113"/>
    <cellStyle name="Calculation 8 5 5 12 2" xfId="3114"/>
    <cellStyle name="Calculation 8 5 5 13" xfId="3115"/>
    <cellStyle name="Calculation 8 5 5 13 2" xfId="3116"/>
    <cellStyle name="Calculation 8 5 5 14" xfId="3117"/>
    <cellStyle name="Calculation 8 5 5 14 2" xfId="3118"/>
    <cellStyle name="Calculation 8 5 5 15" xfId="3119"/>
    <cellStyle name="Calculation 8 5 5 15 2" xfId="3120"/>
    <cellStyle name="Calculation 8 5 5 16" xfId="3121"/>
    <cellStyle name="Calculation 8 5 5 2" xfId="3122"/>
    <cellStyle name="Calculation 8 5 5 2 2" xfId="3123"/>
    <cellStyle name="Calculation 8 5 5 3" xfId="3124"/>
    <cellStyle name="Calculation 8 5 5 3 2" xfId="3125"/>
    <cellStyle name="Calculation 8 5 5 4" xfId="3126"/>
    <cellStyle name="Calculation 8 5 5 4 2" xfId="3127"/>
    <cellStyle name="Calculation 8 5 5 5" xfId="3128"/>
    <cellStyle name="Calculation 8 5 5 5 2" xfId="3129"/>
    <cellStyle name="Calculation 8 5 5 6" xfId="3130"/>
    <cellStyle name="Calculation 8 5 5 6 2" xfId="3131"/>
    <cellStyle name="Calculation 8 5 5 7" xfId="3132"/>
    <cellStyle name="Calculation 8 5 5 7 2" xfId="3133"/>
    <cellStyle name="Calculation 8 5 5 8" xfId="3134"/>
    <cellStyle name="Calculation 8 5 5 8 2" xfId="3135"/>
    <cellStyle name="Calculation 8 5 5 9" xfId="3136"/>
    <cellStyle name="Calculation 8 5 5 9 2" xfId="3137"/>
    <cellStyle name="Calculation 8 5 6" xfId="3138"/>
    <cellStyle name="Calculation 8 5 6 10" xfId="3139"/>
    <cellStyle name="Calculation 8 5 6 10 2" xfId="3140"/>
    <cellStyle name="Calculation 8 5 6 11" xfId="3141"/>
    <cellStyle name="Calculation 8 5 6 11 2" xfId="3142"/>
    <cellStyle name="Calculation 8 5 6 12" xfId="3143"/>
    <cellStyle name="Calculation 8 5 6 12 2" xfId="3144"/>
    <cellStyle name="Calculation 8 5 6 13" xfId="3145"/>
    <cellStyle name="Calculation 8 5 6 13 2" xfId="3146"/>
    <cellStyle name="Calculation 8 5 6 14" xfId="3147"/>
    <cellStyle name="Calculation 8 5 6 14 2" xfId="3148"/>
    <cellStyle name="Calculation 8 5 6 15" xfId="3149"/>
    <cellStyle name="Calculation 8 5 6 2" xfId="3150"/>
    <cellStyle name="Calculation 8 5 6 2 2" xfId="3151"/>
    <cellStyle name="Calculation 8 5 6 3" xfId="3152"/>
    <cellStyle name="Calculation 8 5 6 3 2" xfId="3153"/>
    <cellStyle name="Calculation 8 5 6 4" xfId="3154"/>
    <cellStyle name="Calculation 8 5 6 4 2" xfId="3155"/>
    <cellStyle name="Calculation 8 5 6 5" xfId="3156"/>
    <cellStyle name="Calculation 8 5 6 5 2" xfId="3157"/>
    <cellStyle name="Calculation 8 5 6 6" xfId="3158"/>
    <cellStyle name="Calculation 8 5 6 6 2" xfId="3159"/>
    <cellStyle name="Calculation 8 5 6 7" xfId="3160"/>
    <cellStyle name="Calculation 8 5 6 7 2" xfId="3161"/>
    <cellStyle name="Calculation 8 5 6 8" xfId="3162"/>
    <cellStyle name="Calculation 8 5 6 8 2" xfId="3163"/>
    <cellStyle name="Calculation 8 5 6 9" xfId="3164"/>
    <cellStyle name="Calculation 8 5 6 9 2" xfId="3165"/>
    <cellStyle name="Calculation 8 5 7" xfId="3166"/>
    <cellStyle name="Calculation 8 5 7 2" xfId="3167"/>
    <cellStyle name="Calculation 8 5 8" xfId="3168"/>
    <cellStyle name="Calculation 8 5 8 2" xfId="3169"/>
    <cellStyle name="Calculation 8 5 9" xfId="3170"/>
    <cellStyle name="Calculation 8 5 9 2" xfId="3171"/>
    <cellStyle name="Calculation 8 6" xfId="3172"/>
    <cellStyle name="Calculation 8 6 10" xfId="3173"/>
    <cellStyle name="Calculation 8 6 10 2" xfId="3174"/>
    <cellStyle name="Calculation 8 6 11" xfId="3175"/>
    <cellStyle name="Calculation 8 6 11 2" xfId="3176"/>
    <cellStyle name="Calculation 8 6 12" xfId="3177"/>
    <cellStyle name="Calculation 8 6 12 2" xfId="3178"/>
    <cellStyle name="Calculation 8 6 13" xfId="3179"/>
    <cellStyle name="Calculation 8 6 13 2" xfId="3180"/>
    <cellStyle name="Calculation 8 6 14" xfId="3181"/>
    <cellStyle name="Calculation 8 6 14 2" xfId="3182"/>
    <cellStyle name="Calculation 8 6 15" xfId="3183"/>
    <cellStyle name="Calculation 8 6 15 2" xfId="3184"/>
    <cellStyle name="Calculation 8 6 16" xfId="3185"/>
    <cellStyle name="Calculation 8 6 16 2" xfId="3186"/>
    <cellStyle name="Calculation 8 6 17" xfId="3187"/>
    <cellStyle name="Calculation 8 6 17 2" xfId="3188"/>
    <cellStyle name="Calculation 8 6 18" xfId="3189"/>
    <cellStyle name="Calculation 8 6 18 2" xfId="3190"/>
    <cellStyle name="Calculation 8 6 19" xfId="3191"/>
    <cellStyle name="Calculation 8 6 2" xfId="3192"/>
    <cellStyle name="Calculation 8 6 2 10" xfId="3193"/>
    <cellStyle name="Calculation 8 6 2 10 2" xfId="3194"/>
    <cellStyle name="Calculation 8 6 2 11" xfId="3195"/>
    <cellStyle name="Calculation 8 6 2 11 2" xfId="3196"/>
    <cellStyle name="Calculation 8 6 2 12" xfId="3197"/>
    <cellStyle name="Calculation 8 6 2 12 2" xfId="3198"/>
    <cellStyle name="Calculation 8 6 2 13" xfId="3199"/>
    <cellStyle name="Calculation 8 6 2 13 2" xfId="3200"/>
    <cellStyle name="Calculation 8 6 2 14" xfId="3201"/>
    <cellStyle name="Calculation 8 6 2 14 2" xfId="3202"/>
    <cellStyle name="Calculation 8 6 2 15" xfId="3203"/>
    <cellStyle name="Calculation 8 6 2 15 2" xfId="3204"/>
    <cellStyle name="Calculation 8 6 2 16" xfId="3205"/>
    <cellStyle name="Calculation 8 6 2 16 2" xfId="3206"/>
    <cellStyle name="Calculation 8 6 2 17" xfId="3207"/>
    <cellStyle name="Calculation 8 6 2 17 2" xfId="3208"/>
    <cellStyle name="Calculation 8 6 2 18" xfId="3209"/>
    <cellStyle name="Calculation 8 6 2 2" xfId="3210"/>
    <cellStyle name="Calculation 8 6 2 2 2" xfId="3211"/>
    <cellStyle name="Calculation 8 6 2 3" xfId="3212"/>
    <cellStyle name="Calculation 8 6 2 3 2" xfId="3213"/>
    <cellStyle name="Calculation 8 6 2 4" xfId="3214"/>
    <cellStyle name="Calculation 8 6 2 4 2" xfId="3215"/>
    <cellStyle name="Calculation 8 6 2 5" xfId="3216"/>
    <cellStyle name="Calculation 8 6 2 5 2" xfId="3217"/>
    <cellStyle name="Calculation 8 6 2 6" xfId="3218"/>
    <cellStyle name="Calculation 8 6 2 6 2" xfId="3219"/>
    <cellStyle name="Calculation 8 6 2 7" xfId="3220"/>
    <cellStyle name="Calculation 8 6 2 7 2" xfId="3221"/>
    <cellStyle name="Calculation 8 6 2 8" xfId="3222"/>
    <cellStyle name="Calculation 8 6 2 8 2" xfId="3223"/>
    <cellStyle name="Calculation 8 6 2 9" xfId="3224"/>
    <cellStyle name="Calculation 8 6 2 9 2" xfId="3225"/>
    <cellStyle name="Calculation 8 6 3" xfId="3226"/>
    <cellStyle name="Calculation 8 6 3 10" xfId="3227"/>
    <cellStyle name="Calculation 8 6 3 10 2" xfId="3228"/>
    <cellStyle name="Calculation 8 6 3 11" xfId="3229"/>
    <cellStyle name="Calculation 8 6 3 11 2" xfId="3230"/>
    <cellStyle name="Calculation 8 6 3 12" xfId="3231"/>
    <cellStyle name="Calculation 8 6 3 12 2" xfId="3232"/>
    <cellStyle name="Calculation 8 6 3 13" xfId="3233"/>
    <cellStyle name="Calculation 8 6 3 13 2" xfId="3234"/>
    <cellStyle name="Calculation 8 6 3 14" xfId="3235"/>
    <cellStyle name="Calculation 8 6 3 14 2" xfId="3236"/>
    <cellStyle name="Calculation 8 6 3 15" xfId="3237"/>
    <cellStyle name="Calculation 8 6 3 15 2" xfId="3238"/>
    <cellStyle name="Calculation 8 6 3 16" xfId="3239"/>
    <cellStyle name="Calculation 8 6 3 2" xfId="3240"/>
    <cellStyle name="Calculation 8 6 3 2 2" xfId="3241"/>
    <cellStyle name="Calculation 8 6 3 3" xfId="3242"/>
    <cellStyle name="Calculation 8 6 3 3 2" xfId="3243"/>
    <cellStyle name="Calculation 8 6 3 4" xfId="3244"/>
    <cellStyle name="Calculation 8 6 3 4 2" xfId="3245"/>
    <cellStyle name="Calculation 8 6 3 5" xfId="3246"/>
    <cellStyle name="Calculation 8 6 3 5 2" xfId="3247"/>
    <cellStyle name="Calculation 8 6 3 6" xfId="3248"/>
    <cellStyle name="Calculation 8 6 3 6 2" xfId="3249"/>
    <cellStyle name="Calculation 8 6 3 7" xfId="3250"/>
    <cellStyle name="Calculation 8 6 3 7 2" xfId="3251"/>
    <cellStyle name="Calculation 8 6 3 8" xfId="3252"/>
    <cellStyle name="Calculation 8 6 3 8 2" xfId="3253"/>
    <cellStyle name="Calculation 8 6 3 9" xfId="3254"/>
    <cellStyle name="Calculation 8 6 3 9 2" xfId="3255"/>
    <cellStyle name="Calculation 8 6 4" xfId="3256"/>
    <cellStyle name="Calculation 8 6 4 10" xfId="3257"/>
    <cellStyle name="Calculation 8 6 4 10 2" xfId="3258"/>
    <cellStyle name="Calculation 8 6 4 11" xfId="3259"/>
    <cellStyle name="Calculation 8 6 4 11 2" xfId="3260"/>
    <cellStyle name="Calculation 8 6 4 12" xfId="3261"/>
    <cellStyle name="Calculation 8 6 4 12 2" xfId="3262"/>
    <cellStyle name="Calculation 8 6 4 13" xfId="3263"/>
    <cellStyle name="Calculation 8 6 4 13 2" xfId="3264"/>
    <cellStyle name="Calculation 8 6 4 14" xfId="3265"/>
    <cellStyle name="Calculation 8 6 4 14 2" xfId="3266"/>
    <cellStyle name="Calculation 8 6 4 15" xfId="3267"/>
    <cellStyle name="Calculation 8 6 4 15 2" xfId="3268"/>
    <cellStyle name="Calculation 8 6 4 16" xfId="3269"/>
    <cellStyle name="Calculation 8 6 4 2" xfId="3270"/>
    <cellStyle name="Calculation 8 6 4 2 2" xfId="3271"/>
    <cellStyle name="Calculation 8 6 4 3" xfId="3272"/>
    <cellStyle name="Calculation 8 6 4 3 2" xfId="3273"/>
    <cellStyle name="Calculation 8 6 4 4" xfId="3274"/>
    <cellStyle name="Calculation 8 6 4 4 2" xfId="3275"/>
    <cellStyle name="Calculation 8 6 4 5" xfId="3276"/>
    <cellStyle name="Calculation 8 6 4 5 2" xfId="3277"/>
    <cellStyle name="Calculation 8 6 4 6" xfId="3278"/>
    <cellStyle name="Calculation 8 6 4 6 2" xfId="3279"/>
    <cellStyle name="Calculation 8 6 4 7" xfId="3280"/>
    <cellStyle name="Calculation 8 6 4 7 2" xfId="3281"/>
    <cellStyle name="Calculation 8 6 4 8" xfId="3282"/>
    <cellStyle name="Calculation 8 6 4 8 2" xfId="3283"/>
    <cellStyle name="Calculation 8 6 4 9" xfId="3284"/>
    <cellStyle name="Calculation 8 6 4 9 2" xfId="3285"/>
    <cellStyle name="Calculation 8 6 5" xfId="3286"/>
    <cellStyle name="Calculation 8 6 5 10" xfId="3287"/>
    <cellStyle name="Calculation 8 6 5 10 2" xfId="3288"/>
    <cellStyle name="Calculation 8 6 5 11" xfId="3289"/>
    <cellStyle name="Calculation 8 6 5 11 2" xfId="3290"/>
    <cellStyle name="Calculation 8 6 5 12" xfId="3291"/>
    <cellStyle name="Calculation 8 6 5 12 2" xfId="3292"/>
    <cellStyle name="Calculation 8 6 5 13" xfId="3293"/>
    <cellStyle name="Calculation 8 6 5 13 2" xfId="3294"/>
    <cellStyle name="Calculation 8 6 5 14" xfId="3295"/>
    <cellStyle name="Calculation 8 6 5 14 2" xfId="3296"/>
    <cellStyle name="Calculation 8 6 5 15" xfId="3297"/>
    <cellStyle name="Calculation 8 6 5 2" xfId="3298"/>
    <cellStyle name="Calculation 8 6 5 2 2" xfId="3299"/>
    <cellStyle name="Calculation 8 6 5 3" xfId="3300"/>
    <cellStyle name="Calculation 8 6 5 3 2" xfId="3301"/>
    <cellStyle name="Calculation 8 6 5 4" xfId="3302"/>
    <cellStyle name="Calculation 8 6 5 4 2" xfId="3303"/>
    <cellStyle name="Calculation 8 6 5 5" xfId="3304"/>
    <cellStyle name="Calculation 8 6 5 5 2" xfId="3305"/>
    <cellStyle name="Calculation 8 6 5 6" xfId="3306"/>
    <cellStyle name="Calculation 8 6 5 6 2" xfId="3307"/>
    <cellStyle name="Calculation 8 6 5 7" xfId="3308"/>
    <cellStyle name="Calculation 8 6 5 7 2" xfId="3309"/>
    <cellStyle name="Calculation 8 6 5 8" xfId="3310"/>
    <cellStyle name="Calculation 8 6 5 8 2" xfId="3311"/>
    <cellStyle name="Calculation 8 6 5 9" xfId="3312"/>
    <cellStyle name="Calculation 8 6 5 9 2" xfId="3313"/>
    <cellStyle name="Calculation 8 6 6" xfId="3314"/>
    <cellStyle name="Calculation 8 6 6 2" xfId="3315"/>
    <cellStyle name="Calculation 8 6 7" xfId="3316"/>
    <cellStyle name="Calculation 8 6 7 2" xfId="3317"/>
    <cellStyle name="Calculation 8 6 8" xfId="3318"/>
    <cellStyle name="Calculation 8 6 8 2" xfId="3319"/>
    <cellStyle name="Calculation 8 6 9" xfId="3320"/>
    <cellStyle name="Calculation 8 6 9 2" xfId="3321"/>
    <cellStyle name="Calculation 8 7" xfId="3322"/>
    <cellStyle name="Calculation 8 7 10" xfId="3323"/>
    <cellStyle name="Calculation 8 7 10 2" xfId="3324"/>
    <cellStyle name="Calculation 8 7 11" xfId="3325"/>
    <cellStyle name="Calculation 8 7 11 2" xfId="3326"/>
    <cellStyle name="Calculation 8 7 12" xfId="3327"/>
    <cellStyle name="Calculation 8 7 12 2" xfId="3328"/>
    <cellStyle name="Calculation 8 7 13" xfId="3329"/>
    <cellStyle name="Calculation 8 7 13 2" xfId="3330"/>
    <cellStyle name="Calculation 8 7 14" xfId="3331"/>
    <cellStyle name="Calculation 8 7 14 2" xfId="3332"/>
    <cellStyle name="Calculation 8 7 15" xfId="3333"/>
    <cellStyle name="Calculation 8 7 15 2" xfId="3334"/>
    <cellStyle name="Calculation 8 7 16" xfId="3335"/>
    <cellStyle name="Calculation 8 7 16 2" xfId="3336"/>
    <cellStyle name="Calculation 8 7 17" xfId="3337"/>
    <cellStyle name="Calculation 8 7 17 2" xfId="3338"/>
    <cellStyle name="Calculation 8 7 18" xfId="3339"/>
    <cellStyle name="Calculation 8 7 18 2" xfId="3340"/>
    <cellStyle name="Calculation 8 7 19" xfId="3341"/>
    <cellStyle name="Calculation 8 7 2" xfId="3342"/>
    <cellStyle name="Calculation 8 7 2 10" xfId="3343"/>
    <cellStyle name="Calculation 8 7 2 10 2" xfId="3344"/>
    <cellStyle name="Calculation 8 7 2 11" xfId="3345"/>
    <cellStyle name="Calculation 8 7 2 11 2" xfId="3346"/>
    <cellStyle name="Calculation 8 7 2 12" xfId="3347"/>
    <cellStyle name="Calculation 8 7 2 12 2" xfId="3348"/>
    <cellStyle name="Calculation 8 7 2 13" xfId="3349"/>
    <cellStyle name="Calculation 8 7 2 13 2" xfId="3350"/>
    <cellStyle name="Calculation 8 7 2 14" xfId="3351"/>
    <cellStyle name="Calculation 8 7 2 14 2" xfId="3352"/>
    <cellStyle name="Calculation 8 7 2 15" xfId="3353"/>
    <cellStyle name="Calculation 8 7 2 15 2" xfId="3354"/>
    <cellStyle name="Calculation 8 7 2 16" xfId="3355"/>
    <cellStyle name="Calculation 8 7 2 16 2" xfId="3356"/>
    <cellStyle name="Calculation 8 7 2 17" xfId="3357"/>
    <cellStyle name="Calculation 8 7 2 17 2" xfId="3358"/>
    <cellStyle name="Calculation 8 7 2 18" xfId="3359"/>
    <cellStyle name="Calculation 8 7 2 2" xfId="3360"/>
    <cellStyle name="Calculation 8 7 2 2 2" xfId="3361"/>
    <cellStyle name="Calculation 8 7 2 3" xfId="3362"/>
    <cellStyle name="Calculation 8 7 2 3 2" xfId="3363"/>
    <cellStyle name="Calculation 8 7 2 4" xfId="3364"/>
    <cellStyle name="Calculation 8 7 2 4 2" xfId="3365"/>
    <cellStyle name="Calculation 8 7 2 5" xfId="3366"/>
    <cellStyle name="Calculation 8 7 2 5 2" xfId="3367"/>
    <cellStyle name="Calculation 8 7 2 6" xfId="3368"/>
    <cellStyle name="Calculation 8 7 2 6 2" xfId="3369"/>
    <cellStyle name="Calculation 8 7 2 7" xfId="3370"/>
    <cellStyle name="Calculation 8 7 2 7 2" xfId="3371"/>
    <cellStyle name="Calculation 8 7 2 8" xfId="3372"/>
    <cellStyle name="Calculation 8 7 2 8 2" xfId="3373"/>
    <cellStyle name="Calculation 8 7 2 9" xfId="3374"/>
    <cellStyle name="Calculation 8 7 2 9 2" xfId="3375"/>
    <cellStyle name="Calculation 8 7 3" xfId="3376"/>
    <cellStyle name="Calculation 8 7 3 10" xfId="3377"/>
    <cellStyle name="Calculation 8 7 3 10 2" xfId="3378"/>
    <cellStyle name="Calculation 8 7 3 11" xfId="3379"/>
    <cellStyle name="Calculation 8 7 3 11 2" xfId="3380"/>
    <cellStyle name="Calculation 8 7 3 12" xfId="3381"/>
    <cellStyle name="Calculation 8 7 3 12 2" xfId="3382"/>
    <cellStyle name="Calculation 8 7 3 13" xfId="3383"/>
    <cellStyle name="Calculation 8 7 3 13 2" xfId="3384"/>
    <cellStyle name="Calculation 8 7 3 14" xfId="3385"/>
    <cellStyle name="Calculation 8 7 3 14 2" xfId="3386"/>
    <cellStyle name="Calculation 8 7 3 15" xfId="3387"/>
    <cellStyle name="Calculation 8 7 3 15 2" xfId="3388"/>
    <cellStyle name="Calculation 8 7 3 16" xfId="3389"/>
    <cellStyle name="Calculation 8 7 3 2" xfId="3390"/>
    <cellStyle name="Calculation 8 7 3 2 2" xfId="3391"/>
    <cellStyle name="Calculation 8 7 3 3" xfId="3392"/>
    <cellStyle name="Calculation 8 7 3 3 2" xfId="3393"/>
    <cellStyle name="Calculation 8 7 3 4" xfId="3394"/>
    <cellStyle name="Calculation 8 7 3 4 2" xfId="3395"/>
    <cellStyle name="Calculation 8 7 3 5" xfId="3396"/>
    <cellStyle name="Calculation 8 7 3 5 2" xfId="3397"/>
    <cellStyle name="Calculation 8 7 3 6" xfId="3398"/>
    <cellStyle name="Calculation 8 7 3 6 2" xfId="3399"/>
    <cellStyle name="Calculation 8 7 3 7" xfId="3400"/>
    <cellStyle name="Calculation 8 7 3 7 2" xfId="3401"/>
    <cellStyle name="Calculation 8 7 3 8" xfId="3402"/>
    <cellStyle name="Calculation 8 7 3 8 2" xfId="3403"/>
    <cellStyle name="Calculation 8 7 3 9" xfId="3404"/>
    <cellStyle name="Calculation 8 7 3 9 2" xfId="3405"/>
    <cellStyle name="Calculation 8 7 4" xfId="3406"/>
    <cellStyle name="Calculation 8 7 4 10" xfId="3407"/>
    <cellStyle name="Calculation 8 7 4 10 2" xfId="3408"/>
    <cellStyle name="Calculation 8 7 4 11" xfId="3409"/>
    <cellStyle name="Calculation 8 7 4 11 2" xfId="3410"/>
    <cellStyle name="Calculation 8 7 4 12" xfId="3411"/>
    <cellStyle name="Calculation 8 7 4 12 2" xfId="3412"/>
    <cellStyle name="Calculation 8 7 4 13" xfId="3413"/>
    <cellStyle name="Calculation 8 7 4 13 2" xfId="3414"/>
    <cellStyle name="Calculation 8 7 4 14" xfId="3415"/>
    <cellStyle name="Calculation 8 7 4 14 2" xfId="3416"/>
    <cellStyle name="Calculation 8 7 4 15" xfId="3417"/>
    <cellStyle name="Calculation 8 7 4 15 2" xfId="3418"/>
    <cellStyle name="Calculation 8 7 4 16" xfId="3419"/>
    <cellStyle name="Calculation 8 7 4 2" xfId="3420"/>
    <cellStyle name="Calculation 8 7 4 2 2" xfId="3421"/>
    <cellStyle name="Calculation 8 7 4 3" xfId="3422"/>
    <cellStyle name="Calculation 8 7 4 3 2" xfId="3423"/>
    <cellStyle name="Calculation 8 7 4 4" xfId="3424"/>
    <cellStyle name="Calculation 8 7 4 4 2" xfId="3425"/>
    <cellStyle name="Calculation 8 7 4 5" xfId="3426"/>
    <cellStyle name="Calculation 8 7 4 5 2" xfId="3427"/>
    <cellStyle name="Calculation 8 7 4 6" xfId="3428"/>
    <cellStyle name="Calculation 8 7 4 6 2" xfId="3429"/>
    <cellStyle name="Calculation 8 7 4 7" xfId="3430"/>
    <cellStyle name="Calculation 8 7 4 7 2" xfId="3431"/>
    <cellStyle name="Calculation 8 7 4 8" xfId="3432"/>
    <cellStyle name="Calculation 8 7 4 8 2" xfId="3433"/>
    <cellStyle name="Calculation 8 7 4 9" xfId="3434"/>
    <cellStyle name="Calculation 8 7 4 9 2" xfId="3435"/>
    <cellStyle name="Calculation 8 7 5" xfId="3436"/>
    <cellStyle name="Calculation 8 7 5 10" xfId="3437"/>
    <cellStyle name="Calculation 8 7 5 10 2" xfId="3438"/>
    <cellStyle name="Calculation 8 7 5 11" xfId="3439"/>
    <cellStyle name="Calculation 8 7 5 11 2" xfId="3440"/>
    <cellStyle name="Calculation 8 7 5 12" xfId="3441"/>
    <cellStyle name="Calculation 8 7 5 12 2" xfId="3442"/>
    <cellStyle name="Calculation 8 7 5 13" xfId="3443"/>
    <cellStyle name="Calculation 8 7 5 13 2" xfId="3444"/>
    <cellStyle name="Calculation 8 7 5 14" xfId="3445"/>
    <cellStyle name="Calculation 8 7 5 14 2" xfId="3446"/>
    <cellStyle name="Calculation 8 7 5 15" xfId="3447"/>
    <cellStyle name="Calculation 8 7 5 2" xfId="3448"/>
    <cellStyle name="Calculation 8 7 5 2 2" xfId="3449"/>
    <cellStyle name="Calculation 8 7 5 3" xfId="3450"/>
    <cellStyle name="Calculation 8 7 5 3 2" xfId="3451"/>
    <cellStyle name="Calculation 8 7 5 4" xfId="3452"/>
    <cellStyle name="Calculation 8 7 5 4 2" xfId="3453"/>
    <cellStyle name="Calculation 8 7 5 5" xfId="3454"/>
    <cellStyle name="Calculation 8 7 5 5 2" xfId="3455"/>
    <cellStyle name="Calculation 8 7 5 6" xfId="3456"/>
    <cellStyle name="Calculation 8 7 5 6 2" xfId="3457"/>
    <cellStyle name="Calculation 8 7 5 7" xfId="3458"/>
    <cellStyle name="Calculation 8 7 5 7 2" xfId="3459"/>
    <cellStyle name="Calculation 8 7 5 8" xfId="3460"/>
    <cellStyle name="Calculation 8 7 5 8 2" xfId="3461"/>
    <cellStyle name="Calculation 8 7 5 9" xfId="3462"/>
    <cellStyle name="Calculation 8 7 5 9 2" xfId="3463"/>
    <cellStyle name="Calculation 8 7 6" xfId="3464"/>
    <cellStyle name="Calculation 8 7 6 2" xfId="3465"/>
    <cellStyle name="Calculation 8 7 7" xfId="3466"/>
    <cellStyle name="Calculation 8 7 7 2" xfId="3467"/>
    <cellStyle name="Calculation 8 7 8" xfId="3468"/>
    <cellStyle name="Calculation 8 7 8 2" xfId="3469"/>
    <cellStyle name="Calculation 8 7 9" xfId="3470"/>
    <cellStyle name="Calculation 8 7 9 2" xfId="3471"/>
    <cellStyle name="Calculation 8 8" xfId="3472"/>
    <cellStyle name="Calculation 8 8 10" xfId="3473"/>
    <cellStyle name="Calculation 8 8 10 2" xfId="3474"/>
    <cellStyle name="Calculation 8 8 11" xfId="3475"/>
    <cellStyle name="Calculation 8 8 11 2" xfId="3476"/>
    <cellStyle name="Calculation 8 8 12" xfId="3477"/>
    <cellStyle name="Calculation 8 8 12 2" xfId="3478"/>
    <cellStyle name="Calculation 8 8 13" xfId="3479"/>
    <cellStyle name="Calculation 8 8 13 2" xfId="3480"/>
    <cellStyle name="Calculation 8 8 14" xfId="3481"/>
    <cellStyle name="Calculation 8 8 14 2" xfId="3482"/>
    <cellStyle name="Calculation 8 8 15" xfId="3483"/>
    <cellStyle name="Calculation 8 8 15 2" xfId="3484"/>
    <cellStyle name="Calculation 8 8 16" xfId="3485"/>
    <cellStyle name="Calculation 8 8 16 2" xfId="3486"/>
    <cellStyle name="Calculation 8 8 17" xfId="3487"/>
    <cellStyle name="Calculation 8 8 17 2" xfId="3488"/>
    <cellStyle name="Calculation 8 8 18" xfId="3489"/>
    <cellStyle name="Calculation 8 8 2" xfId="3490"/>
    <cellStyle name="Calculation 8 8 2 10" xfId="3491"/>
    <cellStyle name="Calculation 8 8 2 10 2" xfId="3492"/>
    <cellStyle name="Calculation 8 8 2 11" xfId="3493"/>
    <cellStyle name="Calculation 8 8 2 11 2" xfId="3494"/>
    <cellStyle name="Calculation 8 8 2 12" xfId="3495"/>
    <cellStyle name="Calculation 8 8 2 12 2" xfId="3496"/>
    <cellStyle name="Calculation 8 8 2 13" xfId="3497"/>
    <cellStyle name="Calculation 8 8 2 13 2" xfId="3498"/>
    <cellStyle name="Calculation 8 8 2 14" xfId="3499"/>
    <cellStyle name="Calculation 8 8 2 14 2" xfId="3500"/>
    <cellStyle name="Calculation 8 8 2 15" xfId="3501"/>
    <cellStyle name="Calculation 8 8 2 15 2" xfId="3502"/>
    <cellStyle name="Calculation 8 8 2 16" xfId="3503"/>
    <cellStyle name="Calculation 8 8 2 16 2" xfId="3504"/>
    <cellStyle name="Calculation 8 8 2 17" xfId="3505"/>
    <cellStyle name="Calculation 8 8 2 17 2" xfId="3506"/>
    <cellStyle name="Calculation 8 8 2 18" xfId="3507"/>
    <cellStyle name="Calculation 8 8 2 2" xfId="3508"/>
    <cellStyle name="Calculation 8 8 2 2 2" xfId="3509"/>
    <cellStyle name="Calculation 8 8 2 3" xfId="3510"/>
    <cellStyle name="Calculation 8 8 2 3 2" xfId="3511"/>
    <cellStyle name="Calculation 8 8 2 4" xfId="3512"/>
    <cellStyle name="Calculation 8 8 2 4 2" xfId="3513"/>
    <cellStyle name="Calculation 8 8 2 5" xfId="3514"/>
    <cellStyle name="Calculation 8 8 2 5 2" xfId="3515"/>
    <cellStyle name="Calculation 8 8 2 6" xfId="3516"/>
    <cellStyle name="Calculation 8 8 2 6 2" xfId="3517"/>
    <cellStyle name="Calculation 8 8 2 7" xfId="3518"/>
    <cellStyle name="Calculation 8 8 2 7 2" xfId="3519"/>
    <cellStyle name="Calculation 8 8 2 8" xfId="3520"/>
    <cellStyle name="Calculation 8 8 2 8 2" xfId="3521"/>
    <cellStyle name="Calculation 8 8 2 9" xfId="3522"/>
    <cellStyle name="Calculation 8 8 2 9 2" xfId="3523"/>
    <cellStyle name="Calculation 8 8 3" xfId="3524"/>
    <cellStyle name="Calculation 8 8 3 10" xfId="3525"/>
    <cellStyle name="Calculation 8 8 3 10 2" xfId="3526"/>
    <cellStyle name="Calculation 8 8 3 11" xfId="3527"/>
    <cellStyle name="Calculation 8 8 3 11 2" xfId="3528"/>
    <cellStyle name="Calculation 8 8 3 12" xfId="3529"/>
    <cellStyle name="Calculation 8 8 3 12 2" xfId="3530"/>
    <cellStyle name="Calculation 8 8 3 13" xfId="3531"/>
    <cellStyle name="Calculation 8 8 3 13 2" xfId="3532"/>
    <cellStyle name="Calculation 8 8 3 14" xfId="3533"/>
    <cellStyle name="Calculation 8 8 3 14 2" xfId="3534"/>
    <cellStyle name="Calculation 8 8 3 15" xfId="3535"/>
    <cellStyle name="Calculation 8 8 3 15 2" xfId="3536"/>
    <cellStyle name="Calculation 8 8 3 16" xfId="3537"/>
    <cellStyle name="Calculation 8 8 3 2" xfId="3538"/>
    <cellStyle name="Calculation 8 8 3 2 2" xfId="3539"/>
    <cellStyle name="Calculation 8 8 3 3" xfId="3540"/>
    <cellStyle name="Calculation 8 8 3 3 2" xfId="3541"/>
    <cellStyle name="Calculation 8 8 3 4" xfId="3542"/>
    <cellStyle name="Calculation 8 8 3 4 2" xfId="3543"/>
    <cellStyle name="Calculation 8 8 3 5" xfId="3544"/>
    <cellStyle name="Calculation 8 8 3 5 2" xfId="3545"/>
    <cellStyle name="Calculation 8 8 3 6" xfId="3546"/>
    <cellStyle name="Calculation 8 8 3 6 2" xfId="3547"/>
    <cellStyle name="Calculation 8 8 3 7" xfId="3548"/>
    <cellStyle name="Calculation 8 8 3 7 2" xfId="3549"/>
    <cellStyle name="Calculation 8 8 3 8" xfId="3550"/>
    <cellStyle name="Calculation 8 8 3 8 2" xfId="3551"/>
    <cellStyle name="Calculation 8 8 3 9" xfId="3552"/>
    <cellStyle name="Calculation 8 8 3 9 2" xfId="3553"/>
    <cellStyle name="Calculation 8 8 4" xfId="3554"/>
    <cellStyle name="Calculation 8 8 4 10" xfId="3555"/>
    <cellStyle name="Calculation 8 8 4 10 2" xfId="3556"/>
    <cellStyle name="Calculation 8 8 4 11" xfId="3557"/>
    <cellStyle name="Calculation 8 8 4 11 2" xfId="3558"/>
    <cellStyle name="Calculation 8 8 4 12" xfId="3559"/>
    <cellStyle name="Calculation 8 8 4 12 2" xfId="3560"/>
    <cellStyle name="Calculation 8 8 4 13" xfId="3561"/>
    <cellStyle name="Calculation 8 8 4 13 2" xfId="3562"/>
    <cellStyle name="Calculation 8 8 4 14" xfId="3563"/>
    <cellStyle name="Calculation 8 8 4 14 2" xfId="3564"/>
    <cellStyle name="Calculation 8 8 4 15" xfId="3565"/>
    <cellStyle name="Calculation 8 8 4 15 2" xfId="3566"/>
    <cellStyle name="Calculation 8 8 4 16" xfId="3567"/>
    <cellStyle name="Calculation 8 8 4 2" xfId="3568"/>
    <cellStyle name="Calculation 8 8 4 2 2" xfId="3569"/>
    <cellStyle name="Calculation 8 8 4 3" xfId="3570"/>
    <cellStyle name="Calculation 8 8 4 3 2" xfId="3571"/>
    <cellStyle name="Calculation 8 8 4 4" xfId="3572"/>
    <cellStyle name="Calculation 8 8 4 4 2" xfId="3573"/>
    <cellStyle name="Calculation 8 8 4 5" xfId="3574"/>
    <cellStyle name="Calculation 8 8 4 5 2" xfId="3575"/>
    <cellStyle name="Calculation 8 8 4 6" xfId="3576"/>
    <cellStyle name="Calculation 8 8 4 6 2" xfId="3577"/>
    <cellStyle name="Calculation 8 8 4 7" xfId="3578"/>
    <cellStyle name="Calculation 8 8 4 7 2" xfId="3579"/>
    <cellStyle name="Calculation 8 8 4 8" xfId="3580"/>
    <cellStyle name="Calculation 8 8 4 8 2" xfId="3581"/>
    <cellStyle name="Calculation 8 8 4 9" xfId="3582"/>
    <cellStyle name="Calculation 8 8 4 9 2" xfId="3583"/>
    <cellStyle name="Calculation 8 8 5" xfId="3584"/>
    <cellStyle name="Calculation 8 8 5 10" xfId="3585"/>
    <cellStyle name="Calculation 8 8 5 10 2" xfId="3586"/>
    <cellStyle name="Calculation 8 8 5 11" xfId="3587"/>
    <cellStyle name="Calculation 8 8 5 11 2" xfId="3588"/>
    <cellStyle name="Calculation 8 8 5 12" xfId="3589"/>
    <cellStyle name="Calculation 8 8 5 12 2" xfId="3590"/>
    <cellStyle name="Calculation 8 8 5 13" xfId="3591"/>
    <cellStyle name="Calculation 8 8 5 13 2" xfId="3592"/>
    <cellStyle name="Calculation 8 8 5 14" xfId="3593"/>
    <cellStyle name="Calculation 8 8 5 2" xfId="3594"/>
    <cellStyle name="Calculation 8 8 5 2 2" xfId="3595"/>
    <cellStyle name="Calculation 8 8 5 3" xfId="3596"/>
    <cellStyle name="Calculation 8 8 5 3 2" xfId="3597"/>
    <cellStyle name="Calculation 8 8 5 4" xfId="3598"/>
    <cellStyle name="Calculation 8 8 5 4 2" xfId="3599"/>
    <cellStyle name="Calculation 8 8 5 5" xfId="3600"/>
    <cellStyle name="Calculation 8 8 5 5 2" xfId="3601"/>
    <cellStyle name="Calculation 8 8 5 6" xfId="3602"/>
    <cellStyle name="Calculation 8 8 5 6 2" xfId="3603"/>
    <cellStyle name="Calculation 8 8 5 7" xfId="3604"/>
    <cellStyle name="Calculation 8 8 5 7 2" xfId="3605"/>
    <cellStyle name="Calculation 8 8 5 8" xfId="3606"/>
    <cellStyle name="Calculation 8 8 5 8 2" xfId="3607"/>
    <cellStyle name="Calculation 8 8 5 9" xfId="3608"/>
    <cellStyle name="Calculation 8 8 5 9 2" xfId="3609"/>
    <cellStyle name="Calculation 8 8 6" xfId="3610"/>
    <cellStyle name="Calculation 8 8 6 2" xfId="3611"/>
    <cellStyle name="Calculation 8 8 7" xfId="3612"/>
    <cellStyle name="Calculation 8 8 7 2" xfId="3613"/>
    <cellStyle name="Calculation 8 8 8" xfId="3614"/>
    <cellStyle name="Calculation 8 8 8 2" xfId="3615"/>
    <cellStyle name="Calculation 8 8 9" xfId="3616"/>
    <cellStyle name="Calculation 8 8 9 2" xfId="3617"/>
    <cellStyle name="Calculation 8 9" xfId="3618"/>
    <cellStyle name="Calculation 8 9 10" xfId="3619"/>
    <cellStyle name="Calculation 8 9 10 2" xfId="3620"/>
    <cellStyle name="Calculation 8 9 11" xfId="3621"/>
    <cellStyle name="Calculation 8 9 11 2" xfId="3622"/>
    <cellStyle name="Calculation 8 9 12" xfId="3623"/>
    <cellStyle name="Calculation 8 9 12 2" xfId="3624"/>
    <cellStyle name="Calculation 8 9 13" xfId="3625"/>
    <cellStyle name="Calculation 8 9 13 2" xfId="3626"/>
    <cellStyle name="Calculation 8 9 14" xfId="3627"/>
    <cellStyle name="Calculation 8 9 14 2" xfId="3628"/>
    <cellStyle name="Calculation 8 9 15" xfId="3629"/>
    <cellStyle name="Calculation 8 9 15 2" xfId="3630"/>
    <cellStyle name="Calculation 8 9 16" xfId="3631"/>
    <cellStyle name="Calculation 8 9 16 2" xfId="3632"/>
    <cellStyle name="Calculation 8 9 17" xfId="3633"/>
    <cellStyle name="Calculation 8 9 17 2" xfId="3634"/>
    <cellStyle name="Calculation 8 9 18" xfId="3635"/>
    <cellStyle name="Calculation 8 9 2" xfId="3636"/>
    <cellStyle name="Calculation 8 9 2 10" xfId="3637"/>
    <cellStyle name="Calculation 8 9 2 10 2" xfId="3638"/>
    <cellStyle name="Calculation 8 9 2 11" xfId="3639"/>
    <cellStyle name="Calculation 8 9 2 11 2" xfId="3640"/>
    <cellStyle name="Calculation 8 9 2 12" xfId="3641"/>
    <cellStyle name="Calculation 8 9 2 12 2" xfId="3642"/>
    <cellStyle name="Calculation 8 9 2 13" xfId="3643"/>
    <cellStyle name="Calculation 8 9 2 13 2" xfId="3644"/>
    <cellStyle name="Calculation 8 9 2 14" xfId="3645"/>
    <cellStyle name="Calculation 8 9 2 14 2" xfId="3646"/>
    <cellStyle name="Calculation 8 9 2 15" xfId="3647"/>
    <cellStyle name="Calculation 8 9 2 15 2" xfId="3648"/>
    <cellStyle name="Calculation 8 9 2 16" xfId="3649"/>
    <cellStyle name="Calculation 8 9 2 16 2" xfId="3650"/>
    <cellStyle name="Calculation 8 9 2 17" xfId="3651"/>
    <cellStyle name="Calculation 8 9 2 17 2" xfId="3652"/>
    <cellStyle name="Calculation 8 9 2 18" xfId="3653"/>
    <cellStyle name="Calculation 8 9 2 2" xfId="3654"/>
    <cellStyle name="Calculation 8 9 2 2 2" xfId="3655"/>
    <cellStyle name="Calculation 8 9 2 3" xfId="3656"/>
    <cellStyle name="Calculation 8 9 2 3 2" xfId="3657"/>
    <cellStyle name="Calculation 8 9 2 4" xfId="3658"/>
    <cellStyle name="Calculation 8 9 2 4 2" xfId="3659"/>
    <cellStyle name="Calculation 8 9 2 5" xfId="3660"/>
    <cellStyle name="Calculation 8 9 2 5 2" xfId="3661"/>
    <cellStyle name="Calculation 8 9 2 6" xfId="3662"/>
    <cellStyle name="Calculation 8 9 2 6 2" xfId="3663"/>
    <cellStyle name="Calculation 8 9 2 7" xfId="3664"/>
    <cellStyle name="Calculation 8 9 2 7 2" xfId="3665"/>
    <cellStyle name="Calculation 8 9 2 8" xfId="3666"/>
    <cellStyle name="Calculation 8 9 2 8 2" xfId="3667"/>
    <cellStyle name="Calculation 8 9 2 9" xfId="3668"/>
    <cellStyle name="Calculation 8 9 2 9 2" xfId="3669"/>
    <cellStyle name="Calculation 8 9 3" xfId="3670"/>
    <cellStyle name="Calculation 8 9 3 10" xfId="3671"/>
    <cellStyle name="Calculation 8 9 3 10 2" xfId="3672"/>
    <cellStyle name="Calculation 8 9 3 11" xfId="3673"/>
    <cellStyle name="Calculation 8 9 3 11 2" xfId="3674"/>
    <cellStyle name="Calculation 8 9 3 12" xfId="3675"/>
    <cellStyle name="Calculation 8 9 3 12 2" xfId="3676"/>
    <cellStyle name="Calculation 8 9 3 13" xfId="3677"/>
    <cellStyle name="Calculation 8 9 3 13 2" xfId="3678"/>
    <cellStyle name="Calculation 8 9 3 14" xfId="3679"/>
    <cellStyle name="Calculation 8 9 3 14 2" xfId="3680"/>
    <cellStyle name="Calculation 8 9 3 15" xfId="3681"/>
    <cellStyle name="Calculation 8 9 3 15 2" xfId="3682"/>
    <cellStyle name="Calculation 8 9 3 16" xfId="3683"/>
    <cellStyle name="Calculation 8 9 3 2" xfId="3684"/>
    <cellStyle name="Calculation 8 9 3 2 2" xfId="3685"/>
    <cellStyle name="Calculation 8 9 3 3" xfId="3686"/>
    <cellStyle name="Calculation 8 9 3 3 2" xfId="3687"/>
    <cellStyle name="Calculation 8 9 3 4" xfId="3688"/>
    <cellStyle name="Calculation 8 9 3 4 2" xfId="3689"/>
    <cellStyle name="Calculation 8 9 3 5" xfId="3690"/>
    <cellStyle name="Calculation 8 9 3 5 2" xfId="3691"/>
    <cellStyle name="Calculation 8 9 3 6" xfId="3692"/>
    <cellStyle name="Calculation 8 9 3 6 2" xfId="3693"/>
    <cellStyle name="Calculation 8 9 3 7" xfId="3694"/>
    <cellStyle name="Calculation 8 9 3 7 2" xfId="3695"/>
    <cellStyle name="Calculation 8 9 3 8" xfId="3696"/>
    <cellStyle name="Calculation 8 9 3 8 2" xfId="3697"/>
    <cellStyle name="Calculation 8 9 3 9" xfId="3698"/>
    <cellStyle name="Calculation 8 9 3 9 2" xfId="3699"/>
    <cellStyle name="Calculation 8 9 4" xfId="3700"/>
    <cellStyle name="Calculation 8 9 4 10" xfId="3701"/>
    <cellStyle name="Calculation 8 9 4 10 2" xfId="3702"/>
    <cellStyle name="Calculation 8 9 4 11" xfId="3703"/>
    <cellStyle name="Calculation 8 9 4 11 2" xfId="3704"/>
    <cellStyle name="Calculation 8 9 4 12" xfId="3705"/>
    <cellStyle name="Calculation 8 9 4 12 2" xfId="3706"/>
    <cellStyle name="Calculation 8 9 4 13" xfId="3707"/>
    <cellStyle name="Calculation 8 9 4 13 2" xfId="3708"/>
    <cellStyle name="Calculation 8 9 4 14" xfId="3709"/>
    <cellStyle name="Calculation 8 9 4 14 2" xfId="3710"/>
    <cellStyle name="Calculation 8 9 4 15" xfId="3711"/>
    <cellStyle name="Calculation 8 9 4 15 2" xfId="3712"/>
    <cellStyle name="Calculation 8 9 4 16" xfId="3713"/>
    <cellStyle name="Calculation 8 9 4 2" xfId="3714"/>
    <cellStyle name="Calculation 8 9 4 2 2" xfId="3715"/>
    <cellStyle name="Calculation 8 9 4 3" xfId="3716"/>
    <cellStyle name="Calculation 8 9 4 3 2" xfId="3717"/>
    <cellStyle name="Calculation 8 9 4 4" xfId="3718"/>
    <cellStyle name="Calculation 8 9 4 4 2" xfId="3719"/>
    <cellStyle name="Calculation 8 9 4 5" xfId="3720"/>
    <cellStyle name="Calculation 8 9 4 5 2" xfId="3721"/>
    <cellStyle name="Calculation 8 9 4 6" xfId="3722"/>
    <cellStyle name="Calculation 8 9 4 6 2" xfId="3723"/>
    <cellStyle name="Calculation 8 9 4 7" xfId="3724"/>
    <cellStyle name="Calculation 8 9 4 7 2" xfId="3725"/>
    <cellStyle name="Calculation 8 9 4 8" xfId="3726"/>
    <cellStyle name="Calculation 8 9 4 8 2" xfId="3727"/>
    <cellStyle name="Calculation 8 9 4 9" xfId="3728"/>
    <cellStyle name="Calculation 8 9 4 9 2" xfId="3729"/>
    <cellStyle name="Calculation 8 9 5" xfId="3730"/>
    <cellStyle name="Calculation 8 9 5 10" xfId="3731"/>
    <cellStyle name="Calculation 8 9 5 10 2" xfId="3732"/>
    <cellStyle name="Calculation 8 9 5 11" xfId="3733"/>
    <cellStyle name="Calculation 8 9 5 11 2" xfId="3734"/>
    <cellStyle name="Calculation 8 9 5 12" xfId="3735"/>
    <cellStyle name="Calculation 8 9 5 12 2" xfId="3736"/>
    <cellStyle name="Calculation 8 9 5 13" xfId="3737"/>
    <cellStyle name="Calculation 8 9 5 13 2" xfId="3738"/>
    <cellStyle name="Calculation 8 9 5 14" xfId="3739"/>
    <cellStyle name="Calculation 8 9 5 2" xfId="3740"/>
    <cellStyle name="Calculation 8 9 5 2 2" xfId="3741"/>
    <cellStyle name="Calculation 8 9 5 3" xfId="3742"/>
    <cellStyle name="Calculation 8 9 5 3 2" xfId="3743"/>
    <cellStyle name="Calculation 8 9 5 4" xfId="3744"/>
    <cellStyle name="Calculation 8 9 5 4 2" xfId="3745"/>
    <cellStyle name="Calculation 8 9 5 5" xfId="3746"/>
    <cellStyle name="Calculation 8 9 5 5 2" xfId="3747"/>
    <cellStyle name="Calculation 8 9 5 6" xfId="3748"/>
    <cellStyle name="Calculation 8 9 5 6 2" xfId="3749"/>
    <cellStyle name="Calculation 8 9 5 7" xfId="3750"/>
    <cellStyle name="Calculation 8 9 5 7 2" xfId="3751"/>
    <cellStyle name="Calculation 8 9 5 8" xfId="3752"/>
    <cellStyle name="Calculation 8 9 5 8 2" xfId="3753"/>
    <cellStyle name="Calculation 8 9 5 9" xfId="3754"/>
    <cellStyle name="Calculation 8 9 5 9 2" xfId="3755"/>
    <cellStyle name="Calculation 8 9 6" xfId="3756"/>
    <cellStyle name="Calculation 8 9 6 2" xfId="3757"/>
    <cellStyle name="Calculation 8 9 7" xfId="3758"/>
    <cellStyle name="Calculation 8 9 7 2" xfId="3759"/>
    <cellStyle name="Calculation 8 9 8" xfId="3760"/>
    <cellStyle name="Calculation 8 9 8 2" xfId="3761"/>
    <cellStyle name="Calculation 8 9 9" xfId="3762"/>
    <cellStyle name="Calculation 8 9 9 2" xfId="3763"/>
    <cellStyle name="Calculation 9" xfId="3764"/>
    <cellStyle name="Calculation 9 10" xfId="3765"/>
    <cellStyle name="Calculation 9 10 10" xfId="3766"/>
    <cellStyle name="Calculation 9 10 10 2" xfId="3767"/>
    <cellStyle name="Calculation 9 10 11" xfId="3768"/>
    <cellStyle name="Calculation 9 10 11 2" xfId="3769"/>
    <cellStyle name="Calculation 9 10 12" xfId="3770"/>
    <cellStyle name="Calculation 9 10 12 2" xfId="3771"/>
    <cellStyle name="Calculation 9 10 13" xfId="3772"/>
    <cellStyle name="Calculation 9 10 13 2" xfId="3773"/>
    <cellStyle name="Calculation 9 10 14" xfId="3774"/>
    <cellStyle name="Calculation 9 10 14 2" xfId="3775"/>
    <cellStyle name="Calculation 9 10 15" xfId="3776"/>
    <cellStyle name="Calculation 9 10 15 2" xfId="3777"/>
    <cellStyle name="Calculation 9 10 16" xfId="3778"/>
    <cellStyle name="Calculation 9 10 16 2" xfId="3779"/>
    <cellStyle name="Calculation 9 10 17" xfId="3780"/>
    <cellStyle name="Calculation 9 10 17 2" xfId="3781"/>
    <cellStyle name="Calculation 9 10 18" xfId="3782"/>
    <cellStyle name="Calculation 9 10 2" xfId="3783"/>
    <cellStyle name="Calculation 9 10 2 2" xfId="3784"/>
    <cellStyle name="Calculation 9 10 3" xfId="3785"/>
    <cellStyle name="Calculation 9 10 3 2" xfId="3786"/>
    <cellStyle name="Calculation 9 10 4" xfId="3787"/>
    <cellStyle name="Calculation 9 10 4 2" xfId="3788"/>
    <cellStyle name="Calculation 9 10 5" xfId="3789"/>
    <cellStyle name="Calculation 9 10 5 2" xfId="3790"/>
    <cellStyle name="Calculation 9 10 6" xfId="3791"/>
    <cellStyle name="Calculation 9 10 6 2" xfId="3792"/>
    <cellStyle name="Calculation 9 10 7" xfId="3793"/>
    <cellStyle name="Calculation 9 10 7 2" xfId="3794"/>
    <cellStyle name="Calculation 9 10 8" xfId="3795"/>
    <cellStyle name="Calculation 9 10 8 2" xfId="3796"/>
    <cellStyle name="Calculation 9 10 9" xfId="3797"/>
    <cellStyle name="Calculation 9 10 9 2" xfId="3798"/>
    <cellStyle name="Calculation 9 11" xfId="3799"/>
    <cellStyle name="Calculation 9 11 10" xfId="3800"/>
    <cellStyle name="Calculation 9 11 10 2" xfId="3801"/>
    <cellStyle name="Calculation 9 11 11" xfId="3802"/>
    <cellStyle name="Calculation 9 11 11 2" xfId="3803"/>
    <cellStyle name="Calculation 9 11 12" xfId="3804"/>
    <cellStyle name="Calculation 9 11 12 2" xfId="3805"/>
    <cellStyle name="Calculation 9 11 13" xfId="3806"/>
    <cellStyle name="Calculation 9 11 13 2" xfId="3807"/>
    <cellStyle name="Calculation 9 11 14" xfId="3808"/>
    <cellStyle name="Calculation 9 11 14 2" xfId="3809"/>
    <cellStyle name="Calculation 9 11 15" xfId="3810"/>
    <cellStyle name="Calculation 9 11 15 2" xfId="3811"/>
    <cellStyle name="Calculation 9 11 16" xfId="3812"/>
    <cellStyle name="Calculation 9 11 16 2" xfId="3813"/>
    <cellStyle name="Calculation 9 11 17" xfId="3814"/>
    <cellStyle name="Calculation 9 11 17 2" xfId="3815"/>
    <cellStyle name="Calculation 9 11 18" xfId="3816"/>
    <cellStyle name="Calculation 9 11 2" xfId="3817"/>
    <cellStyle name="Calculation 9 11 2 2" xfId="3818"/>
    <cellStyle name="Calculation 9 11 3" xfId="3819"/>
    <cellStyle name="Calculation 9 11 3 2" xfId="3820"/>
    <cellStyle name="Calculation 9 11 4" xfId="3821"/>
    <cellStyle name="Calculation 9 11 4 2" xfId="3822"/>
    <cellStyle name="Calculation 9 11 5" xfId="3823"/>
    <cellStyle name="Calculation 9 11 5 2" xfId="3824"/>
    <cellStyle name="Calculation 9 11 6" xfId="3825"/>
    <cellStyle name="Calculation 9 11 6 2" xfId="3826"/>
    <cellStyle name="Calculation 9 11 7" xfId="3827"/>
    <cellStyle name="Calculation 9 11 7 2" xfId="3828"/>
    <cellStyle name="Calculation 9 11 8" xfId="3829"/>
    <cellStyle name="Calculation 9 11 8 2" xfId="3830"/>
    <cellStyle name="Calculation 9 11 9" xfId="3831"/>
    <cellStyle name="Calculation 9 11 9 2" xfId="3832"/>
    <cellStyle name="Calculation 9 12" xfId="3833"/>
    <cellStyle name="Calculation 9 12 10" xfId="3834"/>
    <cellStyle name="Calculation 9 12 10 2" xfId="3835"/>
    <cellStyle name="Calculation 9 12 11" xfId="3836"/>
    <cellStyle name="Calculation 9 12 11 2" xfId="3837"/>
    <cellStyle name="Calculation 9 12 12" xfId="3838"/>
    <cellStyle name="Calculation 9 12 12 2" xfId="3839"/>
    <cellStyle name="Calculation 9 12 13" xfId="3840"/>
    <cellStyle name="Calculation 9 12 13 2" xfId="3841"/>
    <cellStyle name="Calculation 9 12 14" xfId="3842"/>
    <cellStyle name="Calculation 9 12 14 2" xfId="3843"/>
    <cellStyle name="Calculation 9 12 15" xfId="3844"/>
    <cellStyle name="Calculation 9 12 15 2" xfId="3845"/>
    <cellStyle name="Calculation 9 12 16" xfId="3846"/>
    <cellStyle name="Calculation 9 12 2" xfId="3847"/>
    <cellStyle name="Calculation 9 12 2 2" xfId="3848"/>
    <cellStyle name="Calculation 9 12 3" xfId="3849"/>
    <cellStyle name="Calculation 9 12 3 2" xfId="3850"/>
    <cellStyle name="Calculation 9 12 4" xfId="3851"/>
    <cellStyle name="Calculation 9 12 4 2" xfId="3852"/>
    <cellStyle name="Calculation 9 12 5" xfId="3853"/>
    <cellStyle name="Calculation 9 12 5 2" xfId="3854"/>
    <cellStyle name="Calculation 9 12 6" xfId="3855"/>
    <cellStyle name="Calculation 9 12 6 2" xfId="3856"/>
    <cellStyle name="Calculation 9 12 7" xfId="3857"/>
    <cellStyle name="Calculation 9 12 7 2" xfId="3858"/>
    <cellStyle name="Calculation 9 12 8" xfId="3859"/>
    <cellStyle name="Calculation 9 12 8 2" xfId="3860"/>
    <cellStyle name="Calculation 9 12 9" xfId="3861"/>
    <cellStyle name="Calculation 9 12 9 2" xfId="3862"/>
    <cellStyle name="Calculation 9 13" xfId="3863"/>
    <cellStyle name="Calculation 9 13 10" xfId="3864"/>
    <cellStyle name="Calculation 9 13 10 2" xfId="3865"/>
    <cellStyle name="Calculation 9 13 11" xfId="3866"/>
    <cellStyle name="Calculation 9 13 11 2" xfId="3867"/>
    <cellStyle name="Calculation 9 13 12" xfId="3868"/>
    <cellStyle name="Calculation 9 13 12 2" xfId="3869"/>
    <cellStyle name="Calculation 9 13 13" xfId="3870"/>
    <cellStyle name="Calculation 9 13 13 2" xfId="3871"/>
    <cellStyle name="Calculation 9 13 14" xfId="3872"/>
    <cellStyle name="Calculation 9 13 14 2" xfId="3873"/>
    <cellStyle name="Calculation 9 13 15" xfId="3874"/>
    <cellStyle name="Calculation 9 13 15 2" xfId="3875"/>
    <cellStyle name="Calculation 9 13 16" xfId="3876"/>
    <cellStyle name="Calculation 9 13 2" xfId="3877"/>
    <cellStyle name="Calculation 9 13 2 2" xfId="3878"/>
    <cellStyle name="Calculation 9 13 3" xfId="3879"/>
    <cellStyle name="Calculation 9 13 3 2" xfId="3880"/>
    <cellStyle name="Calculation 9 13 4" xfId="3881"/>
    <cellStyle name="Calculation 9 13 4 2" xfId="3882"/>
    <cellStyle name="Calculation 9 13 5" xfId="3883"/>
    <cellStyle name="Calculation 9 13 5 2" xfId="3884"/>
    <cellStyle name="Calculation 9 13 6" xfId="3885"/>
    <cellStyle name="Calculation 9 13 6 2" xfId="3886"/>
    <cellStyle name="Calculation 9 13 7" xfId="3887"/>
    <cellStyle name="Calculation 9 13 7 2" xfId="3888"/>
    <cellStyle name="Calculation 9 13 8" xfId="3889"/>
    <cellStyle name="Calculation 9 13 8 2" xfId="3890"/>
    <cellStyle name="Calculation 9 13 9" xfId="3891"/>
    <cellStyle name="Calculation 9 13 9 2" xfId="3892"/>
    <cellStyle name="Calculation 9 14" xfId="3893"/>
    <cellStyle name="Calculation 9 14 10" xfId="3894"/>
    <cellStyle name="Calculation 9 14 10 2" xfId="3895"/>
    <cellStyle name="Calculation 9 14 11" xfId="3896"/>
    <cellStyle name="Calculation 9 14 11 2" xfId="3897"/>
    <cellStyle name="Calculation 9 14 12" xfId="3898"/>
    <cellStyle name="Calculation 9 14 12 2" xfId="3899"/>
    <cellStyle name="Calculation 9 14 13" xfId="3900"/>
    <cellStyle name="Calculation 9 14 13 2" xfId="3901"/>
    <cellStyle name="Calculation 9 14 14" xfId="3902"/>
    <cellStyle name="Calculation 9 14 14 2" xfId="3903"/>
    <cellStyle name="Calculation 9 14 15" xfId="3904"/>
    <cellStyle name="Calculation 9 14 2" xfId="3905"/>
    <cellStyle name="Calculation 9 14 2 2" xfId="3906"/>
    <cellStyle name="Calculation 9 14 3" xfId="3907"/>
    <cellStyle name="Calculation 9 14 3 2" xfId="3908"/>
    <cellStyle name="Calculation 9 14 4" xfId="3909"/>
    <cellStyle name="Calculation 9 14 4 2" xfId="3910"/>
    <cellStyle name="Calculation 9 14 5" xfId="3911"/>
    <cellStyle name="Calculation 9 14 5 2" xfId="3912"/>
    <cellStyle name="Calculation 9 14 6" xfId="3913"/>
    <cellStyle name="Calculation 9 14 6 2" xfId="3914"/>
    <cellStyle name="Calculation 9 14 7" xfId="3915"/>
    <cellStyle name="Calculation 9 14 7 2" xfId="3916"/>
    <cellStyle name="Calculation 9 14 8" xfId="3917"/>
    <cellStyle name="Calculation 9 14 8 2" xfId="3918"/>
    <cellStyle name="Calculation 9 14 9" xfId="3919"/>
    <cellStyle name="Calculation 9 14 9 2" xfId="3920"/>
    <cellStyle name="Calculation 9 15" xfId="3921"/>
    <cellStyle name="Calculation 9 15 2" xfId="3922"/>
    <cellStyle name="Calculation 9 16" xfId="3923"/>
    <cellStyle name="Calculation 9 16 2" xfId="3924"/>
    <cellStyle name="Calculation 9 17" xfId="3925"/>
    <cellStyle name="Calculation 9 17 2" xfId="3926"/>
    <cellStyle name="Calculation 9 18" xfId="3927"/>
    <cellStyle name="Calculation 9 18 2" xfId="3928"/>
    <cellStyle name="Calculation 9 19" xfId="3929"/>
    <cellStyle name="Calculation 9 19 2" xfId="3930"/>
    <cellStyle name="Calculation 9 2" xfId="3931"/>
    <cellStyle name="Calculation 9 2 10" xfId="3932"/>
    <cellStyle name="Calculation 9 2 10 10" xfId="3933"/>
    <cellStyle name="Calculation 9 2 10 10 2" xfId="3934"/>
    <cellStyle name="Calculation 9 2 10 11" xfId="3935"/>
    <cellStyle name="Calculation 9 2 10 11 2" xfId="3936"/>
    <cellStyle name="Calculation 9 2 10 12" xfId="3937"/>
    <cellStyle name="Calculation 9 2 10 12 2" xfId="3938"/>
    <cellStyle name="Calculation 9 2 10 13" xfId="3939"/>
    <cellStyle name="Calculation 9 2 10 13 2" xfId="3940"/>
    <cellStyle name="Calculation 9 2 10 14" xfId="3941"/>
    <cellStyle name="Calculation 9 2 10 14 2" xfId="3942"/>
    <cellStyle name="Calculation 9 2 10 15" xfId="3943"/>
    <cellStyle name="Calculation 9 2 10 15 2" xfId="3944"/>
    <cellStyle name="Calculation 9 2 10 16" xfId="3945"/>
    <cellStyle name="Calculation 9 2 10 16 2" xfId="3946"/>
    <cellStyle name="Calculation 9 2 10 17" xfId="3947"/>
    <cellStyle name="Calculation 9 2 10 17 2" xfId="3948"/>
    <cellStyle name="Calculation 9 2 10 18" xfId="3949"/>
    <cellStyle name="Calculation 9 2 10 2" xfId="3950"/>
    <cellStyle name="Calculation 9 2 10 2 2" xfId="3951"/>
    <cellStyle name="Calculation 9 2 10 3" xfId="3952"/>
    <cellStyle name="Calculation 9 2 10 3 2" xfId="3953"/>
    <cellStyle name="Calculation 9 2 10 4" xfId="3954"/>
    <cellStyle name="Calculation 9 2 10 4 2" xfId="3955"/>
    <cellStyle name="Calculation 9 2 10 5" xfId="3956"/>
    <cellStyle name="Calculation 9 2 10 5 2" xfId="3957"/>
    <cellStyle name="Calculation 9 2 10 6" xfId="3958"/>
    <cellStyle name="Calculation 9 2 10 6 2" xfId="3959"/>
    <cellStyle name="Calculation 9 2 10 7" xfId="3960"/>
    <cellStyle name="Calculation 9 2 10 7 2" xfId="3961"/>
    <cellStyle name="Calculation 9 2 10 8" xfId="3962"/>
    <cellStyle name="Calculation 9 2 10 8 2" xfId="3963"/>
    <cellStyle name="Calculation 9 2 10 9" xfId="3964"/>
    <cellStyle name="Calculation 9 2 10 9 2" xfId="3965"/>
    <cellStyle name="Calculation 9 2 11" xfId="3966"/>
    <cellStyle name="Calculation 9 2 11 10" xfId="3967"/>
    <cellStyle name="Calculation 9 2 11 10 2" xfId="3968"/>
    <cellStyle name="Calculation 9 2 11 11" xfId="3969"/>
    <cellStyle name="Calculation 9 2 11 11 2" xfId="3970"/>
    <cellStyle name="Calculation 9 2 11 12" xfId="3971"/>
    <cellStyle name="Calculation 9 2 11 12 2" xfId="3972"/>
    <cellStyle name="Calculation 9 2 11 13" xfId="3973"/>
    <cellStyle name="Calculation 9 2 11 13 2" xfId="3974"/>
    <cellStyle name="Calculation 9 2 11 14" xfId="3975"/>
    <cellStyle name="Calculation 9 2 11 14 2" xfId="3976"/>
    <cellStyle name="Calculation 9 2 11 15" xfId="3977"/>
    <cellStyle name="Calculation 9 2 11 15 2" xfId="3978"/>
    <cellStyle name="Calculation 9 2 11 16" xfId="3979"/>
    <cellStyle name="Calculation 9 2 11 2" xfId="3980"/>
    <cellStyle name="Calculation 9 2 11 2 2" xfId="3981"/>
    <cellStyle name="Calculation 9 2 11 3" xfId="3982"/>
    <cellStyle name="Calculation 9 2 11 3 2" xfId="3983"/>
    <cellStyle name="Calculation 9 2 11 4" xfId="3984"/>
    <cellStyle name="Calculation 9 2 11 4 2" xfId="3985"/>
    <cellStyle name="Calculation 9 2 11 5" xfId="3986"/>
    <cellStyle name="Calculation 9 2 11 5 2" xfId="3987"/>
    <cellStyle name="Calculation 9 2 11 6" xfId="3988"/>
    <cellStyle name="Calculation 9 2 11 6 2" xfId="3989"/>
    <cellStyle name="Calculation 9 2 11 7" xfId="3990"/>
    <cellStyle name="Calculation 9 2 11 7 2" xfId="3991"/>
    <cellStyle name="Calculation 9 2 11 8" xfId="3992"/>
    <cellStyle name="Calculation 9 2 11 8 2" xfId="3993"/>
    <cellStyle name="Calculation 9 2 11 9" xfId="3994"/>
    <cellStyle name="Calculation 9 2 11 9 2" xfId="3995"/>
    <cellStyle name="Calculation 9 2 12" xfId="3996"/>
    <cellStyle name="Calculation 9 2 12 10" xfId="3997"/>
    <cellStyle name="Calculation 9 2 12 10 2" xfId="3998"/>
    <cellStyle name="Calculation 9 2 12 11" xfId="3999"/>
    <cellStyle name="Calculation 9 2 12 11 2" xfId="4000"/>
    <cellStyle name="Calculation 9 2 12 12" xfId="4001"/>
    <cellStyle name="Calculation 9 2 12 12 2" xfId="4002"/>
    <cellStyle name="Calculation 9 2 12 13" xfId="4003"/>
    <cellStyle name="Calculation 9 2 12 13 2" xfId="4004"/>
    <cellStyle name="Calculation 9 2 12 14" xfId="4005"/>
    <cellStyle name="Calculation 9 2 12 14 2" xfId="4006"/>
    <cellStyle name="Calculation 9 2 12 15" xfId="4007"/>
    <cellStyle name="Calculation 9 2 12 15 2" xfId="4008"/>
    <cellStyle name="Calculation 9 2 12 16" xfId="4009"/>
    <cellStyle name="Calculation 9 2 12 2" xfId="4010"/>
    <cellStyle name="Calculation 9 2 12 2 2" xfId="4011"/>
    <cellStyle name="Calculation 9 2 12 3" xfId="4012"/>
    <cellStyle name="Calculation 9 2 12 3 2" xfId="4013"/>
    <cellStyle name="Calculation 9 2 12 4" xfId="4014"/>
    <cellStyle name="Calculation 9 2 12 4 2" xfId="4015"/>
    <cellStyle name="Calculation 9 2 12 5" xfId="4016"/>
    <cellStyle name="Calculation 9 2 12 5 2" xfId="4017"/>
    <cellStyle name="Calculation 9 2 12 6" xfId="4018"/>
    <cellStyle name="Calculation 9 2 12 6 2" xfId="4019"/>
    <cellStyle name="Calculation 9 2 12 7" xfId="4020"/>
    <cellStyle name="Calculation 9 2 12 7 2" xfId="4021"/>
    <cellStyle name="Calculation 9 2 12 8" xfId="4022"/>
    <cellStyle name="Calculation 9 2 12 8 2" xfId="4023"/>
    <cellStyle name="Calculation 9 2 12 9" xfId="4024"/>
    <cellStyle name="Calculation 9 2 12 9 2" xfId="4025"/>
    <cellStyle name="Calculation 9 2 13" xfId="4026"/>
    <cellStyle name="Calculation 9 2 13 10" xfId="4027"/>
    <cellStyle name="Calculation 9 2 13 10 2" xfId="4028"/>
    <cellStyle name="Calculation 9 2 13 11" xfId="4029"/>
    <cellStyle name="Calculation 9 2 13 11 2" xfId="4030"/>
    <cellStyle name="Calculation 9 2 13 12" xfId="4031"/>
    <cellStyle name="Calculation 9 2 13 12 2" xfId="4032"/>
    <cellStyle name="Calculation 9 2 13 13" xfId="4033"/>
    <cellStyle name="Calculation 9 2 13 13 2" xfId="4034"/>
    <cellStyle name="Calculation 9 2 13 14" xfId="4035"/>
    <cellStyle name="Calculation 9 2 13 14 2" xfId="4036"/>
    <cellStyle name="Calculation 9 2 13 15" xfId="4037"/>
    <cellStyle name="Calculation 9 2 13 2" xfId="4038"/>
    <cellStyle name="Calculation 9 2 13 2 2" xfId="4039"/>
    <cellStyle name="Calculation 9 2 13 3" xfId="4040"/>
    <cellStyle name="Calculation 9 2 13 3 2" xfId="4041"/>
    <cellStyle name="Calculation 9 2 13 4" xfId="4042"/>
    <cellStyle name="Calculation 9 2 13 4 2" xfId="4043"/>
    <cellStyle name="Calculation 9 2 13 5" xfId="4044"/>
    <cellStyle name="Calculation 9 2 13 5 2" xfId="4045"/>
    <cellStyle name="Calculation 9 2 13 6" xfId="4046"/>
    <cellStyle name="Calculation 9 2 13 6 2" xfId="4047"/>
    <cellStyle name="Calculation 9 2 13 7" xfId="4048"/>
    <cellStyle name="Calculation 9 2 13 7 2" xfId="4049"/>
    <cellStyle name="Calculation 9 2 13 8" xfId="4050"/>
    <cellStyle name="Calculation 9 2 13 8 2" xfId="4051"/>
    <cellStyle name="Calculation 9 2 13 9" xfId="4052"/>
    <cellStyle name="Calculation 9 2 13 9 2" xfId="4053"/>
    <cellStyle name="Calculation 9 2 14" xfId="4054"/>
    <cellStyle name="Calculation 9 2 14 2" xfId="4055"/>
    <cellStyle name="Calculation 9 2 15" xfId="4056"/>
    <cellStyle name="Calculation 9 2 15 2" xfId="4057"/>
    <cellStyle name="Calculation 9 2 16" xfId="4058"/>
    <cellStyle name="Calculation 9 2 16 2" xfId="4059"/>
    <cellStyle name="Calculation 9 2 17" xfId="4060"/>
    <cellStyle name="Calculation 9 2 17 2" xfId="4061"/>
    <cellStyle name="Calculation 9 2 18" xfId="4062"/>
    <cellStyle name="Calculation 9 2 18 2" xfId="4063"/>
    <cellStyle name="Calculation 9 2 19" xfId="4064"/>
    <cellStyle name="Calculation 9 2 19 2" xfId="4065"/>
    <cellStyle name="Calculation 9 2 2" xfId="4066"/>
    <cellStyle name="Calculation 9 2 2 10" xfId="4067"/>
    <cellStyle name="Calculation 9 2 2 10 2" xfId="4068"/>
    <cellStyle name="Calculation 9 2 2 11" xfId="4069"/>
    <cellStyle name="Calculation 9 2 2 11 2" xfId="4070"/>
    <cellStyle name="Calculation 9 2 2 12" xfId="4071"/>
    <cellStyle name="Calculation 9 2 2 12 2" xfId="4072"/>
    <cellStyle name="Calculation 9 2 2 13" xfId="4073"/>
    <cellStyle name="Calculation 9 2 2 13 2" xfId="4074"/>
    <cellStyle name="Calculation 9 2 2 14" xfId="4075"/>
    <cellStyle name="Calculation 9 2 2 14 2" xfId="4076"/>
    <cellStyle name="Calculation 9 2 2 15" xfId="4077"/>
    <cellStyle name="Calculation 9 2 2 15 2" xfId="4078"/>
    <cellStyle name="Calculation 9 2 2 16" xfId="4079"/>
    <cellStyle name="Calculation 9 2 2 16 2" xfId="4080"/>
    <cellStyle name="Calculation 9 2 2 17" xfId="4081"/>
    <cellStyle name="Calculation 9 2 2 17 2" xfId="4082"/>
    <cellStyle name="Calculation 9 2 2 18" xfId="4083"/>
    <cellStyle name="Calculation 9 2 2 18 2" xfId="4084"/>
    <cellStyle name="Calculation 9 2 2 19" xfId="4085"/>
    <cellStyle name="Calculation 9 2 2 19 2" xfId="4086"/>
    <cellStyle name="Calculation 9 2 2 2" xfId="4087"/>
    <cellStyle name="Calculation 9 2 2 2 10" xfId="4088"/>
    <cellStyle name="Calculation 9 2 2 2 10 2" xfId="4089"/>
    <cellStyle name="Calculation 9 2 2 2 11" xfId="4090"/>
    <cellStyle name="Calculation 9 2 2 2 11 2" xfId="4091"/>
    <cellStyle name="Calculation 9 2 2 2 12" xfId="4092"/>
    <cellStyle name="Calculation 9 2 2 2 12 2" xfId="4093"/>
    <cellStyle name="Calculation 9 2 2 2 13" xfId="4094"/>
    <cellStyle name="Calculation 9 2 2 2 13 2" xfId="4095"/>
    <cellStyle name="Calculation 9 2 2 2 14" xfId="4096"/>
    <cellStyle name="Calculation 9 2 2 2 14 2" xfId="4097"/>
    <cellStyle name="Calculation 9 2 2 2 15" xfId="4098"/>
    <cellStyle name="Calculation 9 2 2 2 15 2" xfId="4099"/>
    <cellStyle name="Calculation 9 2 2 2 16" xfId="4100"/>
    <cellStyle name="Calculation 9 2 2 2 16 2" xfId="4101"/>
    <cellStyle name="Calculation 9 2 2 2 17" xfId="4102"/>
    <cellStyle name="Calculation 9 2 2 2 17 2" xfId="4103"/>
    <cellStyle name="Calculation 9 2 2 2 18" xfId="4104"/>
    <cellStyle name="Calculation 9 2 2 2 18 2" xfId="4105"/>
    <cellStyle name="Calculation 9 2 2 2 19" xfId="4106"/>
    <cellStyle name="Calculation 9 2 2 2 2" xfId="4107"/>
    <cellStyle name="Calculation 9 2 2 2 2 2" xfId="4108"/>
    <cellStyle name="Calculation 9 2 2 2 3" xfId="4109"/>
    <cellStyle name="Calculation 9 2 2 2 3 2" xfId="4110"/>
    <cellStyle name="Calculation 9 2 2 2 4" xfId="4111"/>
    <cellStyle name="Calculation 9 2 2 2 4 2" xfId="4112"/>
    <cellStyle name="Calculation 9 2 2 2 5" xfId="4113"/>
    <cellStyle name="Calculation 9 2 2 2 5 2" xfId="4114"/>
    <cellStyle name="Calculation 9 2 2 2 6" xfId="4115"/>
    <cellStyle name="Calculation 9 2 2 2 6 2" xfId="4116"/>
    <cellStyle name="Calculation 9 2 2 2 7" xfId="4117"/>
    <cellStyle name="Calculation 9 2 2 2 7 2" xfId="4118"/>
    <cellStyle name="Calculation 9 2 2 2 8" xfId="4119"/>
    <cellStyle name="Calculation 9 2 2 2 8 2" xfId="4120"/>
    <cellStyle name="Calculation 9 2 2 2 9" xfId="4121"/>
    <cellStyle name="Calculation 9 2 2 2 9 2" xfId="4122"/>
    <cellStyle name="Calculation 9 2 2 20" xfId="4123"/>
    <cellStyle name="Calculation 9 2 2 3" xfId="4124"/>
    <cellStyle name="Calculation 9 2 2 3 10" xfId="4125"/>
    <cellStyle name="Calculation 9 2 2 3 10 2" xfId="4126"/>
    <cellStyle name="Calculation 9 2 2 3 11" xfId="4127"/>
    <cellStyle name="Calculation 9 2 2 3 11 2" xfId="4128"/>
    <cellStyle name="Calculation 9 2 2 3 12" xfId="4129"/>
    <cellStyle name="Calculation 9 2 2 3 12 2" xfId="4130"/>
    <cellStyle name="Calculation 9 2 2 3 13" xfId="4131"/>
    <cellStyle name="Calculation 9 2 2 3 13 2" xfId="4132"/>
    <cellStyle name="Calculation 9 2 2 3 14" xfId="4133"/>
    <cellStyle name="Calculation 9 2 2 3 14 2" xfId="4134"/>
    <cellStyle name="Calculation 9 2 2 3 15" xfId="4135"/>
    <cellStyle name="Calculation 9 2 2 3 15 2" xfId="4136"/>
    <cellStyle name="Calculation 9 2 2 3 16" xfId="4137"/>
    <cellStyle name="Calculation 9 2 2 3 16 2" xfId="4138"/>
    <cellStyle name="Calculation 9 2 2 3 17" xfId="4139"/>
    <cellStyle name="Calculation 9 2 2 3 17 2" xfId="4140"/>
    <cellStyle name="Calculation 9 2 2 3 18" xfId="4141"/>
    <cellStyle name="Calculation 9 2 2 3 18 2" xfId="4142"/>
    <cellStyle name="Calculation 9 2 2 3 19" xfId="4143"/>
    <cellStyle name="Calculation 9 2 2 3 2" xfId="4144"/>
    <cellStyle name="Calculation 9 2 2 3 2 2" xfId="4145"/>
    <cellStyle name="Calculation 9 2 2 3 3" xfId="4146"/>
    <cellStyle name="Calculation 9 2 2 3 3 2" xfId="4147"/>
    <cellStyle name="Calculation 9 2 2 3 4" xfId="4148"/>
    <cellStyle name="Calculation 9 2 2 3 4 2" xfId="4149"/>
    <cellStyle name="Calculation 9 2 2 3 5" xfId="4150"/>
    <cellStyle name="Calculation 9 2 2 3 5 2" xfId="4151"/>
    <cellStyle name="Calculation 9 2 2 3 6" xfId="4152"/>
    <cellStyle name="Calculation 9 2 2 3 6 2" xfId="4153"/>
    <cellStyle name="Calculation 9 2 2 3 7" xfId="4154"/>
    <cellStyle name="Calculation 9 2 2 3 7 2" xfId="4155"/>
    <cellStyle name="Calculation 9 2 2 3 8" xfId="4156"/>
    <cellStyle name="Calculation 9 2 2 3 8 2" xfId="4157"/>
    <cellStyle name="Calculation 9 2 2 3 9" xfId="4158"/>
    <cellStyle name="Calculation 9 2 2 3 9 2" xfId="4159"/>
    <cellStyle name="Calculation 9 2 2 4" xfId="4160"/>
    <cellStyle name="Calculation 9 2 2 4 10" xfId="4161"/>
    <cellStyle name="Calculation 9 2 2 4 10 2" xfId="4162"/>
    <cellStyle name="Calculation 9 2 2 4 11" xfId="4163"/>
    <cellStyle name="Calculation 9 2 2 4 11 2" xfId="4164"/>
    <cellStyle name="Calculation 9 2 2 4 12" xfId="4165"/>
    <cellStyle name="Calculation 9 2 2 4 12 2" xfId="4166"/>
    <cellStyle name="Calculation 9 2 2 4 13" xfId="4167"/>
    <cellStyle name="Calculation 9 2 2 4 13 2" xfId="4168"/>
    <cellStyle name="Calculation 9 2 2 4 14" xfId="4169"/>
    <cellStyle name="Calculation 9 2 2 4 14 2" xfId="4170"/>
    <cellStyle name="Calculation 9 2 2 4 15" xfId="4171"/>
    <cellStyle name="Calculation 9 2 2 4 15 2" xfId="4172"/>
    <cellStyle name="Calculation 9 2 2 4 16" xfId="4173"/>
    <cellStyle name="Calculation 9 2 2 4 2" xfId="4174"/>
    <cellStyle name="Calculation 9 2 2 4 2 2" xfId="4175"/>
    <cellStyle name="Calculation 9 2 2 4 3" xfId="4176"/>
    <cellStyle name="Calculation 9 2 2 4 3 2" xfId="4177"/>
    <cellStyle name="Calculation 9 2 2 4 4" xfId="4178"/>
    <cellStyle name="Calculation 9 2 2 4 4 2" xfId="4179"/>
    <cellStyle name="Calculation 9 2 2 4 5" xfId="4180"/>
    <cellStyle name="Calculation 9 2 2 4 5 2" xfId="4181"/>
    <cellStyle name="Calculation 9 2 2 4 6" xfId="4182"/>
    <cellStyle name="Calculation 9 2 2 4 6 2" xfId="4183"/>
    <cellStyle name="Calculation 9 2 2 4 7" xfId="4184"/>
    <cellStyle name="Calculation 9 2 2 4 7 2" xfId="4185"/>
    <cellStyle name="Calculation 9 2 2 4 8" xfId="4186"/>
    <cellStyle name="Calculation 9 2 2 4 8 2" xfId="4187"/>
    <cellStyle name="Calculation 9 2 2 4 9" xfId="4188"/>
    <cellStyle name="Calculation 9 2 2 4 9 2" xfId="4189"/>
    <cellStyle name="Calculation 9 2 2 5" xfId="4190"/>
    <cellStyle name="Calculation 9 2 2 5 10" xfId="4191"/>
    <cellStyle name="Calculation 9 2 2 5 10 2" xfId="4192"/>
    <cellStyle name="Calculation 9 2 2 5 11" xfId="4193"/>
    <cellStyle name="Calculation 9 2 2 5 11 2" xfId="4194"/>
    <cellStyle name="Calculation 9 2 2 5 12" xfId="4195"/>
    <cellStyle name="Calculation 9 2 2 5 12 2" xfId="4196"/>
    <cellStyle name="Calculation 9 2 2 5 13" xfId="4197"/>
    <cellStyle name="Calculation 9 2 2 5 13 2" xfId="4198"/>
    <cellStyle name="Calculation 9 2 2 5 14" xfId="4199"/>
    <cellStyle name="Calculation 9 2 2 5 14 2" xfId="4200"/>
    <cellStyle name="Calculation 9 2 2 5 15" xfId="4201"/>
    <cellStyle name="Calculation 9 2 2 5 15 2" xfId="4202"/>
    <cellStyle name="Calculation 9 2 2 5 16" xfId="4203"/>
    <cellStyle name="Calculation 9 2 2 5 2" xfId="4204"/>
    <cellStyle name="Calculation 9 2 2 5 2 2" xfId="4205"/>
    <cellStyle name="Calculation 9 2 2 5 3" xfId="4206"/>
    <cellStyle name="Calculation 9 2 2 5 3 2" xfId="4207"/>
    <cellStyle name="Calculation 9 2 2 5 4" xfId="4208"/>
    <cellStyle name="Calculation 9 2 2 5 4 2" xfId="4209"/>
    <cellStyle name="Calculation 9 2 2 5 5" xfId="4210"/>
    <cellStyle name="Calculation 9 2 2 5 5 2" xfId="4211"/>
    <cellStyle name="Calculation 9 2 2 5 6" xfId="4212"/>
    <cellStyle name="Calculation 9 2 2 5 6 2" xfId="4213"/>
    <cellStyle name="Calculation 9 2 2 5 7" xfId="4214"/>
    <cellStyle name="Calculation 9 2 2 5 7 2" xfId="4215"/>
    <cellStyle name="Calculation 9 2 2 5 8" xfId="4216"/>
    <cellStyle name="Calculation 9 2 2 5 8 2" xfId="4217"/>
    <cellStyle name="Calculation 9 2 2 5 9" xfId="4218"/>
    <cellStyle name="Calculation 9 2 2 5 9 2" xfId="4219"/>
    <cellStyle name="Calculation 9 2 2 6" xfId="4220"/>
    <cellStyle name="Calculation 9 2 2 6 10" xfId="4221"/>
    <cellStyle name="Calculation 9 2 2 6 10 2" xfId="4222"/>
    <cellStyle name="Calculation 9 2 2 6 11" xfId="4223"/>
    <cellStyle name="Calculation 9 2 2 6 11 2" xfId="4224"/>
    <cellStyle name="Calculation 9 2 2 6 12" xfId="4225"/>
    <cellStyle name="Calculation 9 2 2 6 12 2" xfId="4226"/>
    <cellStyle name="Calculation 9 2 2 6 13" xfId="4227"/>
    <cellStyle name="Calculation 9 2 2 6 13 2" xfId="4228"/>
    <cellStyle name="Calculation 9 2 2 6 14" xfId="4229"/>
    <cellStyle name="Calculation 9 2 2 6 14 2" xfId="4230"/>
    <cellStyle name="Calculation 9 2 2 6 15" xfId="4231"/>
    <cellStyle name="Calculation 9 2 2 6 2" xfId="4232"/>
    <cellStyle name="Calculation 9 2 2 6 2 2" xfId="4233"/>
    <cellStyle name="Calculation 9 2 2 6 3" xfId="4234"/>
    <cellStyle name="Calculation 9 2 2 6 3 2" xfId="4235"/>
    <cellStyle name="Calculation 9 2 2 6 4" xfId="4236"/>
    <cellStyle name="Calculation 9 2 2 6 4 2" xfId="4237"/>
    <cellStyle name="Calculation 9 2 2 6 5" xfId="4238"/>
    <cellStyle name="Calculation 9 2 2 6 5 2" xfId="4239"/>
    <cellStyle name="Calculation 9 2 2 6 6" xfId="4240"/>
    <cellStyle name="Calculation 9 2 2 6 6 2" xfId="4241"/>
    <cellStyle name="Calculation 9 2 2 6 7" xfId="4242"/>
    <cellStyle name="Calculation 9 2 2 6 7 2" xfId="4243"/>
    <cellStyle name="Calculation 9 2 2 6 8" xfId="4244"/>
    <cellStyle name="Calculation 9 2 2 6 8 2" xfId="4245"/>
    <cellStyle name="Calculation 9 2 2 6 9" xfId="4246"/>
    <cellStyle name="Calculation 9 2 2 6 9 2" xfId="4247"/>
    <cellStyle name="Calculation 9 2 2 7" xfId="4248"/>
    <cellStyle name="Calculation 9 2 2 7 2" xfId="4249"/>
    <cellStyle name="Calculation 9 2 2 8" xfId="4250"/>
    <cellStyle name="Calculation 9 2 2 8 2" xfId="4251"/>
    <cellStyle name="Calculation 9 2 2 9" xfId="4252"/>
    <cellStyle name="Calculation 9 2 2 9 2" xfId="4253"/>
    <cellStyle name="Calculation 9 2 20" xfId="4254"/>
    <cellStyle name="Calculation 9 2 20 2" xfId="4255"/>
    <cellStyle name="Calculation 9 2 21" xfId="4256"/>
    <cellStyle name="Calculation 9 2 21 2" xfId="4257"/>
    <cellStyle name="Calculation 9 2 22" xfId="4258"/>
    <cellStyle name="Calculation 9 2 22 2" xfId="4259"/>
    <cellStyle name="Calculation 9 2 23" xfId="4260"/>
    <cellStyle name="Calculation 9 2 23 2" xfId="4261"/>
    <cellStyle name="Calculation 9 2 24" xfId="4262"/>
    <cellStyle name="Calculation 9 2 24 2" xfId="4263"/>
    <cellStyle name="Calculation 9 2 25" xfId="4264"/>
    <cellStyle name="Calculation 9 2 25 2" xfId="4265"/>
    <cellStyle name="Calculation 9 2 26" xfId="4266"/>
    <cellStyle name="Calculation 9 2 26 2" xfId="4267"/>
    <cellStyle name="Calculation 9 2 27" xfId="4268"/>
    <cellStyle name="Calculation 9 2 3" xfId="4269"/>
    <cellStyle name="Calculation 9 2 3 10" xfId="4270"/>
    <cellStyle name="Calculation 9 2 3 10 2" xfId="4271"/>
    <cellStyle name="Calculation 9 2 3 11" xfId="4272"/>
    <cellStyle name="Calculation 9 2 3 11 2" xfId="4273"/>
    <cellStyle name="Calculation 9 2 3 12" xfId="4274"/>
    <cellStyle name="Calculation 9 2 3 12 2" xfId="4275"/>
    <cellStyle name="Calculation 9 2 3 13" xfId="4276"/>
    <cellStyle name="Calculation 9 2 3 13 2" xfId="4277"/>
    <cellStyle name="Calculation 9 2 3 14" xfId="4278"/>
    <cellStyle name="Calculation 9 2 3 14 2" xfId="4279"/>
    <cellStyle name="Calculation 9 2 3 15" xfId="4280"/>
    <cellStyle name="Calculation 9 2 3 15 2" xfId="4281"/>
    <cellStyle name="Calculation 9 2 3 16" xfId="4282"/>
    <cellStyle name="Calculation 9 2 3 16 2" xfId="4283"/>
    <cellStyle name="Calculation 9 2 3 17" xfId="4284"/>
    <cellStyle name="Calculation 9 2 3 17 2" xfId="4285"/>
    <cellStyle name="Calculation 9 2 3 18" xfId="4286"/>
    <cellStyle name="Calculation 9 2 3 18 2" xfId="4287"/>
    <cellStyle name="Calculation 9 2 3 19" xfId="4288"/>
    <cellStyle name="Calculation 9 2 3 19 2" xfId="4289"/>
    <cellStyle name="Calculation 9 2 3 2" xfId="4290"/>
    <cellStyle name="Calculation 9 2 3 2 10" xfId="4291"/>
    <cellStyle name="Calculation 9 2 3 2 10 2" xfId="4292"/>
    <cellStyle name="Calculation 9 2 3 2 11" xfId="4293"/>
    <cellStyle name="Calculation 9 2 3 2 11 2" xfId="4294"/>
    <cellStyle name="Calculation 9 2 3 2 12" xfId="4295"/>
    <cellStyle name="Calculation 9 2 3 2 12 2" xfId="4296"/>
    <cellStyle name="Calculation 9 2 3 2 13" xfId="4297"/>
    <cellStyle name="Calculation 9 2 3 2 13 2" xfId="4298"/>
    <cellStyle name="Calculation 9 2 3 2 14" xfId="4299"/>
    <cellStyle name="Calculation 9 2 3 2 14 2" xfId="4300"/>
    <cellStyle name="Calculation 9 2 3 2 15" xfId="4301"/>
    <cellStyle name="Calculation 9 2 3 2 15 2" xfId="4302"/>
    <cellStyle name="Calculation 9 2 3 2 16" xfId="4303"/>
    <cellStyle name="Calculation 9 2 3 2 16 2" xfId="4304"/>
    <cellStyle name="Calculation 9 2 3 2 17" xfId="4305"/>
    <cellStyle name="Calculation 9 2 3 2 17 2" xfId="4306"/>
    <cellStyle name="Calculation 9 2 3 2 18" xfId="4307"/>
    <cellStyle name="Calculation 9 2 3 2 18 2" xfId="4308"/>
    <cellStyle name="Calculation 9 2 3 2 19" xfId="4309"/>
    <cellStyle name="Calculation 9 2 3 2 2" xfId="4310"/>
    <cellStyle name="Calculation 9 2 3 2 2 2" xfId="4311"/>
    <cellStyle name="Calculation 9 2 3 2 3" xfId="4312"/>
    <cellStyle name="Calculation 9 2 3 2 3 2" xfId="4313"/>
    <cellStyle name="Calculation 9 2 3 2 4" xfId="4314"/>
    <cellStyle name="Calculation 9 2 3 2 4 2" xfId="4315"/>
    <cellStyle name="Calculation 9 2 3 2 5" xfId="4316"/>
    <cellStyle name="Calculation 9 2 3 2 5 2" xfId="4317"/>
    <cellStyle name="Calculation 9 2 3 2 6" xfId="4318"/>
    <cellStyle name="Calculation 9 2 3 2 6 2" xfId="4319"/>
    <cellStyle name="Calculation 9 2 3 2 7" xfId="4320"/>
    <cellStyle name="Calculation 9 2 3 2 7 2" xfId="4321"/>
    <cellStyle name="Calculation 9 2 3 2 8" xfId="4322"/>
    <cellStyle name="Calculation 9 2 3 2 8 2" xfId="4323"/>
    <cellStyle name="Calculation 9 2 3 2 9" xfId="4324"/>
    <cellStyle name="Calculation 9 2 3 2 9 2" xfId="4325"/>
    <cellStyle name="Calculation 9 2 3 20" xfId="4326"/>
    <cellStyle name="Calculation 9 2 3 3" xfId="4327"/>
    <cellStyle name="Calculation 9 2 3 3 10" xfId="4328"/>
    <cellStyle name="Calculation 9 2 3 3 10 2" xfId="4329"/>
    <cellStyle name="Calculation 9 2 3 3 11" xfId="4330"/>
    <cellStyle name="Calculation 9 2 3 3 11 2" xfId="4331"/>
    <cellStyle name="Calculation 9 2 3 3 12" xfId="4332"/>
    <cellStyle name="Calculation 9 2 3 3 12 2" xfId="4333"/>
    <cellStyle name="Calculation 9 2 3 3 13" xfId="4334"/>
    <cellStyle name="Calculation 9 2 3 3 13 2" xfId="4335"/>
    <cellStyle name="Calculation 9 2 3 3 14" xfId="4336"/>
    <cellStyle name="Calculation 9 2 3 3 14 2" xfId="4337"/>
    <cellStyle name="Calculation 9 2 3 3 15" xfId="4338"/>
    <cellStyle name="Calculation 9 2 3 3 15 2" xfId="4339"/>
    <cellStyle name="Calculation 9 2 3 3 16" xfId="4340"/>
    <cellStyle name="Calculation 9 2 3 3 16 2" xfId="4341"/>
    <cellStyle name="Calculation 9 2 3 3 17" xfId="4342"/>
    <cellStyle name="Calculation 9 2 3 3 17 2" xfId="4343"/>
    <cellStyle name="Calculation 9 2 3 3 18" xfId="4344"/>
    <cellStyle name="Calculation 9 2 3 3 18 2" xfId="4345"/>
    <cellStyle name="Calculation 9 2 3 3 19" xfId="4346"/>
    <cellStyle name="Calculation 9 2 3 3 2" xfId="4347"/>
    <cellStyle name="Calculation 9 2 3 3 2 2" xfId="4348"/>
    <cellStyle name="Calculation 9 2 3 3 3" xfId="4349"/>
    <cellStyle name="Calculation 9 2 3 3 3 2" xfId="4350"/>
    <cellStyle name="Calculation 9 2 3 3 4" xfId="4351"/>
    <cellStyle name="Calculation 9 2 3 3 4 2" xfId="4352"/>
    <cellStyle name="Calculation 9 2 3 3 5" xfId="4353"/>
    <cellStyle name="Calculation 9 2 3 3 5 2" xfId="4354"/>
    <cellStyle name="Calculation 9 2 3 3 6" xfId="4355"/>
    <cellStyle name="Calculation 9 2 3 3 6 2" xfId="4356"/>
    <cellStyle name="Calculation 9 2 3 3 7" xfId="4357"/>
    <cellStyle name="Calculation 9 2 3 3 7 2" xfId="4358"/>
    <cellStyle name="Calculation 9 2 3 3 8" xfId="4359"/>
    <cellStyle name="Calculation 9 2 3 3 8 2" xfId="4360"/>
    <cellStyle name="Calculation 9 2 3 3 9" xfId="4361"/>
    <cellStyle name="Calculation 9 2 3 3 9 2" xfId="4362"/>
    <cellStyle name="Calculation 9 2 3 4" xfId="4363"/>
    <cellStyle name="Calculation 9 2 3 4 10" xfId="4364"/>
    <cellStyle name="Calculation 9 2 3 4 10 2" xfId="4365"/>
    <cellStyle name="Calculation 9 2 3 4 11" xfId="4366"/>
    <cellStyle name="Calculation 9 2 3 4 11 2" xfId="4367"/>
    <cellStyle name="Calculation 9 2 3 4 12" xfId="4368"/>
    <cellStyle name="Calculation 9 2 3 4 12 2" xfId="4369"/>
    <cellStyle name="Calculation 9 2 3 4 13" xfId="4370"/>
    <cellStyle name="Calculation 9 2 3 4 13 2" xfId="4371"/>
    <cellStyle name="Calculation 9 2 3 4 14" xfId="4372"/>
    <cellStyle name="Calculation 9 2 3 4 14 2" xfId="4373"/>
    <cellStyle name="Calculation 9 2 3 4 15" xfId="4374"/>
    <cellStyle name="Calculation 9 2 3 4 15 2" xfId="4375"/>
    <cellStyle name="Calculation 9 2 3 4 16" xfId="4376"/>
    <cellStyle name="Calculation 9 2 3 4 2" xfId="4377"/>
    <cellStyle name="Calculation 9 2 3 4 2 2" xfId="4378"/>
    <cellStyle name="Calculation 9 2 3 4 3" xfId="4379"/>
    <cellStyle name="Calculation 9 2 3 4 3 2" xfId="4380"/>
    <cellStyle name="Calculation 9 2 3 4 4" xfId="4381"/>
    <cellStyle name="Calculation 9 2 3 4 4 2" xfId="4382"/>
    <cellStyle name="Calculation 9 2 3 4 5" xfId="4383"/>
    <cellStyle name="Calculation 9 2 3 4 5 2" xfId="4384"/>
    <cellStyle name="Calculation 9 2 3 4 6" xfId="4385"/>
    <cellStyle name="Calculation 9 2 3 4 6 2" xfId="4386"/>
    <cellStyle name="Calculation 9 2 3 4 7" xfId="4387"/>
    <cellStyle name="Calculation 9 2 3 4 7 2" xfId="4388"/>
    <cellStyle name="Calculation 9 2 3 4 8" xfId="4389"/>
    <cellStyle name="Calculation 9 2 3 4 8 2" xfId="4390"/>
    <cellStyle name="Calculation 9 2 3 4 9" xfId="4391"/>
    <cellStyle name="Calculation 9 2 3 4 9 2" xfId="4392"/>
    <cellStyle name="Calculation 9 2 3 5" xfId="4393"/>
    <cellStyle name="Calculation 9 2 3 5 10" xfId="4394"/>
    <cellStyle name="Calculation 9 2 3 5 10 2" xfId="4395"/>
    <cellStyle name="Calculation 9 2 3 5 11" xfId="4396"/>
    <cellStyle name="Calculation 9 2 3 5 11 2" xfId="4397"/>
    <cellStyle name="Calculation 9 2 3 5 12" xfId="4398"/>
    <cellStyle name="Calculation 9 2 3 5 12 2" xfId="4399"/>
    <cellStyle name="Calculation 9 2 3 5 13" xfId="4400"/>
    <cellStyle name="Calculation 9 2 3 5 13 2" xfId="4401"/>
    <cellStyle name="Calculation 9 2 3 5 14" xfId="4402"/>
    <cellStyle name="Calculation 9 2 3 5 14 2" xfId="4403"/>
    <cellStyle name="Calculation 9 2 3 5 15" xfId="4404"/>
    <cellStyle name="Calculation 9 2 3 5 15 2" xfId="4405"/>
    <cellStyle name="Calculation 9 2 3 5 16" xfId="4406"/>
    <cellStyle name="Calculation 9 2 3 5 2" xfId="4407"/>
    <cellStyle name="Calculation 9 2 3 5 2 2" xfId="4408"/>
    <cellStyle name="Calculation 9 2 3 5 3" xfId="4409"/>
    <cellStyle name="Calculation 9 2 3 5 3 2" xfId="4410"/>
    <cellStyle name="Calculation 9 2 3 5 4" xfId="4411"/>
    <cellStyle name="Calculation 9 2 3 5 4 2" xfId="4412"/>
    <cellStyle name="Calculation 9 2 3 5 5" xfId="4413"/>
    <cellStyle name="Calculation 9 2 3 5 5 2" xfId="4414"/>
    <cellStyle name="Calculation 9 2 3 5 6" xfId="4415"/>
    <cellStyle name="Calculation 9 2 3 5 6 2" xfId="4416"/>
    <cellStyle name="Calculation 9 2 3 5 7" xfId="4417"/>
    <cellStyle name="Calculation 9 2 3 5 7 2" xfId="4418"/>
    <cellStyle name="Calculation 9 2 3 5 8" xfId="4419"/>
    <cellStyle name="Calculation 9 2 3 5 8 2" xfId="4420"/>
    <cellStyle name="Calculation 9 2 3 5 9" xfId="4421"/>
    <cellStyle name="Calculation 9 2 3 5 9 2" xfId="4422"/>
    <cellStyle name="Calculation 9 2 3 6" xfId="4423"/>
    <cellStyle name="Calculation 9 2 3 6 10" xfId="4424"/>
    <cellStyle name="Calculation 9 2 3 6 10 2" xfId="4425"/>
    <cellStyle name="Calculation 9 2 3 6 11" xfId="4426"/>
    <cellStyle name="Calculation 9 2 3 6 11 2" xfId="4427"/>
    <cellStyle name="Calculation 9 2 3 6 12" xfId="4428"/>
    <cellStyle name="Calculation 9 2 3 6 12 2" xfId="4429"/>
    <cellStyle name="Calculation 9 2 3 6 13" xfId="4430"/>
    <cellStyle name="Calculation 9 2 3 6 13 2" xfId="4431"/>
    <cellStyle name="Calculation 9 2 3 6 14" xfId="4432"/>
    <cellStyle name="Calculation 9 2 3 6 14 2" xfId="4433"/>
    <cellStyle name="Calculation 9 2 3 6 15" xfId="4434"/>
    <cellStyle name="Calculation 9 2 3 6 2" xfId="4435"/>
    <cellStyle name="Calculation 9 2 3 6 2 2" xfId="4436"/>
    <cellStyle name="Calculation 9 2 3 6 3" xfId="4437"/>
    <cellStyle name="Calculation 9 2 3 6 3 2" xfId="4438"/>
    <cellStyle name="Calculation 9 2 3 6 4" xfId="4439"/>
    <cellStyle name="Calculation 9 2 3 6 4 2" xfId="4440"/>
    <cellStyle name="Calculation 9 2 3 6 5" xfId="4441"/>
    <cellStyle name="Calculation 9 2 3 6 5 2" xfId="4442"/>
    <cellStyle name="Calculation 9 2 3 6 6" xfId="4443"/>
    <cellStyle name="Calculation 9 2 3 6 6 2" xfId="4444"/>
    <cellStyle name="Calculation 9 2 3 6 7" xfId="4445"/>
    <cellStyle name="Calculation 9 2 3 6 7 2" xfId="4446"/>
    <cellStyle name="Calculation 9 2 3 6 8" xfId="4447"/>
    <cellStyle name="Calculation 9 2 3 6 8 2" xfId="4448"/>
    <cellStyle name="Calculation 9 2 3 6 9" xfId="4449"/>
    <cellStyle name="Calculation 9 2 3 6 9 2" xfId="4450"/>
    <cellStyle name="Calculation 9 2 3 7" xfId="4451"/>
    <cellStyle name="Calculation 9 2 3 7 2" xfId="4452"/>
    <cellStyle name="Calculation 9 2 3 8" xfId="4453"/>
    <cellStyle name="Calculation 9 2 3 8 2" xfId="4454"/>
    <cellStyle name="Calculation 9 2 3 9" xfId="4455"/>
    <cellStyle name="Calculation 9 2 3 9 2" xfId="4456"/>
    <cellStyle name="Calculation 9 2 4" xfId="4457"/>
    <cellStyle name="Calculation 9 2 4 10" xfId="4458"/>
    <cellStyle name="Calculation 9 2 4 10 2" xfId="4459"/>
    <cellStyle name="Calculation 9 2 4 11" xfId="4460"/>
    <cellStyle name="Calculation 9 2 4 11 2" xfId="4461"/>
    <cellStyle name="Calculation 9 2 4 12" xfId="4462"/>
    <cellStyle name="Calculation 9 2 4 12 2" xfId="4463"/>
    <cellStyle name="Calculation 9 2 4 13" xfId="4464"/>
    <cellStyle name="Calculation 9 2 4 13 2" xfId="4465"/>
    <cellStyle name="Calculation 9 2 4 14" xfId="4466"/>
    <cellStyle name="Calculation 9 2 4 14 2" xfId="4467"/>
    <cellStyle name="Calculation 9 2 4 15" xfId="4468"/>
    <cellStyle name="Calculation 9 2 4 15 2" xfId="4469"/>
    <cellStyle name="Calculation 9 2 4 16" xfId="4470"/>
    <cellStyle name="Calculation 9 2 4 16 2" xfId="4471"/>
    <cellStyle name="Calculation 9 2 4 17" xfId="4472"/>
    <cellStyle name="Calculation 9 2 4 17 2" xfId="4473"/>
    <cellStyle name="Calculation 9 2 4 18" xfId="4474"/>
    <cellStyle name="Calculation 9 2 4 18 2" xfId="4475"/>
    <cellStyle name="Calculation 9 2 4 19" xfId="4476"/>
    <cellStyle name="Calculation 9 2 4 19 2" xfId="4477"/>
    <cellStyle name="Calculation 9 2 4 2" xfId="4478"/>
    <cellStyle name="Calculation 9 2 4 2 10" xfId="4479"/>
    <cellStyle name="Calculation 9 2 4 2 10 2" xfId="4480"/>
    <cellStyle name="Calculation 9 2 4 2 11" xfId="4481"/>
    <cellStyle name="Calculation 9 2 4 2 11 2" xfId="4482"/>
    <cellStyle name="Calculation 9 2 4 2 12" xfId="4483"/>
    <cellStyle name="Calculation 9 2 4 2 12 2" xfId="4484"/>
    <cellStyle name="Calculation 9 2 4 2 13" xfId="4485"/>
    <cellStyle name="Calculation 9 2 4 2 13 2" xfId="4486"/>
    <cellStyle name="Calculation 9 2 4 2 14" xfId="4487"/>
    <cellStyle name="Calculation 9 2 4 2 14 2" xfId="4488"/>
    <cellStyle name="Calculation 9 2 4 2 15" xfId="4489"/>
    <cellStyle name="Calculation 9 2 4 2 15 2" xfId="4490"/>
    <cellStyle name="Calculation 9 2 4 2 16" xfId="4491"/>
    <cellStyle name="Calculation 9 2 4 2 16 2" xfId="4492"/>
    <cellStyle name="Calculation 9 2 4 2 17" xfId="4493"/>
    <cellStyle name="Calculation 9 2 4 2 17 2" xfId="4494"/>
    <cellStyle name="Calculation 9 2 4 2 18" xfId="4495"/>
    <cellStyle name="Calculation 9 2 4 2 18 2" xfId="4496"/>
    <cellStyle name="Calculation 9 2 4 2 19" xfId="4497"/>
    <cellStyle name="Calculation 9 2 4 2 2" xfId="4498"/>
    <cellStyle name="Calculation 9 2 4 2 2 2" xfId="4499"/>
    <cellStyle name="Calculation 9 2 4 2 3" xfId="4500"/>
    <cellStyle name="Calculation 9 2 4 2 3 2" xfId="4501"/>
    <cellStyle name="Calculation 9 2 4 2 4" xfId="4502"/>
    <cellStyle name="Calculation 9 2 4 2 4 2" xfId="4503"/>
    <cellStyle name="Calculation 9 2 4 2 5" xfId="4504"/>
    <cellStyle name="Calculation 9 2 4 2 5 2" xfId="4505"/>
    <cellStyle name="Calculation 9 2 4 2 6" xfId="4506"/>
    <cellStyle name="Calculation 9 2 4 2 6 2" xfId="4507"/>
    <cellStyle name="Calculation 9 2 4 2 7" xfId="4508"/>
    <cellStyle name="Calculation 9 2 4 2 7 2" xfId="4509"/>
    <cellStyle name="Calculation 9 2 4 2 8" xfId="4510"/>
    <cellStyle name="Calculation 9 2 4 2 8 2" xfId="4511"/>
    <cellStyle name="Calculation 9 2 4 2 9" xfId="4512"/>
    <cellStyle name="Calculation 9 2 4 2 9 2" xfId="4513"/>
    <cellStyle name="Calculation 9 2 4 20" xfId="4514"/>
    <cellStyle name="Calculation 9 2 4 3" xfId="4515"/>
    <cellStyle name="Calculation 9 2 4 3 10" xfId="4516"/>
    <cellStyle name="Calculation 9 2 4 3 10 2" xfId="4517"/>
    <cellStyle name="Calculation 9 2 4 3 11" xfId="4518"/>
    <cellStyle name="Calculation 9 2 4 3 11 2" xfId="4519"/>
    <cellStyle name="Calculation 9 2 4 3 12" xfId="4520"/>
    <cellStyle name="Calculation 9 2 4 3 12 2" xfId="4521"/>
    <cellStyle name="Calculation 9 2 4 3 13" xfId="4522"/>
    <cellStyle name="Calculation 9 2 4 3 13 2" xfId="4523"/>
    <cellStyle name="Calculation 9 2 4 3 14" xfId="4524"/>
    <cellStyle name="Calculation 9 2 4 3 14 2" xfId="4525"/>
    <cellStyle name="Calculation 9 2 4 3 15" xfId="4526"/>
    <cellStyle name="Calculation 9 2 4 3 15 2" xfId="4527"/>
    <cellStyle name="Calculation 9 2 4 3 16" xfId="4528"/>
    <cellStyle name="Calculation 9 2 4 3 16 2" xfId="4529"/>
    <cellStyle name="Calculation 9 2 4 3 17" xfId="4530"/>
    <cellStyle name="Calculation 9 2 4 3 17 2" xfId="4531"/>
    <cellStyle name="Calculation 9 2 4 3 18" xfId="4532"/>
    <cellStyle name="Calculation 9 2 4 3 2" xfId="4533"/>
    <cellStyle name="Calculation 9 2 4 3 2 2" xfId="4534"/>
    <cellStyle name="Calculation 9 2 4 3 3" xfId="4535"/>
    <cellStyle name="Calculation 9 2 4 3 3 2" xfId="4536"/>
    <cellStyle name="Calculation 9 2 4 3 4" xfId="4537"/>
    <cellStyle name="Calculation 9 2 4 3 4 2" xfId="4538"/>
    <cellStyle name="Calculation 9 2 4 3 5" xfId="4539"/>
    <cellStyle name="Calculation 9 2 4 3 5 2" xfId="4540"/>
    <cellStyle name="Calculation 9 2 4 3 6" xfId="4541"/>
    <cellStyle name="Calculation 9 2 4 3 6 2" xfId="4542"/>
    <cellStyle name="Calculation 9 2 4 3 7" xfId="4543"/>
    <cellStyle name="Calculation 9 2 4 3 7 2" xfId="4544"/>
    <cellStyle name="Calculation 9 2 4 3 8" xfId="4545"/>
    <cellStyle name="Calculation 9 2 4 3 8 2" xfId="4546"/>
    <cellStyle name="Calculation 9 2 4 3 9" xfId="4547"/>
    <cellStyle name="Calculation 9 2 4 3 9 2" xfId="4548"/>
    <cellStyle name="Calculation 9 2 4 4" xfId="4549"/>
    <cellStyle name="Calculation 9 2 4 4 10" xfId="4550"/>
    <cellStyle name="Calculation 9 2 4 4 10 2" xfId="4551"/>
    <cellStyle name="Calculation 9 2 4 4 11" xfId="4552"/>
    <cellStyle name="Calculation 9 2 4 4 11 2" xfId="4553"/>
    <cellStyle name="Calculation 9 2 4 4 12" xfId="4554"/>
    <cellStyle name="Calculation 9 2 4 4 12 2" xfId="4555"/>
    <cellStyle name="Calculation 9 2 4 4 13" xfId="4556"/>
    <cellStyle name="Calculation 9 2 4 4 13 2" xfId="4557"/>
    <cellStyle name="Calculation 9 2 4 4 14" xfId="4558"/>
    <cellStyle name="Calculation 9 2 4 4 14 2" xfId="4559"/>
    <cellStyle name="Calculation 9 2 4 4 15" xfId="4560"/>
    <cellStyle name="Calculation 9 2 4 4 15 2" xfId="4561"/>
    <cellStyle name="Calculation 9 2 4 4 16" xfId="4562"/>
    <cellStyle name="Calculation 9 2 4 4 2" xfId="4563"/>
    <cellStyle name="Calculation 9 2 4 4 2 2" xfId="4564"/>
    <cellStyle name="Calculation 9 2 4 4 3" xfId="4565"/>
    <cellStyle name="Calculation 9 2 4 4 3 2" xfId="4566"/>
    <cellStyle name="Calculation 9 2 4 4 4" xfId="4567"/>
    <cellStyle name="Calculation 9 2 4 4 4 2" xfId="4568"/>
    <cellStyle name="Calculation 9 2 4 4 5" xfId="4569"/>
    <cellStyle name="Calculation 9 2 4 4 5 2" xfId="4570"/>
    <cellStyle name="Calculation 9 2 4 4 6" xfId="4571"/>
    <cellStyle name="Calculation 9 2 4 4 6 2" xfId="4572"/>
    <cellStyle name="Calculation 9 2 4 4 7" xfId="4573"/>
    <cellStyle name="Calculation 9 2 4 4 7 2" xfId="4574"/>
    <cellStyle name="Calculation 9 2 4 4 8" xfId="4575"/>
    <cellStyle name="Calculation 9 2 4 4 8 2" xfId="4576"/>
    <cellStyle name="Calculation 9 2 4 4 9" xfId="4577"/>
    <cellStyle name="Calculation 9 2 4 4 9 2" xfId="4578"/>
    <cellStyle name="Calculation 9 2 4 5" xfId="4579"/>
    <cellStyle name="Calculation 9 2 4 5 10" xfId="4580"/>
    <cellStyle name="Calculation 9 2 4 5 10 2" xfId="4581"/>
    <cellStyle name="Calculation 9 2 4 5 11" xfId="4582"/>
    <cellStyle name="Calculation 9 2 4 5 11 2" xfId="4583"/>
    <cellStyle name="Calculation 9 2 4 5 12" xfId="4584"/>
    <cellStyle name="Calculation 9 2 4 5 12 2" xfId="4585"/>
    <cellStyle name="Calculation 9 2 4 5 13" xfId="4586"/>
    <cellStyle name="Calculation 9 2 4 5 13 2" xfId="4587"/>
    <cellStyle name="Calculation 9 2 4 5 14" xfId="4588"/>
    <cellStyle name="Calculation 9 2 4 5 14 2" xfId="4589"/>
    <cellStyle name="Calculation 9 2 4 5 15" xfId="4590"/>
    <cellStyle name="Calculation 9 2 4 5 15 2" xfId="4591"/>
    <cellStyle name="Calculation 9 2 4 5 16" xfId="4592"/>
    <cellStyle name="Calculation 9 2 4 5 2" xfId="4593"/>
    <cellStyle name="Calculation 9 2 4 5 2 2" xfId="4594"/>
    <cellStyle name="Calculation 9 2 4 5 3" xfId="4595"/>
    <cellStyle name="Calculation 9 2 4 5 3 2" xfId="4596"/>
    <cellStyle name="Calculation 9 2 4 5 4" xfId="4597"/>
    <cellStyle name="Calculation 9 2 4 5 4 2" xfId="4598"/>
    <cellStyle name="Calculation 9 2 4 5 5" xfId="4599"/>
    <cellStyle name="Calculation 9 2 4 5 5 2" xfId="4600"/>
    <cellStyle name="Calculation 9 2 4 5 6" xfId="4601"/>
    <cellStyle name="Calculation 9 2 4 5 6 2" xfId="4602"/>
    <cellStyle name="Calculation 9 2 4 5 7" xfId="4603"/>
    <cellStyle name="Calculation 9 2 4 5 7 2" xfId="4604"/>
    <cellStyle name="Calculation 9 2 4 5 8" xfId="4605"/>
    <cellStyle name="Calculation 9 2 4 5 8 2" xfId="4606"/>
    <cellStyle name="Calculation 9 2 4 5 9" xfId="4607"/>
    <cellStyle name="Calculation 9 2 4 5 9 2" xfId="4608"/>
    <cellStyle name="Calculation 9 2 4 6" xfId="4609"/>
    <cellStyle name="Calculation 9 2 4 6 10" xfId="4610"/>
    <cellStyle name="Calculation 9 2 4 6 10 2" xfId="4611"/>
    <cellStyle name="Calculation 9 2 4 6 11" xfId="4612"/>
    <cellStyle name="Calculation 9 2 4 6 11 2" xfId="4613"/>
    <cellStyle name="Calculation 9 2 4 6 12" xfId="4614"/>
    <cellStyle name="Calculation 9 2 4 6 12 2" xfId="4615"/>
    <cellStyle name="Calculation 9 2 4 6 13" xfId="4616"/>
    <cellStyle name="Calculation 9 2 4 6 13 2" xfId="4617"/>
    <cellStyle name="Calculation 9 2 4 6 14" xfId="4618"/>
    <cellStyle name="Calculation 9 2 4 6 14 2" xfId="4619"/>
    <cellStyle name="Calculation 9 2 4 6 15" xfId="4620"/>
    <cellStyle name="Calculation 9 2 4 6 2" xfId="4621"/>
    <cellStyle name="Calculation 9 2 4 6 2 2" xfId="4622"/>
    <cellStyle name="Calculation 9 2 4 6 3" xfId="4623"/>
    <cellStyle name="Calculation 9 2 4 6 3 2" xfId="4624"/>
    <cellStyle name="Calculation 9 2 4 6 4" xfId="4625"/>
    <cellStyle name="Calculation 9 2 4 6 4 2" xfId="4626"/>
    <cellStyle name="Calculation 9 2 4 6 5" xfId="4627"/>
    <cellStyle name="Calculation 9 2 4 6 5 2" xfId="4628"/>
    <cellStyle name="Calculation 9 2 4 6 6" xfId="4629"/>
    <cellStyle name="Calculation 9 2 4 6 6 2" xfId="4630"/>
    <cellStyle name="Calculation 9 2 4 6 7" xfId="4631"/>
    <cellStyle name="Calculation 9 2 4 6 7 2" xfId="4632"/>
    <cellStyle name="Calculation 9 2 4 6 8" xfId="4633"/>
    <cellStyle name="Calculation 9 2 4 6 8 2" xfId="4634"/>
    <cellStyle name="Calculation 9 2 4 6 9" xfId="4635"/>
    <cellStyle name="Calculation 9 2 4 6 9 2" xfId="4636"/>
    <cellStyle name="Calculation 9 2 4 7" xfId="4637"/>
    <cellStyle name="Calculation 9 2 4 7 2" xfId="4638"/>
    <cellStyle name="Calculation 9 2 4 8" xfId="4639"/>
    <cellStyle name="Calculation 9 2 4 8 2" xfId="4640"/>
    <cellStyle name="Calculation 9 2 4 9" xfId="4641"/>
    <cellStyle name="Calculation 9 2 4 9 2" xfId="4642"/>
    <cellStyle name="Calculation 9 2 5" xfId="4643"/>
    <cellStyle name="Calculation 9 2 5 10" xfId="4644"/>
    <cellStyle name="Calculation 9 2 5 10 2" xfId="4645"/>
    <cellStyle name="Calculation 9 2 5 11" xfId="4646"/>
    <cellStyle name="Calculation 9 2 5 11 2" xfId="4647"/>
    <cellStyle name="Calculation 9 2 5 12" xfId="4648"/>
    <cellStyle name="Calculation 9 2 5 12 2" xfId="4649"/>
    <cellStyle name="Calculation 9 2 5 13" xfId="4650"/>
    <cellStyle name="Calculation 9 2 5 13 2" xfId="4651"/>
    <cellStyle name="Calculation 9 2 5 14" xfId="4652"/>
    <cellStyle name="Calculation 9 2 5 14 2" xfId="4653"/>
    <cellStyle name="Calculation 9 2 5 15" xfId="4654"/>
    <cellStyle name="Calculation 9 2 5 15 2" xfId="4655"/>
    <cellStyle name="Calculation 9 2 5 16" xfId="4656"/>
    <cellStyle name="Calculation 9 2 5 16 2" xfId="4657"/>
    <cellStyle name="Calculation 9 2 5 17" xfId="4658"/>
    <cellStyle name="Calculation 9 2 5 17 2" xfId="4659"/>
    <cellStyle name="Calculation 9 2 5 18" xfId="4660"/>
    <cellStyle name="Calculation 9 2 5 18 2" xfId="4661"/>
    <cellStyle name="Calculation 9 2 5 19" xfId="4662"/>
    <cellStyle name="Calculation 9 2 5 2" xfId="4663"/>
    <cellStyle name="Calculation 9 2 5 2 10" xfId="4664"/>
    <cellStyle name="Calculation 9 2 5 2 10 2" xfId="4665"/>
    <cellStyle name="Calculation 9 2 5 2 11" xfId="4666"/>
    <cellStyle name="Calculation 9 2 5 2 11 2" xfId="4667"/>
    <cellStyle name="Calculation 9 2 5 2 12" xfId="4668"/>
    <cellStyle name="Calculation 9 2 5 2 12 2" xfId="4669"/>
    <cellStyle name="Calculation 9 2 5 2 13" xfId="4670"/>
    <cellStyle name="Calculation 9 2 5 2 13 2" xfId="4671"/>
    <cellStyle name="Calculation 9 2 5 2 14" xfId="4672"/>
    <cellStyle name="Calculation 9 2 5 2 14 2" xfId="4673"/>
    <cellStyle name="Calculation 9 2 5 2 15" xfId="4674"/>
    <cellStyle name="Calculation 9 2 5 2 15 2" xfId="4675"/>
    <cellStyle name="Calculation 9 2 5 2 16" xfId="4676"/>
    <cellStyle name="Calculation 9 2 5 2 16 2" xfId="4677"/>
    <cellStyle name="Calculation 9 2 5 2 17" xfId="4678"/>
    <cellStyle name="Calculation 9 2 5 2 17 2" xfId="4679"/>
    <cellStyle name="Calculation 9 2 5 2 18" xfId="4680"/>
    <cellStyle name="Calculation 9 2 5 2 2" xfId="4681"/>
    <cellStyle name="Calculation 9 2 5 2 2 2" xfId="4682"/>
    <cellStyle name="Calculation 9 2 5 2 3" xfId="4683"/>
    <cellStyle name="Calculation 9 2 5 2 3 2" xfId="4684"/>
    <cellStyle name="Calculation 9 2 5 2 4" xfId="4685"/>
    <cellStyle name="Calculation 9 2 5 2 4 2" xfId="4686"/>
    <cellStyle name="Calculation 9 2 5 2 5" xfId="4687"/>
    <cellStyle name="Calculation 9 2 5 2 5 2" xfId="4688"/>
    <cellStyle name="Calculation 9 2 5 2 6" xfId="4689"/>
    <cellStyle name="Calculation 9 2 5 2 6 2" xfId="4690"/>
    <cellStyle name="Calculation 9 2 5 2 7" xfId="4691"/>
    <cellStyle name="Calculation 9 2 5 2 7 2" xfId="4692"/>
    <cellStyle name="Calculation 9 2 5 2 8" xfId="4693"/>
    <cellStyle name="Calculation 9 2 5 2 8 2" xfId="4694"/>
    <cellStyle name="Calculation 9 2 5 2 9" xfId="4695"/>
    <cellStyle name="Calculation 9 2 5 2 9 2" xfId="4696"/>
    <cellStyle name="Calculation 9 2 5 3" xfId="4697"/>
    <cellStyle name="Calculation 9 2 5 3 10" xfId="4698"/>
    <cellStyle name="Calculation 9 2 5 3 10 2" xfId="4699"/>
    <cellStyle name="Calculation 9 2 5 3 11" xfId="4700"/>
    <cellStyle name="Calculation 9 2 5 3 11 2" xfId="4701"/>
    <cellStyle name="Calculation 9 2 5 3 12" xfId="4702"/>
    <cellStyle name="Calculation 9 2 5 3 12 2" xfId="4703"/>
    <cellStyle name="Calculation 9 2 5 3 13" xfId="4704"/>
    <cellStyle name="Calculation 9 2 5 3 13 2" xfId="4705"/>
    <cellStyle name="Calculation 9 2 5 3 14" xfId="4706"/>
    <cellStyle name="Calculation 9 2 5 3 14 2" xfId="4707"/>
    <cellStyle name="Calculation 9 2 5 3 15" xfId="4708"/>
    <cellStyle name="Calculation 9 2 5 3 15 2" xfId="4709"/>
    <cellStyle name="Calculation 9 2 5 3 16" xfId="4710"/>
    <cellStyle name="Calculation 9 2 5 3 2" xfId="4711"/>
    <cellStyle name="Calculation 9 2 5 3 2 2" xfId="4712"/>
    <cellStyle name="Calculation 9 2 5 3 3" xfId="4713"/>
    <cellStyle name="Calculation 9 2 5 3 3 2" xfId="4714"/>
    <cellStyle name="Calculation 9 2 5 3 4" xfId="4715"/>
    <cellStyle name="Calculation 9 2 5 3 4 2" xfId="4716"/>
    <cellStyle name="Calculation 9 2 5 3 5" xfId="4717"/>
    <cellStyle name="Calculation 9 2 5 3 5 2" xfId="4718"/>
    <cellStyle name="Calculation 9 2 5 3 6" xfId="4719"/>
    <cellStyle name="Calculation 9 2 5 3 6 2" xfId="4720"/>
    <cellStyle name="Calculation 9 2 5 3 7" xfId="4721"/>
    <cellStyle name="Calculation 9 2 5 3 7 2" xfId="4722"/>
    <cellStyle name="Calculation 9 2 5 3 8" xfId="4723"/>
    <cellStyle name="Calculation 9 2 5 3 8 2" xfId="4724"/>
    <cellStyle name="Calculation 9 2 5 3 9" xfId="4725"/>
    <cellStyle name="Calculation 9 2 5 3 9 2" xfId="4726"/>
    <cellStyle name="Calculation 9 2 5 4" xfId="4727"/>
    <cellStyle name="Calculation 9 2 5 4 10" xfId="4728"/>
    <cellStyle name="Calculation 9 2 5 4 10 2" xfId="4729"/>
    <cellStyle name="Calculation 9 2 5 4 11" xfId="4730"/>
    <cellStyle name="Calculation 9 2 5 4 11 2" xfId="4731"/>
    <cellStyle name="Calculation 9 2 5 4 12" xfId="4732"/>
    <cellStyle name="Calculation 9 2 5 4 12 2" xfId="4733"/>
    <cellStyle name="Calculation 9 2 5 4 13" xfId="4734"/>
    <cellStyle name="Calculation 9 2 5 4 13 2" xfId="4735"/>
    <cellStyle name="Calculation 9 2 5 4 14" xfId="4736"/>
    <cellStyle name="Calculation 9 2 5 4 14 2" xfId="4737"/>
    <cellStyle name="Calculation 9 2 5 4 15" xfId="4738"/>
    <cellStyle name="Calculation 9 2 5 4 15 2" xfId="4739"/>
    <cellStyle name="Calculation 9 2 5 4 16" xfId="4740"/>
    <cellStyle name="Calculation 9 2 5 4 2" xfId="4741"/>
    <cellStyle name="Calculation 9 2 5 4 2 2" xfId="4742"/>
    <cellStyle name="Calculation 9 2 5 4 3" xfId="4743"/>
    <cellStyle name="Calculation 9 2 5 4 3 2" xfId="4744"/>
    <cellStyle name="Calculation 9 2 5 4 4" xfId="4745"/>
    <cellStyle name="Calculation 9 2 5 4 4 2" xfId="4746"/>
    <cellStyle name="Calculation 9 2 5 4 5" xfId="4747"/>
    <cellStyle name="Calculation 9 2 5 4 5 2" xfId="4748"/>
    <cellStyle name="Calculation 9 2 5 4 6" xfId="4749"/>
    <cellStyle name="Calculation 9 2 5 4 6 2" xfId="4750"/>
    <cellStyle name="Calculation 9 2 5 4 7" xfId="4751"/>
    <cellStyle name="Calculation 9 2 5 4 7 2" xfId="4752"/>
    <cellStyle name="Calculation 9 2 5 4 8" xfId="4753"/>
    <cellStyle name="Calculation 9 2 5 4 8 2" xfId="4754"/>
    <cellStyle name="Calculation 9 2 5 4 9" xfId="4755"/>
    <cellStyle name="Calculation 9 2 5 4 9 2" xfId="4756"/>
    <cellStyle name="Calculation 9 2 5 5" xfId="4757"/>
    <cellStyle name="Calculation 9 2 5 5 10" xfId="4758"/>
    <cellStyle name="Calculation 9 2 5 5 10 2" xfId="4759"/>
    <cellStyle name="Calculation 9 2 5 5 11" xfId="4760"/>
    <cellStyle name="Calculation 9 2 5 5 11 2" xfId="4761"/>
    <cellStyle name="Calculation 9 2 5 5 12" xfId="4762"/>
    <cellStyle name="Calculation 9 2 5 5 12 2" xfId="4763"/>
    <cellStyle name="Calculation 9 2 5 5 13" xfId="4764"/>
    <cellStyle name="Calculation 9 2 5 5 13 2" xfId="4765"/>
    <cellStyle name="Calculation 9 2 5 5 14" xfId="4766"/>
    <cellStyle name="Calculation 9 2 5 5 14 2" xfId="4767"/>
    <cellStyle name="Calculation 9 2 5 5 15" xfId="4768"/>
    <cellStyle name="Calculation 9 2 5 5 2" xfId="4769"/>
    <cellStyle name="Calculation 9 2 5 5 2 2" xfId="4770"/>
    <cellStyle name="Calculation 9 2 5 5 3" xfId="4771"/>
    <cellStyle name="Calculation 9 2 5 5 3 2" xfId="4772"/>
    <cellStyle name="Calculation 9 2 5 5 4" xfId="4773"/>
    <cellStyle name="Calculation 9 2 5 5 4 2" xfId="4774"/>
    <cellStyle name="Calculation 9 2 5 5 5" xfId="4775"/>
    <cellStyle name="Calculation 9 2 5 5 5 2" xfId="4776"/>
    <cellStyle name="Calculation 9 2 5 5 6" xfId="4777"/>
    <cellStyle name="Calculation 9 2 5 5 6 2" xfId="4778"/>
    <cellStyle name="Calculation 9 2 5 5 7" xfId="4779"/>
    <cellStyle name="Calculation 9 2 5 5 7 2" xfId="4780"/>
    <cellStyle name="Calculation 9 2 5 5 8" xfId="4781"/>
    <cellStyle name="Calculation 9 2 5 5 8 2" xfId="4782"/>
    <cellStyle name="Calculation 9 2 5 5 9" xfId="4783"/>
    <cellStyle name="Calculation 9 2 5 5 9 2" xfId="4784"/>
    <cellStyle name="Calculation 9 2 5 6" xfId="4785"/>
    <cellStyle name="Calculation 9 2 5 6 2" xfId="4786"/>
    <cellStyle name="Calculation 9 2 5 7" xfId="4787"/>
    <cellStyle name="Calculation 9 2 5 7 2" xfId="4788"/>
    <cellStyle name="Calculation 9 2 5 8" xfId="4789"/>
    <cellStyle name="Calculation 9 2 5 8 2" xfId="4790"/>
    <cellStyle name="Calculation 9 2 5 9" xfId="4791"/>
    <cellStyle name="Calculation 9 2 5 9 2" xfId="4792"/>
    <cellStyle name="Calculation 9 2 6" xfId="4793"/>
    <cellStyle name="Calculation 9 2 6 10" xfId="4794"/>
    <cellStyle name="Calculation 9 2 6 10 2" xfId="4795"/>
    <cellStyle name="Calculation 9 2 6 11" xfId="4796"/>
    <cellStyle name="Calculation 9 2 6 11 2" xfId="4797"/>
    <cellStyle name="Calculation 9 2 6 12" xfId="4798"/>
    <cellStyle name="Calculation 9 2 6 12 2" xfId="4799"/>
    <cellStyle name="Calculation 9 2 6 13" xfId="4800"/>
    <cellStyle name="Calculation 9 2 6 13 2" xfId="4801"/>
    <cellStyle name="Calculation 9 2 6 14" xfId="4802"/>
    <cellStyle name="Calculation 9 2 6 14 2" xfId="4803"/>
    <cellStyle name="Calculation 9 2 6 15" xfId="4804"/>
    <cellStyle name="Calculation 9 2 6 15 2" xfId="4805"/>
    <cellStyle name="Calculation 9 2 6 16" xfId="4806"/>
    <cellStyle name="Calculation 9 2 6 16 2" xfId="4807"/>
    <cellStyle name="Calculation 9 2 6 17" xfId="4808"/>
    <cellStyle name="Calculation 9 2 6 17 2" xfId="4809"/>
    <cellStyle name="Calculation 9 2 6 18" xfId="4810"/>
    <cellStyle name="Calculation 9 2 6 18 2" xfId="4811"/>
    <cellStyle name="Calculation 9 2 6 19" xfId="4812"/>
    <cellStyle name="Calculation 9 2 6 2" xfId="4813"/>
    <cellStyle name="Calculation 9 2 6 2 10" xfId="4814"/>
    <cellStyle name="Calculation 9 2 6 2 10 2" xfId="4815"/>
    <cellStyle name="Calculation 9 2 6 2 11" xfId="4816"/>
    <cellStyle name="Calculation 9 2 6 2 11 2" xfId="4817"/>
    <cellStyle name="Calculation 9 2 6 2 12" xfId="4818"/>
    <cellStyle name="Calculation 9 2 6 2 12 2" xfId="4819"/>
    <cellStyle name="Calculation 9 2 6 2 13" xfId="4820"/>
    <cellStyle name="Calculation 9 2 6 2 13 2" xfId="4821"/>
    <cellStyle name="Calculation 9 2 6 2 14" xfId="4822"/>
    <cellStyle name="Calculation 9 2 6 2 14 2" xfId="4823"/>
    <cellStyle name="Calculation 9 2 6 2 15" xfId="4824"/>
    <cellStyle name="Calculation 9 2 6 2 15 2" xfId="4825"/>
    <cellStyle name="Calculation 9 2 6 2 16" xfId="4826"/>
    <cellStyle name="Calculation 9 2 6 2 16 2" xfId="4827"/>
    <cellStyle name="Calculation 9 2 6 2 17" xfId="4828"/>
    <cellStyle name="Calculation 9 2 6 2 17 2" xfId="4829"/>
    <cellStyle name="Calculation 9 2 6 2 18" xfId="4830"/>
    <cellStyle name="Calculation 9 2 6 2 2" xfId="4831"/>
    <cellStyle name="Calculation 9 2 6 2 2 2" xfId="4832"/>
    <cellStyle name="Calculation 9 2 6 2 3" xfId="4833"/>
    <cellStyle name="Calculation 9 2 6 2 3 2" xfId="4834"/>
    <cellStyle name="Calculation 9 2 6 2 4" xfId="4835"/>
    <cellStyle name="Calculation 9 2 6 2 4 2" xfId="4836"/>
    <cellStyle name="Calculation 9 2 6 2 5" xfId="4837"/>
    <cellStyle name="Calculation 9 2 6 2 5 2" xfId="4838"/>
    <cellStyle name="Calculation 9 2 6 2 6" xfId="4839"/>
    <cellStyle name="Calculation 9 2 6 2 6 2" xfId="4840"/>
    <cellStyle name="Calculation 9 2 6 2 7" xfId="4841"/>
    <cellStyle name="Calculation 9 2 6 2 7 2" xfId="4842"/>
    <cellStyle name="Calculation 9 2 6 2 8" xfId="4843"/>
    <cellStyle name="Calculation 9 2 6 2 8 2" xfId="4844"/>
    <cellStyle name="Calculation 9 2 6 2 9" xfId="4845"/>
    <cellStyle name="Calculation 9 2 6 2 9 2" xfId="4846"/>
    <cellStyle name="Calculation 9 2 6 3" xfId="4847"/>
    <cellStyle name="Calculation 9 2 6 3 10" xfId="4848"/>
    <cellStyle name="Calculation 9 2 6 3 10 2" xfId="4849"/>
    <cellStyle name="Calculation 9 2 6 3 11" xfId="4850"/>
    <cellStyle name="Calculation 9 2 6 3 11 2" xfId="4851"/>
    <cellStyle name="Calculation 9 2 6 3 12" xfId="4852"/>
    <cellStyle name="Calculation 9 2 6 3 12 2" xfId="4853"/>
    <cellStyle name="Calculation 9 2 6 3 13" xfId="4854"/>
    <cellStyle name="Calculation 9 2 6 3 13 2" xfId="4855"/>
    <cellStyle name="Calculation 9 2 6 3 14" xfId="4856"/>
    <cellStyle name="Calculation 9 2 6 3 14 2" xfId="4857"/>
    <cellStyle name="Calculation 9 2 6 3 15" xfId="4858"/>
    <cellStyle name="Calculation 9 2 6 3 15 2" xfId="4859"/>
    <cellStyle name="Calculation 9 2 6 3 16" xfId="4860"/>
    <cellStyle name="Calculation 9 2 6 3 2" xfId="4861"/>
    <cellStyle name="Calculation 9 2 6 3 2 2" xfId="4862"/>
    <cellStyle name="Calculation 9 2 6 3 3" xfId="4863"/>
    <cellStyle name="Calculation 9 2 6 3 3 2" xfId="4864"/>
    <cellStyle name="Calculation 9 2 6 3 4" xfId="4865"/>
    <cellStyle name="Calculation 9 2 6 3 4 2" xfId="4866"/>
    <cellStyle name="Calculation 9 2 6 3 5" xfId="4867"/>
    <cellStyle name="Calculation 9 2 6 3 5 2" xfId="4868"/>
    <cellStyle name="Calculation 9 2 6 3 6" xfId="4869"/>
    <cellStyle name="Calculation 9 2 6 3 6 2" xfId="4870"/>
    <cellStyle name="Calculation 9 2 6 3 7" xfId="4871"/>
    <cellStyle name="Calculation 9 2 6 3 7 2" xfId="4872"/>
    <cellStyle name="Calculation 9 2 6 3 8" xfId="4873"/>
    <cellStyle name="Calculation 9 2 6 3 8 2" xfId="4874"/>
    <cellStyle name="Calculation 9 2 6 3 9" xfId="4875"/>
    <cellStyle name="Calculation 9 2 6 3 9 2" xfId="4876"/>
    <cellStyle name="Calculation 9 2 6 4" xfId="4877"/>
    <cellStyle name="Calculation 9 2 6 4 10" xfId="4878"/>
    <cellStyle name="Calculation 9 2 6 4 10 2" xfId="4879"/>
    <cellStyle name="Calculation 9 2 6 4 11" xfId="4880"/>
    <cellStyle name="Calculation 9 2 6 4 11 2" xfId="4881"/>
    <cellStyle name="Calculation 9 2 6 4 12" xfId="4882"/>
    <cellStyle name="Calculation 9 2 6 4 12 2" xfId="4883"/>
    <cellStyle name="Calculation 9 2 6 4 13" xfId="4884"/>
    <cellStyle name="Calculation 9 2 6 4 13 2" xfId="4885"/>
    <cellStyle name="Calculation 9 2 6 4 14" xfId="4886"/>
    <cellStyle name="Calculation 9 2 6 4 14 2" xfId="4887"/>
    <cellStyle name="Calculation 9 2 6 4 15" xfId="4888"/>
    <cellStyle name="Calculation 9 2 6 4 15 2" xfId="4889"/>
    <cellStyle name="Calculation 9 2 6 4 16" xfId="4890"/>
    <cellStyle name="Calculation 9 2 6 4 2" xfId="4891"/>
    <cellStyle name="Calculation 9 2 6 4 2 2" xfId="4892"/>
    <cellStyle name="Calculation 9 2 6 4 3" xfId="4893"/>
    <cellStyle name="Calculation 9 2 6 4 3 2" xfId="4894"/>
    <cellStyle name="Calculation 9 2 6 4 4" xfId="4895"/>
    <cellStyle name="Calculation 9 2 6 4 4 2" xfId="4896"/>
    <cellStyle name="Calculation 9 2 6 4 5" xfId="4897"/>
    <cellStyle name="Calculation 9 2 6 4 5 2" xfId="4898"/>
    <cellStyle name="Calculation 9 2 6 4 6" xfId="4899"/>
    <cellStyle name="Calculation 9 2 6 4 6 2" xfId="4900"/>
    <cellStyle name="Calculation 9 2 6 4 7" xfId="4901"/>
    <cellStyle name="Calculation 9 2 6 4 7 2" xfId="4902"/>
    <cellStyle name="Calculation 9 2 6 4 8" xfId="4903"/>
    <cellStyle name="Calculation 9 2 6 4 8 2" xfId="4904"/>
    <cellStyle name="Calculation 9 2 6 4 9" xfId="4905"/>
    <cellStyle name="Calculation 9 2 6 4 9 2" xfId="4906"/>
    <cellStyle name="Calculation 9 2 6 5" xfId="4907"/>
    <cellStyle name="Calculation 9 2 6 5 10" xfId="4908"/>
    <cellStyle name="Calculation 9 2 6 5 10 2" xfId="4909"/>
    <cellStyle name="Calculation 9 2 6 5 11" xfId="4910"/>
    <cellStyle name="Calculation 9 2 6 5 11 2" xfId="4911"/>
    <cellStyle name="Calculation 9 2 6 5 12" xfId="4912"/>
    <cellStyle name="Calculation 9 2 6 5 12 2" xfId="4913"/>
    <cellStyle name="Calculation 9 2 6 5 13" xfId="4914"/>
    <cellStyle name="Calculation 9 2 6 5 13 2" xfId="4915"/>
    <cellStyle name="Calculation 9 2 6 5 14" xfId="4916"/>
    <cellStyle name="Calculation 9 2 6 5 14 2" xfId="4917"/>
    <cellStyle name="Calculation 9 2 6 5 15" xfId="4918"/>
    <cellStyle name="Calculation 9 2 6 5 2" xfId="4919"/>
    <cellStyle name="Calculation 9 2 6 5 2 2" xfId="4920"/>
    <cellStyle name="Calculation 9 2 6 5 3" xfId="4921"/>
    <cellStyle name="Calculation 9 2 6 5 3 2" xfId="4922"/>
    <cellStyle name="Calculation 9 2 6 5 4" xfId="4923"/>
    <cellStyle name="Calculation 9 2 6 5 4 2" xfId="4924"/>
    <cellStyle name="Calculation 9 2 6 5 5" xfId="4925"/>
    <cellStyle name="Calculation 9 2 6 5 5 2" xfId="4926"/>
    <cellStyle name="Calculation 9 2 6 5 6" xfId="4927"/>
    <cellStyle name="Calculation 9 2 6 5 6 2" xfId="4928"/>
    <cellStyle name="Calculation 9 2 6 5 7" xfId="4929"/>
    <cellStyle name="Calculation 9 2 6 5 7 2" xfId="4930"/>
    <cellStyle name="Calculation 9 2 6 5 8" xfId="4931"/>
    <cellStyle name="Calculation 9 2 6 5 8 2" xfId="4932"/>
    <cellStyle name="Calculation 9 2 6 5 9" xfId="4933"/>
    <cellStyle name="Calculation 9 2 6 5 9 2" xfId="4934"/>
    <cellStyle name="Calculation 9 2 6 6" xfId="4935"/>
    <cellStyle name="Calculation 9 2 6 6 2" xfId="4936"/>
    <cellStyle name="Calculation 9 2 6 7" xfId="4937"/>
    <cellStyle name="Calculation 9 2 6 7 2" xfId="4938"/>
    <cellStyle name="Calculation 9 2 6 8" xfId="4939"/>
    <cellStyle name="Calculation 9 2 6 8 2" xfId="4940"/>
    <cellStyle name="Calculation 9 2 6 9" xfId="4941"/>
    <cellStyle name="Calculation 9 2 6 9 2" xfId="4942"/>
    <cellStyle name="Calculation 9 2 7" xfId="4943"/>
    <cellStyle name="Calculation 9 2 7 10" xfId="4944"/>
    <cellStyle name="Calculation 9 2 7 10 2" xfId="4945"/>
    <cellStyle name="Calculation 9 2 7 11" xfId="4946"/>
    <cellStyle name="Calculation 9 2 7 11 2" xfId="4947"/>
    <cellStyle name="Calculation 9 2 7 12" xfId="4948"/>
    <cellStyle name="Calculation 9 2 7 12 2" xfId="4949"/>
    <cellStyle name="Calculation 9 2 7 13" xfId="4950"/>
    <cellStyle name="Calculation 9 2 7 13 2" xfId="4951"/>
    <cellStyle name="Calculation 9 2 7 14" xfId="4952"/>
    <cellStyle name="Calculation 9 2 7 14 2" xfId="4953"/>
    <cellStyle name="Calculation 9 2 7 15" xfId="4954"/>
    <cellStyle name="Calculation 9 2 7 15 2" xfId="4955"/>
    <cellStyle name="Calculation 9 2 7 16" xfId="4956"/>
    <cellStyle name="Calculation 9 2 7 16 2" xfId="4957"/>
    <cellStyle name="Calculation 9 2 7 17" xfId="4958"/>
    <cellStyle name="Calculation 9 2 7 17 2" xfId="4959"/>
    <cellStyle name="Calculation 9 2 7 18" xfId="4960"/>
    <cellStyle name="Calculation 9 2 7 2" xfId="4961"/>
    <cellStyle name="Calculation 9 2 7 2 10" xfId="4962"/>
    <cellStyle name="Calculation 9 2 7 2 10 2" xfId="4963"/>
    <cellStyle name="Calculation 9 2 7 2 11" xfId="4964"/>
    <cellStyle name="Calculation 9 2 7 2 11 2" xfId="4965"/>
    <cellStyle name="Calculation 9 2 7 2 12" xfId="4966"/>
    <cellStyle name="Calculation 9 2 7 2 12 2" xfId="4967"/>
    <cellStyle name="Calculation 9 2 7 2 13" xfId="4968"/>
    <cellStyle name="Calculation 9 2 7 2 13 2" xfId="4969"/>
    <cellStyle name="Calculation 9 2 7 2 14" xfId="4970"/>
    <cellStyle name="Calculation 9 2 7 2 14 2" xfId="4971"/>
    <cellStyle name="Calculation 9 2 7 2 15" xfId="4972"/>
    <cellStyle name="Calculation 9 2 7 2 15 2" xfId="4973"/>
    <cellStyle name="Calculation 9 2 7 2 16" xfId="4974"/>
    <cellStyle name="Calculation 9 2 7 2 16 2" xfId="4975"/>
    <cellStyle name="Calculation 9 2 7 2 17" xfId="4976"/>
    <cellStyle name="Calculation 9 2 7 2 17 2" xfId="4977"/>
    <cellStyle name="Calculation 9 2 7 2 18" xfId="4978"/>
    <cellStyle name="Calculation 9 2 7 2 2" xfId="4979"/>
    <cellStyle name="Calculation 9 2 7 2 2 2" xfId="4980"/>
    <cellStyle name="Calculation 9 2 7 2 3" xfId="4981"/>
    <cellStyle name="Calculation 9 2 7 2 3 2" xfId="4982"/>
    <cellStyle name="Calculation 9 2 7 2 4" xfId="4983"/>
    <cellStyle name="Calculation 9 2 7 2 4 2" xfId="4984"/>
    <cellStyle name="Calculation 9 2 7 2 5" xfId="4985"/>
    <cellStyle name="Calculation 9 2 7 2 5 2" xfId="4986"/>
    <cellStyle name="Calculation 9 2 7 2 6" xfId="4987"/>
    <cellStyle name="Calculation 9 2 7 2 6 2" xfId="4988"/>
    <cellStyle name="Calculation 9 2 7 2 7" xfId="4989"/>
    <cellStyle name="Calculation 9 2 7 2 7 2" xfId="4990"/>
    <cellStyle name="Calculation 9 2 7 2 8" xfId="4991"/>
    <cellStyle name="Calculation 9 2 7 2 8 2" xfId="4992"/>
    <cellStyle name="Calculation 9 2 7 2 9" xfId="4993"/>
    <cellStyle name="Calculation 9 2 7 2 9 2" xfId="4994"/>
    <cellStyle name="Calculation 9 2 7 3" xfId="4995"/>
    <cellStyle name="Calculation 9 2 7 3 10" xfId="4996"/>
    <cellStyle name="Calculation 9 2 7 3 10 2" xfId="4997"/>
    <cellStyle name="Calculation 9 2 7 3 11" xfId="4998"/>
    <cellStyle name="Calculation 9 2 7 3 11 2" xfId="4999"/>
    <cellStyle name="Calculation 9 2 7 3 12" xfId="5000"/>
    <cellStyle name="Calculation 9 2 7 3 12 2" xfId="5001"/>
    <cellStyle name="Calculation 9 2 7 3 13" xfId="5002"/>
    <cellStyle name="Calculation 9 2 7 3 13 2" xfId="5003"/>
    <cellStyle name="Calculation 9 2 7 3 14" xfId="5004"/>
    <cellStyle name="Calculation 9 2 7 3 14 2" xfId="5005"/>
    <cellStyle name="Calculation 9 2 7 3 15" xfId="5006"/>
    <cellStyle name="Calculation 9 2 7 3 15 2" xfId="5007"/>
    <cellStyle name="Calculation 9 2 7 3 16" xfId="5008"/>
    <cellStyle name="Calculation 9 2 7 3 2" xfId="5009"/>
    <cellStyle name="Calculation 9 2 7 3 2 2" xfId="5010"/>
    <cellStyle name="Calculation 9 2 7 3 3" xfId="5011"/>
    <cellStyle name="Calculation 9 2 7 3 3 2" xfId="5012"/>
    <cellStyle name="Calculation 9 2 7 3 4" xfId="5013"/>
    <cellStyle name="Calculation 9 2 7 3 4 2" xfId="5014"/>
    <cellStyle name="Calculation 9 2 7 3 5" xfId="5015"/>
    <cellStyle name="Calculation 9 2 7 3 5 2" xfId="5016"/>
    <cellStyle name="Calculation 9 2 7 3 6" xfId="5017"/>
    <cellStyle name="Calculation 9 2 7 3 6 2" xfId="5018"/>
    <cellStyle name="Calculation 9 2 7 3 7" xfId="5019"/>
    <cellStyle name="Calculation 9 2 7 3 7 2" xfId="5020"/>
    <cellStyle name="Calculation 9 2 7 3 8" xfId="5021"/>
    <cellStyle name="Calculation 9 2 7 3 8 2" xfId="5022"/>
    <cellStyle name="Calculation 9 2 7 3 9" xfId="5023"/>
    <cellStyle name="Calculation 9 2 7 3 9 2" xfId="5024"/>
    <cellStyle name="Calculation 9 2 7 4" xfId="5025"/>
    <cellStyle name="Calculation 9 2 7 4 10" xfId="5026"/>
    <cellStyle name="Calculation 9 2 7 4 10 2" xfId="5027"/>
    <cellStyle name="Calculation 9 2 7 4 11" xfId="5028"/>
    <cellStyle name="Calculation 9 2 7 4 11 2" xfId="5029"/>
    <cellStyle name="Calculation 9 2 7 4 12" xfId="5030"/>
    <cellStyle name="Calculation 9 2 7 4 12 2" xfId="5031"/>
    <cellStyle name="Calculation 9 2 7 4 13" xfId="5032"/>
    <cellStyle name="Calculation 9 2 7 4 13 2" xfId="5033"/>
    <cellStyle name="Calculation 9 2 7 4 14" xfId="5034"/>
    <cellStyle name="Calculation 9 2 7 4 14 2" xfId="5035"/>
    <cellStyle name="Calculation 9 2 7 4 15" xfId="5036"/>
    <cellStyle name="Calculation 9 2 7 4 15 2" xfId="5037"/>
    <cellStyle name="Calculation 9 2 7 4 16" xfId="5038"/>
    <cellStyle name="Calculation 9 2 7 4 2" xfId="5039"/>
    <cellStyle name="Calculation 9 2 7 4 2 2" xfId="5040"/>
    <cellStyle name="Calculation 9 2 7 4 3" xfId="5041"/>
    <cellStyle name="Calculation 9 2 7 4 3 2" xfId="5042"/>
    <cellStyle name="Calculation 9 2 7 4 4" xfId="5043"/>
    <cellStyle name="Calculation 9 2 7 4 4 2" xfId="5044"/>
    <cellStyle name="Calculation 9 2 7 4 5" xfId="5045"/>
    <cellStyle name="Calculation 9 2 7 4 5 2" xfId="5046"/>
    <cellStyle name="Calculation 9 2 7 4 6" xfId="5047"/>
    <cellStyle name="Calculation 9 2 7 4 6 2" xfId="5048"/>
    <cellStyle name="Calculation 9 2 7 4 7" xfId="5049"/>
    <cellStyle name="Calculation 9 2 7 4 7 2" xfId="5050"/>
    <cellStyle name="Calculation 9 2 7 4 8" xfId="5051"/>
    <cellStyle name="Calculation 9 2 7 4 8 2" xfId="5052"/>
    <cellStyle name="Calculation 9 2 7 4 9" xfId="5053"/>
    <cellStyle name="Calculation 9 2 7 4 9 2" xfId="5054"/>
    <cellStyle name="Calculation 9 2 7 5" xfId="5055"/>
    <cellStyle name="Calculation 9 2 7 5 10" xfId="5056"/>
    <cellStyle name="Calculation 9 2 7 5 10 2" xfId="5057"/>
    <cellStyle name="Calculation 9 2 7 5 11" xfId="5058"/>
    <cellStyle name="Calculation 9 2 7 5 11 2" xfId="5059"/>
    <cellStyle name="Calculation 9 2 7 5 12" xfId="5060"/>
    <cellStyle name="Calculation 9 2 7 5 12 2" xfId="5061"/>
    <cellStyle name="Calculation 9 2 7 5 13" xfId="5062"/>
    <cellStyle name="Calculation 9 2 7 5 13 2" xfId="5063"/>
    <cellStyle name="Calculation 9 2 7 5 14" xfId="5064"/>
    <cellStyle name="Calculation 9 2 7 5 2" xfId="5065"/>
    <cellStyle name="Calculation 9 2 7 5 2 2" xfId="5066"/>
    <cellStyle name="Calculation 9 2 7 5 3" xfId="5067"/>
    <cellStyle name="Calculation 9 2 7 5 3 2" xfId="5068"/>
    <cellStyle name="Calculation 9 2 7 5 4" xfId="5069"/>
    <cellStyle name="Calculation 9 2 7 5 4 2" xfId="5070"/>
    <cellStyle name="Calculation 9 2 7 5 5" xfId="5071"/>
    <cellStyle name="Calculation 9 2 7 5 5 2" xfId="5072"/>
    <cellStyle name="Calculation 9 2 7 5 6" xfId="5073"/>
    <cellStyle name="Calculation 9 2 7 5 6 2" xfId="5074"/>
    <cellStyle name="Calculation 9 2 7 5 7" xfId="5075"/>
    <cellStyle name="Calculation 9 2 7 5 7 2" xfId="5076"/>
    <cellStyle name="Calculation 9 2 7 5 8" xfId="5077"/>
    <cellStyle name="Calculation 9 2 7 5 8 2" xfId="5078"/>
    <cellStyle name="Calculation 9 2 7 5 9" xfId="5079"/>
    <cellStyle name="Calculation 9 2 7 5 9 2" xfId="5080"/>
    <cellStyle name="Calculation 9 2 7 6" xfId="5081"/>
    <cellStyle name="Calculation 9 2 7 6 2" xfId="5082"/>
    <cellStyle name="Calculation 9 2 7 7" xfId="5083"/>
    <cellStyle name="Calculation 9 2 7 7 2" xfId="5084"/>
    <cellStyle name="Calculation 9 2 7 8" xfId="5085"/>
    <cellStyle name="Calculation 9 2 7 8 2" xfId="5086"/>
    <cellStyle name="Calculation 9 2 7 9" xfId="5087"/>
    <cellStyle name="Calculation 9 2 7 9 2" xfId="5088"/>
    <cellStyle name="Calculation 9 2 8" xfId="5089"/>
    <cellStyle name="Calculation 9 2 8 10" xfId="5090"/>
    <cellStyle name="Calculation 9 2 8 10 2" xfId="5091"/>
    <cellStyle name="Calculation 9 2 8 11" xfId="5092"/>
    <cellStyle name="Calculation 9 2 8 11 2" xfId="5093"/>
    <cellStyle name="Calculation 9 2 8 12" xfId="5094"/>
    <cellStyle name="Calculation 9 2 8 12 2" xfId="5095"/>
    <cellStyle name="Calculation 9 2 8 13" xfId="5096"/>
    <cellStyle name="Calculation 9 2 8 13 2" xfId="5097"/>
    <cellStyle name="Calculation 9 2 8 14" xfId="5098"/>
    <cellStyle name="Calculation 9 2 8 14 2" xfId="5099"/>
    <cellStyle name="Calculation 9 2 8 15" xfId="5100"/>
    <cellStyle name="Calculation 9 2 8 15 2" xfId="5101"/>
    <cellStyle name="Calculation 9 2 8 16" xfId="5102"/>
    <cellStyle name="Calculation 9 2 8 16 2" xfId="5103"/>
    <cellStyle name="Calculation 9 2 8 17" xfId="5104"/>
    <cellStyle name="Calculation 9 2 8 17 2" xfId="5105"/>
    <cellStyle name="Calculation 9 2 8 18" xfId="5106"/>
    <cellStyle name="Calculation 9 2 8 2" xfId="5107"/>
    <cellStyle name="Calculation 9 2 8 2 10" xfId="5108"/>
    <cellStyle name="Calculation 9 2 8 2 10 2" xfId="5109"/>
    <cellStyle name="Calculation 9 2 8 2 11" xfId="5110"/>
    <cellStyle name="Calculation 9 2 8 2 11 2" xfId="5111"/>
    <cellStyle name="Calculation 9 2 8 2 12" xfId="5112"/>
    <cellStyle name="Calculation 9 2 8 2 12 2" xfId="5113"/>
    <cellStyle name="Calculation 9 2 8 2 13" xfId="5114"/>
    <cellStyle name="Calculation 9 2 8 2 13 2" xfId="5115"/>
    <cellStyle name="Calculation 9 2 8 2 14" xfId="5116"/>
    <cellStyle name="Calculation 9 2 8 2 14 2" xfId="5117"/>
    <cellStyle name="Calculation 9 2 8 2 15" xfId="5118"/>
    <cellStyle name="Calculation 9 2 8 2 15 2" xfId="5119"/>
    <cellStyle name="Calculation 9 2 8 2 16" xfId="5120"/>
    <cellStyle name="Calculation 9 2 8 2 16 2" xfId="5121"/>
    <cellStyle name="Calculation 9 2 8 2 17" xfId="5122"/>
    <cellStyle name="Calculation 9 2 8 2 17 2" xfId="5123"/>
    <cellStyle name="Calculation 9 2 8 2 18" xfId="5124"/>
    <cellStyle name="Calculation 9 2 8 2 2" xfId="5125"/>
    <cellStyle name="Calculation 9 2 8 2 2 2" xfId="5126"/>
    <cellStyle name="Calculation 9 2 8 2 3" xfId="5127"/>
    <cellStyle name="Calculation 9 2 8 2 3 2" xfId="5128"/>
    <cellStyle name="Calculation 9 2 8 2 4" xfId="5129"/>
    <cellStyle name="Calculation 9 2 8 2 4 2" xfId="5130"/>
    <cellStyle name="Calculation 9 2 8 2 5" xfId="5131"/>
    <cellStyle name="Calculation 9 2 8 2 5 2" xfId="5132"/>
    <cellStyle name="Calculation 9 2 8 2 6" xfId="5133"/>
    <cellStyle name="Calculation 9 2 8 2 6 2" xfId="5134"/>
    <cellStyle name="Calculation 9 2 8 2 7" xfId="5135"/>
    <cellStyle name="Calculation 9 2 8 2 7 2" xfId="5136"/>
    <cellStyle name="Calculation 9 2 8 2 8" xfId="5137"/>
    <cellStyle name="Calculation 9 2 8 2 8 2" xfId="5138"/>
    <cellStyle name="Calculation 9 2 8 2 9" xfId="5139"/>
    <cellStyle name="Calculation 9 2 8 2 9 2" xfId="5140"/>
    <cellStyle name="Calculation 9 2 8 3" xfId="5141"/>
    <cellStyle name="Calculation 9 2 8 3 10" xfId="5142"/>
    <cellStyle name="Calculation 9 2 8 3 10 2" xfId="5143"/>
    <cellStyle name="Calculation 9 2 8 3 11" xfId="5144"/>
    <cellStyle name="Calculation 9 2 8 3 11 2" xfId="5145"/>
    <cellStyle name="Calculation 9 2 8 3 12" xfId="5146"/>
    <cellStyle name="Calculation 9 2 8 3 12 2" xfId="5147"/>
    <cellStyle name="Calculation 9 2 8 3 13" xfId="5148"/>
    <cellStyle name="Calculation 9 2 8 3 13 2" xfId="5149"/>
    <cellStyle name="Calculation 9 2 8 3 14" xfId="5150"/>
    <cellStyle name="Calculation 9 2 8 3 14 2" xfId="5151"/>
    <cellStyle name="Calculation 9 2 8 3 15" xfId="5152"/>
    <cellStyle name="Calculation 9 2 8 3 15 2" xfId="5153"/>
    <cellStyle name="Calculation 9 2 8 3 16" xfId="5154"/>
    <cellStyle name="Calculation 9 2 8 3 2" xfId="5155"/>
    <cellStyle name="Calculation 9 2 8 3 2 2" xfId="5156"/>
    <cellStyle name="Calculation 9 2 8 3 3" xfId="5157"/>
    <cellStyle name="Calculation 9 2 8 3 3 2" xfId="5158"/>
    <cellStyle name="Calculation 9 2 8 3 4" xfId="5159"/>
    <cellStyle name="Calculation 9 2 8 3 4 2" xfId="5160"/>
    <cellStyle name="Calculation 9 2 8 3 5" xfId="5161"/>
    <cellStyle name="Calculation 9 2 8 3 5 2" xfId="5162"/>
    <cellStyle name="Calculation 9 2 8 3 6" xfId="5163"/>
    <cellStyle name="Calculation 9 2 8 3 6 2" xfId="5164"/>
    <cellStyle name="Calculation 9 2 8 3 7" xfId="5165"/>
    <cellStyle name="Calculation 9 2 8 3 7 2" xfId="5166"/>
    <cellStyle name="Calculation 9 2 8 3 8" xfId="5167"/>
    <cellStyle name="Calculation 9 2 8 3 8 2" xfId="5168"/>
    <cellStyle name="Calculation 9 2 8 3 9" xfId="5169"/>
    <cellStyle name="Calculation 9 2 8 3 9 2" xfId="5170"/>
    <cellStyle name="Calculation 9 2 8 4" xfId="5171"/>
    <cellStyle name="Calculation 9 2 8 4 10" xfId="5172"/>
    <cellStyle name="Calculation 9 2 8 4 10 2" xfId="5173"/>
    <cellStyle name="Calculation 9 2 8 4 11" xfId="5174"/>
    <cellStyle name="Calculation 9 2 8 4 11 2" xfId="5175"/>
    <cellStyle name="Calculation 9 2 8 4 12" xfId="5176"/>
    <cellStyle name="Calculation 9 2 8 4 12 2" xfId="5177"/>
    <cellStyle name="Calculation 9 2 8 4 13" xfId="5178"/>
    <cellStyle name="Calculation 9 2 8 4 13 2" xfId="5179"/>
    <cellStyle name="Calculation 9 2 8 4 14" xfId="5180"/>
    <cellStyle name="Calculation 9 2 8 4 14 2" xfId="5181"/>
    <cellStyle name="Calculation 9 2 8 4 15" xfId="5182"/>
    <cellStyle name="Calculation 9 2 8 4 15 2" xfId="5183"/>
    <cellStyle name="Calculation 9 2 8 4 16" xfId="5184"/>
    <cellStyle name="Calculation 9 2 8 4 2" xfId="5185"/>
    <cellStyle name="Calculation 9 2 8 4 2 2" xfId="5186"/>
    <cellStyle name="Calculation 9 2 8 4 3" xfId="5187"/>
    <cellStyle name="Calculation 9 2 8 4 3 2" xfId="5188"/>
    <cellStyle name="Calculation 9 2 8 4 4" xfId="5189"/>
    <cellStyle name="Calculation 9 2 8 4 4 2" xfId="5190"/>
    <cellStyle name="Calculation 9 2 8 4 5" xfId="5191"/>
    <cellStyle name="Calculation 9 2 8 4 5 2" xfId="5192"/>
    <cellStyle name="Calculation 9 2 8 4 6" xfId="5193"/>
    <cellStyle name="Calculation 9 2 8 4 6 2" xfId="5194"/>
    <cellStyle name="Calculation 9 2 8 4 7" xfId="5195"/>
    <cellStyle name="Calculation 9 2 8 4 7 2" xfId="5196"/>
    <cellStyle name="Calculation 9 2 8 4 8" xfId="5197"/>
    <cellStyle name="Calculation 9 2 8 4 8 2" xfId="5198"/>
    <cellStyle name="Calculation 9 2 8 4 9" xfId="5199"/>
    <cellStyle name="Calculation 9 2 8 4 9 2" xfId="5200"/>
    <cellStyle name="Calculation 9 2 8 5" xfId="5201"/>
    <cellStyle name="Calculation 9 2 8 5 10" xfId="5202"/>
    <cellStyle name="Calculation 9 2 8 5 10 2" xfId="5203"/>
    <cellStyle name="Calculation 9 2 8 5 11" xfId="5204"/>
    <cellStyle name="Calculation 9 2 8 5 11 2" xfId="5205"/>
    <cellStyle name="Calculation 9 2 8 5 12" xfId="5206"/>
    <cellStyle name="Calculation 9 2 8 5 12 2" xfId="5207"/>
    <cellStyle name="Calculation 9 2 8 5 13" xfId="5208"/>
    <cellStyle name="Calculation 9 2 8 5 13 2" xfId="5209"/>
    <cellStyle name="Calculation 9 2 8 5 14" xfId="5210"/>
    <cellStyle name="Calculation 9 2 8 5 2" xfId="5211"/>
    <cellStyle name="Calculation 9 2 8 5 2 2" xfId="5212"/>
    <cellStyle name="Calculation 9 2 8 5 3" xfId="5213"/>
    <cellStyle name="Calculation 9 2 8 5 3 2" xfId="5214"/>
    <cellStyle name="Calculation 9 2 8 5 4" xfId="5215"/>
    <cellStyle name="Calculation 9 2 8 5 4 2" xfId="5216"/>
    <cellStyle name="Calculation 9 2 8 5 5" xfId="5217"/>
    <cellStyle name="Calculation 9 2 8 5 5 2" xfId="5218"/>
    <cellStyle name="Calculation 9 2 8 5 6" xfId="5219"/>
    <cellStyle name="Calculation 9 2 8 5 6 2" xfId="5220"/>
    <cellStyle name="Calculation 9 2 8 5 7" xfId="5221"/>
    <cellStyle name="Calculation 9 2 8 5 7 2" xfId="5222"/>
    <cellStyle name="Calculation 9 2 8 5 8" xfId="5223"/>
    <cellStyle name="Calculation 9 2 8 5 8 2" xfId="5224"/>
    <cellStyle name="Calculation 9 2 8 5 9" xfId="5225"/>
    <cellStyle name="Calculation 9 2 8 5 9 2" xfId="5226"/>
    <cellStyle name="Calculation 9 2 8 6" xfId="5227"/>
    <cellStyle name="Calculation 9 2 8 6 2" xfId="5228"/>
    <cellStyle name="Calculation 9 2 8 7" xfId="5229"/>
    <cellStyle name="Calculation 9 2 8 7 2" xfId="5230"/>
    <cellStyle name="Calculation 9 2 8 8" xfId="5231"/>
    <cellStyle name="Calculation 9 2 8 8 2" xfId="5232"/>
    <cellStyle name="Calculation 9 2 8 9" xfId="5233"/>
    <cellStyle name="Calculation 9 2 8 9 2" xfId="5234"/>
    <cellStyle name="Calculation 9 2 9" xfId="5235"/>
    <cellStyle name="Calculation 9 2 9 10" xfId="5236"/>
    <cellStyle name="Calculation 9 2 9 10 2" xfId="5237"/>
    <cellStyle name="Calculation 9 2 9 11" xfId="5238"/>
    <cellStyle name="Calculation 9 2 9 11 2" xfId="5239"/>
    <cellStyle name="Calculation 9 2 9 12" xfId="5240"/>
    <cellStyle name="Calculation 9 2 9 12 2" xfId="5241"/>
    <cellStyle name="Calculation 9 2 9 13" xfId="5242"/>
    <cellStyle name="Calculation 9 2 9 13 2" xfId="5243"/>
    <cellStyle name="Calculation 9 2 9 14" xfId="5244"/>
    <cellStyle name="Calculation 9 2 9 14 2" xfId="5245"/>
    <cellStyle name="Calculation 9 2 9 15" xfId="5246"/>
    <cellStyle name="Calculation 9 2 9 15 2" xfId="5247"/>
    <cellStyle name="Calculation 9 2 9 16" xfId="5248"/>
    <cellStyle name="Calculation 9 2 9 16 2" xfId="5249"/>
    <cellStyle name="Calculation 9 2 9 17" xfId="5250"/>
    <cellStyle name="Calculation 9 2 9 17 2" xfId="5251"/>
    <cellStyle name="Calculation 9 2 9 18" xfId="5252"/>
    <cellStyle name="Calculation 9 2 9 2" xfId="5253"/>
    <cellStyle name="Calculation 9 2 9 2 2" xfId="5254"/>
    <cellStyle name="Calculation 9 2 9 3" xfId="5255"/>
    <cellStyle name="Calculation 9 2 9 3 2" xfId="5256"/>
    <cellStyle name="Calculation 9 2 9 4" xfId="5257"/>
    <cellStyle name="Calculation 9 2 9 4 2" xfId="5258"/>
    <cellStyle name="Calculation 9 2 9 5" xfId="5259"/>
    <cellStyle name="Calculation 9 2 9 5 2" xfId="5260"/>
    <cellStyle name="Calculation 9 2 9 6" xfId="5261"/>
    <cellStyle name="Calculation 9 2 9 6 2" xfId="5262"/>
    <cellStyle name="Calculation 9 2 9 7" xfId="5263"/>
    <cellStyle name="Calculation 9 2 9 7 2" xfId="5264"/>
    <cellStyle name="Calculation 9 2 9 8" xfId="5265"/>
    <cellStyle name="Calculation 9 2 9 8 2" xfId="5266"/>
    <cellStyle name="Calculation 9 2 9 9" xfId="5267"/>
    <cellStyle name="Calculation 9 2 9 9 2" xfId="5268"/>
    <cellStyle name="Calculation 9 20" xfId="5269"/>
    <cellStyle name="Calculation 9 20 2" xfId="5270"/>
    <cellStyle name="Calculation 9 21" xfId="5271"/>
    <cellStyle name="Calculation 9 21 2" xfId="5272"/>
    <cellStyle name="Calculation 9 22" xfId="5273"/>
    <cellStyle name="Calculation 9 22 2" xfId="5274"/>
    <cellStyle name="Calculation 9 23" xfId="5275"/>
    <cellStyle name="Calculation 9 23 2" xfId="5276"/>
    <cellStyle name="Calculation 9 24" xfId="5277"/>
    <cellStyle name="Calculation 9 24 2" xfId="5278"/>
    <cellStyle name="Calculation 9 25" xfId="5279"/>
    <cellStyle name="Calculation 9 25 2" xfId="5280"/>
    <cellStyle name="Calculation 9 26" xfId="5281"/>
    <cellStyle name="Calculation 9 26 2" xfId="5282"/>
    <cellStyle name="Calculation 9 27" xfId="5283"/>
    <cellStyle name="Calculation 9 27 2" xfId="5284"/>
    <cellStyle name="Calculation 9 28" xfId="5285"/>
    <cellStyle name="Calculation 9 3" xfId="5286"/>
    <cellStyle name="Calculation 9 3 10" xfId="5287"/>
    <cellStyle name="Calculation 9 3 10 2" xfId="5288"/>
    <cellStyle name="Calculation 9 3 11" xfId="5289"/>
    <cellStyle name="Calculation 9 3 11 2" xfId="5290"/>
    <cellStyle name="Calculation 9 3 12" xfId="5291"/>
    <cellStyle name="Calculation 9 3 12 2" xfId="5292"/>
    <cellStyle name="Calculation 9 3 13" xfId="5293"/>
    <cellStyle name="Calculation 9 3 13 2" xfId="5294"/>
    <cellStyle name="Calculation 9 3 14" xfId="5295"/>
    <cellStyle name="Calculation 9 3 14 2" xfId="5296"/>
    <cellStyle name="Calculation 9 3 15" xfId="5297"/>
    <cellStyle name="Calculation 9 3 15 2" xfId="5298"/>
    <cellStyle name="Calculation 9 3 16" xfId="5299"/>
    <cellStyle name="Calculation 9 3 16 2" xfId="5300"/>
    <cellStyle name="Calculation 9 3 17" xfId="5301"/>
    <cellStyle name="Calculation 9 3 17 2" xfId="5302"/>
    <cellStyle name="Calculation 9 3 18" xfId="5303"/>
    <cellStyle name="Calculation 9 3 18 2" xfId="5304"/>
    <cellStyle name="Calculation 9 3 19" xfId="5305"/>
    <cellStyle name="Calculation 9 3 19 2" xfId="5306"/>
    <cellStyle name="Calculation 9 3 2" xfId="5307"/>
    <cellStyle name="Calculation 9 3 2 10" xfId="5308"/>
    <cellStyle name="Calculation 9 3 2 10 2" xfId="5309"/>
    <cellStyle name="Calculation 9 3 2 11" xfId="5310"/>
    <cellStyle name="Calculation 9 3 2 11 2" xfId="5311"/>
    <cellStyle name="Calculation 9 3 2 12" xfId="5312"/>
    <cellStyle name="Calculation 9 3 2 12 2" xfId="5313"/>
    <cellStyle name="Calculation 9 3 2 13" xfId="5314"/>
    <cellStyle name="Calculation 9 3 2 13 2" xfId="5315"/>
    <cellStyle name="Calculation 9 3 2 14" xfId="5316"/>
    <cellStyle name="Calculation 9 3 2 14 2" xfId="5317"/>
    <cellStyle name="Calculation 9 3 2 15" xfId="5318"/>
    <cellStyle name="Calculation 9 3 2 15 2" xfId="5319"/>
    <cellStyle name="Calculation 9 3 2 16" xfId="5320"/>
    <cellStyle name="Calculation 9 3 2 16 2" xfId="5321"/>
    <cellStyle name="Calculation 9 3 2 17" xfId="5322"/>
    <cellStyle name="Calculation 9 3 2 17 2" xfId="5323"/>
    <cellStyle name="Calculation 9 3 2 18" xfId="5324"/>
    <cellStyle name="Calculation 9 3 2 18 2" xfId="5325"/>
    <cellStyle name="Calculation 9 3 2 19" xfId="5326"/>
    <cellStyle name="Calculation 9 3 2 2" xfId="5327"/>
    <cellStyle name="Calculation 9 3 2 2 2" xfId="5328"/>
    <cellStyle name="Calculation 9 3 2 3" xfId="5329"/>
    <cellStyle name="Calculation 9 3 2 3 2" xfId="5330"/>
    <cellStyle name="Calculation 9 3 2 4" xfId="5331"/>
    <cellStyle name="Calculation 9 3 2 4 2" xfId="5332"/>
    <cellStyle name="Calculation 9 3 2 5" xfId="5333"/>
    <cellStyle name="Calculation 9 3 2 5 2" xfId="5334"/>
    <cellStyle name="Calculation 9 3 2 6" xfId="5335"/>
    <cellStyle name="Calculation 9 3 2 6 2" xfId="5336"/>
    <cellStyle name="Calculation 9 3 2 7" xfId="5337"/>
    <cellStyle name="Calculation 9 3 2 7 2" xfId="5338"/>
    <cellStyle name="Calculation 9 3 2 8" xfId="5339"/>
    <cellStyle name="Calculation 9 3 2 8 2" xfId="5340"/>
    <cellStyle name="Calculation 9 3 2 9" xfId="5341"/>
    <cellStyle name="Calculation 9 3 2 9 2" xfId="5342"/>
    <cellStyle name="Calculation 9 3 20" xfId="5343"/>
    <cellStyle name="Calculation 9 3 3" xfId="5344"/>
    <cellStyle name="Calculation 9 3 3 10" xfId="5345"/>
    <cellStyle name="Calculation 9 3 3 10 2" xfId="5346"/>
    <cellStyle name="Calculation 9 3 3 11" xfId="5347"/>
    <cellStyle name="Calculation 9 3 3 11 2" xfId="5348"/>
    <cellStyle name="Calculation 9 3 3 12" xfId="5349"/>
    <cellStyle name="Calculation 9 3 3 12 2" xfId="5350"/>
    <cellStyle name="Calculation 9 3 3 13" xfId="5351"/>
    <cellStyle name="Calculation 9 3 3 13 2" xfId="5352"/>
    <cellStyle name="Calculation 9 3 3 14" xfId="5353"/>
    <cellStyle name="Calculation 9 3 3 14 2" xfId="5354"/>
    <cellStyle name="Calculation 9 3 3 15" xfId="5355"/>
    <cellStyle name="Calculation 9 3 3 15 2" xfId="5356"/>
    <cellStyle name="Calculation 9 3 3 16" xfId="5357"/>
    <cellStyle name="Calculation 9 3 3 16 2" xfId="5358"/>
    <cellStyle name="Calculation 9 3 3 17" xfId="5359"/>
    <cellStyle name="Calculation 9 3 3 17 2" xfId="5360"/>
    <cellStyle name="Calculation 9 3 3 18" xfId="5361"/>
    <cellStyle name="Calculation 9 3 3 18 2" xfId="5362"/>
    <cellStyle name="Calculation 9 3 3 19" xfId="5363"/>
    <cellStyle name="Calculation 9 3 3 2" xfId="5364"/>
    <cellStyle name="Calculation 9 3 3 2 2" xfId="5365"/>
    <cellStyle name="Calculation 9 3 3 3" xfId="5366"/>
    <cellStyle name="Calculation 9 3 3 3 2" xfId="5367"/>
    <cellStyle name="Calculation 9 3 3 4" xfId="5368"/>
    <cellStyle name="Calculation 9 3 3 4 2" xfId="5369"/>
    <cellStyle name="Calculation 9 3 3 5" xfId="5370"/>
    <cellStyle name="Calculation 9 3 3 5 2" xfId="5371"/>
    <cellStyle name="Calculation 9 3 3 6" xfId="5372"/>
    <cellStyle name="Calculation 9 3 3 6 2" xfId="5373"/>
    <cellStyle name="Calculation 9 3 3 7" xfId="5374"/>
    <cellStyle name="Calculation 9 3 3 7 2" xfId="5375"/>
    <cellStyle name="Calculation 9 3 3 8" xfId="5376"/>
    <cellStyle name="Calculation 9 3 3 8 2" xfId="5377"/>
    <cellStyle name="Calculation 9 3 3 9" xfId="5378"/>
    <cellStyle name="Calculation 9 3 3 9 2" xfId="5379"/>
    <cellStyle name="Calculation 9 3 4" xfId="5380"/>
    <cellStyle name="Calculation 9 3 4 10" xfId="5381"/>
    <cellStyle name="Calculation 9 3 4 10 2" xfId="5382"/>
    <cellStyle name="Calculation 9 3 4 11" xfId="5383"/>
    <cellStyle name="Calculation 9 3 4 11 2" xfId="5384"/>
    <cellStyle name="Calculation 9 3 4 12" xfId="5385"/>
    <cellStyle name="Calculation 9 3 4 12 2" xfId="5386"/>
    <cellStyle name="Calculation 9 3 4 13" xfId="5387"/>
    <cellStyle name="Calculation 9 3 4 13 2" xfId="5388"/>
    <cellStyle name="Calculation 9 3 4 14" xfId="5389"/>
    <cellStyle name="Calculation 9 3 4 14 2" xfId="5390"/>
    <cellStyle name="Calculation 9 3 4 15" xfId="5391"/>
    <cellStyle name="Calculation 9 3 4 15 2" xfId="5392"/>
    <cellStyle name="Calculation 9 3 4 16" xfId="5393"/>
    <cellStyle name="Calculation 9 3 4 2" xfId="5394"/>
    <cellStyle name="Calculation 9 3 4 2 2" xfId="5395"/>
    <cellStyle name="Calculation 9 3 4 3" xfId="5396"/>
    <cellStyle name="Calculation 9 3 4 3 2" xfId="5397"/>
    <cellStyle name="Calculation 9 3 4 4" xfId="5398"/>
    <cellStyle name="Calculation 9 3 4 4 2" xfId="5399"/>
    <cellStyle name="Calculation 9 3 4 5" xfId="5400"/>
    <cellStyle name="Calculation 9 3 4 5 2" xfId="5401"/>
    <cellStyle name="Calculation 9 3 4 6" xfId="5402"/>
    <cellStyle name="Calculation 9 3 4 6 2" xfId="5403"/>
    <cellStyle name="Calculation 9 3 4 7" xfId="5404"/>
    <cellStyle name="Calculation 9 3 4 7 2" xfId="5405"/>
    <cellStyle name="Calculation 9 3 4 8" xfId="5406"/>
    <cellStyle name="Calculation 9 3 4 8 2" xfId="5407"/>
    <cellStyle name="Calculation 9 3 4 9" xfId="5408"/>
    <cellStyle name="Calculation 9 3 4 9 2" xfId="5409"/>
    <cellStyle name="Calculation 9 3 5" xfId="5410"/>
    <cellStyle name="Calculation 9 3 5 10" xfId="5411"/>
    <cellStyle name="Calculation 9 3 5 10 2" xfId="5412"/>
    <cellStyle name="Calculation 9 3 5 11" xfId="5413"/>
    <cellStyle name="Calculation 9 3 5 11 2" xfId="5414"/>
    <cellStyle name="Calculation 9 3 5 12" xfId="5415"/>
    <cellStyle name="Calculation 9 3 5 12 2" xfId="5416"/>
    <cellStyle name="Calculation 9 3 5 13" xfId="5417"/>
    <cellStyle name="Calculation 9 3 5 13 2" xfId="5418"/>
    <cellStyle name="Calculation 9 3 5 14" xfId="5419"/>
    <cellStyle name="Calculation 9 3 5 14 2" xfId="5420"/>
    <cellStyle name="Calculation 9 3 5 15" xfId="5421"/>
    <cellStyle name="Calculation 9 3 5 15 2" xfId="5422"/>
    <cellStyle name="Calculation 9 3 5 16" xfId="5423"/>
    <cellStyle name="Calculation 9 3 5 2" xfId="5424"/>
    <cellStyle name="Calculation 9 3 5 2 2" xfId="5425"/>
    <cellStyle name="Calculation 9 3 5 3" xfId="5426"/>
    <cellStyle name="Calculation 9 3 5 3 2" xfId="5427"/>
    <cellStyle name="Calculation 9 3 5 4" xfId="5428"/>
    <cellStyle name="Calculation 9 3 5 4 2" xfId="5429"/>
    <cellStyle name="Calculation 9 3 5 5" xfId="5430"/>
    <cellStyle name="Calculation 9 3 5 5 2" xfId="5431"/>
    <cellStyle name="Calculation 9 3 5 6" xfId="5432"/>
    <cellStyle name="Calculation 9 3 5 6 2" xfId="5433"/>
    <cellStyle name="Calculation 9 3 5 7" xfId="5434"/>
    <cellStyle name="Calculation 9 3 5 7 2" xfId="5435"/>
    <cellStyle name="Calculation 9 3 5 8" xfId="5436"/>
    <cellStyle name="Calculation 9 3 5 8 2" xfId="5437"/>
    <cellStyle name="Calculation 9 3 5 9" xfId="5438"/>
    <cellStyle name="Calculation 9 3 5 9 2" xfId="5439"/>
    <cellStyle name="Calculation 9 3 6" xfId="5440"/>
    <cellStyle name="Calculation 9 3 6 10" xfId="5441"/>
    <cellStyle name="Calculation 9 3 6 10 2" xfId="5442"/>
    <cellStyle name="Calculation 9 3 6 11" xfId="5443"/>
    <cellStyle name="Calculation 9 3 6 11 2" xfId="5444"/>
    <cellStyle name="Calculation 9 3 6 12" xfId="5445"/>
    <cellStyle name="Calculation 9 3 6 12 2" xfId="5446"/>
    <cellStyle name="Calculation 9 3 6 13" xfId="5447"/>
    <cellStyle name="Calculation 9 3 6 13 2" xfId="5448"/>
    <cellStyle name="Calculation 9 3 6 14" xfId="5449"/>
    <cellStyle name="Calculation 9 3 6 14 2" xfId="5450"/>
    <cellStyle name="Calculation 9 3 6 15" xfId="5451"/>
    <cellStyle name="Calculation 9 3 6 2" xfId="5452"/>
    <cellStyle name="Calculation 9 3 6 2 2" xfId="5453"/>
    <cellStyle name="Calculation 9 3 6 3" xfId="5454"/>
    <cellStyle name="Calculation 9 3 6 3 2" xfId="5455"/>
    <cellStyle name="Calculation 9 3 6 4" xfId="5456"/>
    <cellStyle name="Calculation 9 3 6 4 2" xfId="5457"/>
    <cellStyle name="Calculation 9 3 6 5" xfId="5458"/>
    <cellStyle name="Calculation 9 3 6 5 2" xfId="5459"/>
    <cellStyle name="Calculation 9 3 6 6" xfId="5460"/>
    <cellStyle name="Calculation 9 3 6 6 2" xfId="5461"/>
    <cellStyle name="Calculation 9 3 6 7" xfId="5462"/>
    <cellStyle name="Calculation 9 3 6 7 2" xfId="5463"/>
    <cellStyle name="Calculation 9 3 6 8" xfId="5464"/>
    <cellStyle name="Calculation 9 3 6 8 2" xfId="5465"/>
    <cellStyle name="Calculation 9 3 6 9" xfId="5466"/>
    <cellStyle name="Calculation 9 3 6 9 2" xfId="5467"/>
    <cellStyle name="Calculation 9 3 7" xfId="5468"/>
    <cellStyle name="Calculation 9 3 7 2" xfId="5469"/>
    <cellStyle name="Calculation 9 3 8" xfId="5470"/>
    <cellStyle name="Calculation 9 3 8 2" xfId="5471"/>
    <cellStyle name="Calculation 9 3 9" xfId="5472"/>
    <cellStyle name="Calculation 9 3 9 2" xfId="5473"/>
    <cellStyle name="Calculation 9 4" xfId="5474"/>
    <cellStyle name="Calculation 9 4 10" xfId="5475"/>
    <cellStyle name="Calculation 9 4 10 2" xfId="5476"/>
    <cellStyle name="Calculation 9 4 11" xfId="5477"/>
    <cellStyle name="Calculation 9 4 11 2" xfId="5478"/>
    <cellStyle name="Calculation 9 4 12" xfId="5479"/>
    <cellStyle name="Calculation 9 4 12 2" xfId="5480"/>
    <cellStyle name="Calculation 9 4 13" xfId="5481"/>
    <cellStyle name="Calculation 9 4 13 2" xfId="5482"/>
    <cellStyle name="Calculation 9 4 14" xfId="5483"/>
    <cellStyle name="Calculation 9 4 14 2" xfId="5484"/>
    <cellStyle name="Calculation 9 4 15" xfId="5485"/>
    <cellStyle name="Calculation 9 4 15 2" xfId="5486"/>
    <cellStyle name="Calculation 9 4 16" xfId="5487"/>
    <cellStyle name="Calculation 9 4 16 2" xfId="5488"/>
    <cellStyle name="Calculation 9 4 17" xfId="5489"/>
    <cellStyle name="Calculation 9 4 17 2" xfId="5490"/>
    <cellStyle name="Calculation 9 4 18" xfId="5491"/>
    <cellStyle name="Calculation 9 4 18 2" xfId="5492"/>
    <cellStyle name="Calculation 9 4 19" xfId="5493"/>
    <cellStyle name="Calculation 9 4 19 2" xfId="5494"/>
    <cellStyle name="Calculation 9 4 2" xfId="5495"/>
    <cellStyle name="Calculation 9 4 2 10" xfId="5496"/>
    <cellStyle name="Calculation 9 4 2 10 2" xfId="5497"/>
    <cellStyle name="Calculation 9 4 2 11" xfId="5498"/>
    <cellStyle name="Calculation 9 4 2 11 2" xfId="5499"/>
    <cellStyle name="Calculation 9 4 2 12" xfId="5500"/>
    <cellStyle name="Calculation 9 4 2 12 2" xfId="5501"/>
    <cellStyle name="Calculation 9 4 2 13" xfId="5502"/>
    <cellStyle name="Calculation 9 4 2 13 2" xfId="5503"/>
    <cellStyle name="Calculation 9 4 2 14" xfId="5504"/>
    <cellStyle name="Calculation 9 4 2 14 2" xfId="5505"/>
    <cellStyle name="Calculation 9 4 2 15" xfId="5506"/>
    <cellStyle name="Calculation 9 4 2 15 2" xfId="5507"/>
    <cellStyle name="Calculation 9 4 2 16" xfId="5508"/>
    <cellStyle name="Calculation 9 4 2 16 2" xfId="5509"/>
    <cellStyle name="Calculation 9 4 2 17" xfId="5510"/>
    <cellStyle name="Calculation 9 4 2 17 2" xfId="5511"/>
    <cellStyle name="Calculation 9 4 2 18" xfId="5512"/>
    <cellStyle name="Calculation 9 4 2 18 2" xfId="5513"/>
    <cellStyle name="Calculation 9 4 2 19" xfId="5514"/>
    <cellStyle name="Calculation 9 4 2 2" xfId="5515"/>
    <cellStyle name="Calculation 9 4 2 2 2" xfId="5516"/>
    <cellStyle name="Calculation 9 4 2 3" xfId="5517"/>
    <cellStyle name="Calculation 9 4 2 3 2" xfId="5518"/>
    <cellStyle name="Calculation 9 4 2 4" xfId="5519"/>
    <cellStyle name="Calculation 9 4 2 4 2" xfId="5520"/>
    <cellStyle name="Calculation 9 4 2 5" xfId="5521"/>
    <cellStyle name="Calculation 9 4 2 5 2" xfId="5522"/>
    <cellStyle name="Calculation 9 4 2 6" xfId="5523"/>
    <cellStyle name="Calculation 9 4 2 6 2" xfId="5524"/>
    <cellStyle name="Calculation 9 4 2 7" xfId="5525"/>
    <cellStyle name="Calculation 9 4 2 7 2" xfId="5526"/>
    <cellStyle name="Calculation 9 4 2 8" xfId="5527"/>
    <cellStyle name="Calculation 9 4 2 8 2" xfId="5528"/>
    <cellStyle name="Calculation 9 4 2 9" xfId="5529"/>
    <cellStyle name="Calculation 9 4 2 9 2" xfId="5530"/>
    <cellStyle name="Calculation 9 4 20" xfId="5531"/>
    <cellStyle name="Calculation 9 4 3" xfId="5532"/>
    <cellStyle name="Calculation 9 4 3 10" xfId="5533"/>
    <cellStyle name="Calculation 9 4 3 10 2" xfId="5534"/>
    <cellStyle name="Calculation 9 4 3 11" xfId="5535"/>
    <cellStyle name="Calculation 9 4 3 11 2" xfId="5536"/>
    <cellStyle name="Calculation 9 4 3 12" xfId="5537"/>
    <cellStyle name="Calculation 9 4 3 12 2" xfId="5538"/>
    <cellStyle name="Calculation 9 4 3 13" xfId="5539"/>
    <cellStyle name="Calculation 9 4 3 13 2" xfId="5540"/>
    <cellStyle name="Calculation 9 4 3 14" xfId="5541"/>
    <cellStyle name="Calculation 9 4 3 14 2" xfId="5542"/>
    <cellStyle name="Calculation 9 4 3 15" xfId="5543"/>
    <cellStyle name="Calculation 9 4 3 15 2" xfId="5544"/>
    <cellStyle name="Calculation 9 4 3 16" xfId="5545"/>
    <cellStyle name="Calculation 9 4 3 16 2" xfId="5546"/>
    <cellStyle name="Calculation 9 4 3 17" xfId="5547"/>
    <cellStyle name="Calculation 9 4 3 17 2" xfId="5548"/>
    <cellStyle name="Calculation 9 4 3 18" xfId="5549"/>
    <cellStyle name="Calculation 9 4 3 18 2" xfId="5550"/>
    <cellStyle name="Calculation 9 4 3 19" xfId="5551"/>
    <cellStyle name="Calculation 9 4 3 2" xfId="5552"/>
    <cellStyle name="Calculation 9 4 3 2 2" xfId="5553"/>
    <cellStyle name="Calculation 9 4 3 3" xfId="5554"/>
    <cellStyle name="Calculation 9 4 3 3 2" xfId="5555"/>
    <cellStyle name="Calculation 9 4 3 4" xfId="5556"/>
    <cellStyle name="Calculation 9 4 3 4 2" xfId="5557"/>
    <cellStyle name="Calculation 9 4 3 5" xfId="5558"/>
    <cellStyle name="Calculation 9 4 3 5 2" xfId="5559"/>
    <cellStyle name="Calculation 9 4 3 6" xfId="5560"/>
    <cellStyle name="Calculation 9 4 3 6 2" xfId="5561"/>
    <cellStyle name="Calculation 9 4 3 7" xfId="5562"/>
    <cellStyle name="Calculation 9 4 3 7 2" xfId="5563"/>
    <cellStyle name="Calculation 9 4 3 8" xfId="5564"/>
    <cellStyle name="Calculation 9 4 3 8 2" xfId="5565"/>
    <cellStyle name="Calculation 9 4 3 9" xfId="5566"/>
    <cellStyle name="Calculation 9 4 3 9 2" xfId="5567"/>
    <cellStyle name="Calculation 9 4 4" xfId="5568"/>
    <cellStyle name="Calculation 9 4 4 10" xfId="5569"/>
    <cellStyle name="Calculation 9 4 4 10 2" xfId="5570"/>
    <cellStyle name="Calculation 9 4 4 11" xfId="5571"/>
    <cellStyle name="Calculation 9 4 4 11 2" xfId="5572"/>
    <cellStyle name="Calculation 9 4 4 12" xfId="5573"/>
    <cellStyle name="Calculation 9 4 4 12 2" xfId="5574"/>
    <cellStyle name="Calculation 9 4 4 13" xfId="5575"/>
    <cellStyle name="Calculation 9 4 4 13 2" xfId="5576"/>
    <cellStyle name="Calculation 9 4 4 14" xfId="5577"/>
    <cellStyle name="Calculation 9 4 4 14 2" xfId="5578"/>
    <cellStyle name="Calculation 9 4 4 15" xfId="5579"/>
    <cellStyle name="Calculation 9 4 4 15 2" xfId="5580"/>
    <cellStyle name="Calculation 9 4 4 16" xfId="5581"/>
    <cellStyle name="Calculation 9 4 4 2" xfId="5582"/>
    <cellStyle name="Calculation 9 4 4 2 2" xfId="5583"/>
    <cellStyle name="Calculation 9 4 4 3" xfId="5584"/>
    <cellStyle name="Calculation 9 4 4 3 2" xfId="5585"/>
    <cellStyle name="Calculation 9 4 4 4" xfId="5586"/>
    <cellStyle name="Calculation 9 4 4 4 2" xfId="5587"/>
    <cellStyle name="Calculation 9 4 4 5" xfId="5588"/>
    <cellStyle name="Calculation 9 4 4 5 2" xfId="5589"/>
    <cellStyle name="Calculation 9 4 4 6" xfId="5590"/>
    <cellStyle name="Calculation 9 4 4 6 2" xfId="5591"/>
    <cellStyle name="Calculation 9 4 4 7" xfId="5592"/>
    <cellStyle name="Calculation 9 4 4 7 2" xfId="5593"/>
    <cellStyle name="Calculation 9 4 4 8" xfId="5594"/>
    <cellStyle name="Calculation 9 4 4 8 2" xfId="5595"/>
    <cellStyle name="Calculation 9 4 4 9" xfId="5596"/>
    <cellStyle name="Calculation 9 4 4 9 2" xfId="5597"/>
    <cellStyle name="Calculation 9 4 5" xfId="5598"/>
    <cellStyle name="Calculation 9 4 5 10" xfId="5599"/>
    <cellStyle name="Calculation 9 4 5 10 2" xfId="5600"/>
    <cellStyle name="Calculation 9 4 5 11" xfId="5601"/>
    <cellStyle name="Calculation 9 4 5 11 2" xfId="5602"/>
    <cellStyle name="Calculation 9 4 5 12" xfId="5603"/>
    <cellStyle name="Calculation 9 4 5 12 2" xfId="5604"/>
    <cellStyle name="Calculation 9 4 5 13" xfId="5605"/>
    <cellStyle name="Calculation 9 4 5 13 2" xfId="5606"/>
    <cellStyle name="Calculation 9 4 5 14" xfId="5607"/>
    <cellStyle name="Calculation 9 4 5 14 2" xfId="5608"/>
    <cellStyle name="Calculation 9 4 5 15" xfId="5609"/>
    <cellStyle name="Calculation 9 4 5 15 2" xfId="5610"/>
    <cellStyle name="Calculation 9 4 5 16" xfId="5611"/>
    <cellStyle name="Calculation 9 4 5 2" xfId="5612"/>
    <cellStyle name="Calculation 9 4 5 2 2" xfId="5613"/>
    <cellStyle name="Calculation 9 4 5 3" xfId="5614"/>
    <cellStyle name="Calculation 9 4 5 3 2" xfId="5615"/>
    <cellStyle name="Calculation 9 4 5 4" xfId="5616"/>
    <cellStyle name="Calculation 9 4 5 4 2" xfId="5617"/>
    <cellStyle name="Calculation 9 4 5 5" xfId="5618"/>
    <cellStyle name="Calculation 9 4 5 5 2" xfId="5619"/>
    <cellStyle name="Calculation 9 4 5 6" xfId="5620"/>
    <cellStyle name="Calculation 9 4 5 6 2" xfId="5621"/>
    <cellStyle name="Calculation 9 4 5 7" xfId="5622"/>
    <cellStyle name="Calculation 9 4 5 7 2" xfId="5623"/>
    <cellStyle name="Calculation 9 4 5 8" xfId="5624"/>
    <cellStyle name="Calculation 9 4 5 8 2" xfId="5625"/>
    <cellStyle name="Calculation 9 4 5 9" xfId="5626"/>
    <cellStyle name="Calculation 9 4 5 9 2" xfId="5627"/>
    <cellStyle name="Calculation 9 4 6" xfId="5628"/>
    <cellStyle name="Calculation 9 4 6 10" xfId="5629"/>
    <cellStyle name="Calculation 9 4 6 10 2" xfId="5630"/>
    <cellStyle name="Calculation 9 4 6 11" xfId="5631"/>
    <cellStyle name="Calculation 9 4 6 11 2" xfId="5632"/>
    <cellStyle name="Calculation 9 4 6 12" xfId="5633"/>
    <cellStyle name="Calculation 9 4 6 12 2" xfId="5634"/>
    <cellStyle name="Calculation 9 4 6 13" xfId="5635"/>
    <cellStyle name="Calculation 9 4 6 13 2" xfId="5636"/>
    <cellStyle name="Calculation 9 4 6 14" xfId="5637"/>
    <cellStyle name="Calculation 9 4 6 14 2" xfId="5638"/>
    <cellStyle name="Calculation 9 4 6 15" xfId="5639"/>
    <cellStyle name="Calculation 9 4 6 2" xfId="5640"/>
    <cellStyle name="Calculation 9 4 6 2 2" xfId="5641"/>
    <cellStyle name="Calculation 9 4 6 3" xfId="5642"/>
    <cellStyle name="Calculation 9 4 6 3 2" xfId="5643"/>
    <cellStyle name="Calculation 9 4 6 4" xfId="5644"/>
    <cellStyle name="Calculation 9 4 6 4 2" xfId="5645"/>
    <cellStyle name="Calculation 9 4 6 5" xfId="5646"/>
    <cellStyle name="Calculation 9 4 6 5 2" xfId="5647"/>
    <cellStyle name="Calculation 9 4 6 6" xfId="5648"/>
    <cellStyle name="Calculation 9 4 6 6 2" xfId="5649"/>
    <cellStyle name="Calculation 9 4 6 7" xfId="5650"/>
    <cellStyle name="Calculation 9 4 6 7 2" xfId="5651"/>
    <cellStyle name="Calculation 9 4 6 8" xfId="5652"/>
    <cellStyle name="Calculation 9 4 6 8 2" xfId="5653"/>
    <cellStyle name="Calculation 9 4 6 9" xfId="5654"/>
    <cellStyle name="Calculation 9 4 6 9 2" xfId="5655"/>
    <cellStyle name="Calculation 9 4 7" xfId="5656"/>
    <cellStyle name="Calculation 9 4 7 2" xfId="5657"/>
    <cellStyle name="Calculation 9 4 8" xfId="5658"/>
    <cellStyle name="Calculation 9 4 8 2" xfId="5659"/>
    <cellStyle name="Calculation 9 4 9" xfId="5660"/>
    <cellStyle name="Calculation 9 4 9 2" xfId="5661"/>
    <cellStyle name="Calculation 9 5" xfId="5662"/>
    <cellStyle name="Calculation 9 5 10" xfId="5663"/>
    <cellStyle name="Calculation 9 5 10 2" xfId="5664"/>
    <cellStyle name="Calculation 9 5 11" xfId="5665"/>
    <cellStyle name="Calculation 9 5 11 2" xfId="5666"/>
    <cellStyle name="Calculation 9 5 12" xfId="5667"/>
    <cellStyle name="Calculation 9 5 12 2" xfId="5668"/>
    <cellStyle name="Calculation 9 5 13" xfId="5669"/>
    <cellStyle name="Calculation 9 5 13 2" xfId="5670"/>
    <cellStyle name="Calculation 9 5 14" xfId="5671"/>
    <cellStyle name="Calculation 9 5 14 2" xfId="5672"/>
    <cellStyle name="Calculation 9 5 15" xfId="5673"/>
    <cellStyle name="Calculation 9 5 15 2" xfId="5674"/>
    <cellStyle name="Calculation 9 5 16" xfId="5675"/>
    <cellStyle name="Calculation 9 5 16 2" xfId="5676"/>
    <cellStyle name="Calculation 9 5 17" xfId="5677"/>
    <cellStyle name="Calculation 9 5 17 2" xfId="5678"/>
    <cellStyle name="Calculation 9 5 18" xfId="5679"/>
    <cellStyle name="Calculation 9 5 18 2" xfId="5680"/>
    <cellStyle name="Calculation 9 5 19" xfId="5681"/>
    <cellStyle name="Calculation 9 5 19 2" xfId="5682"/>
    <cellStyle name="Calculation 9 5 2" xfId="5683"/>
    <cellStyle name="Calculation 9 5 2 10" xfId="5684"/>
    <cellStyle name="Calculation 9 5 2 10 2" xfId="5685"/>
    <cellStyle name="Calculation 9 5 2 11" xfId="5686"/>
    <cellStyle name="Calculation 9 5 2 11 2" xfId="5687"/>
    <cellStyle name="Calculation 9 5 2 12" xfId="5688"/>
    <cellStyle name="Calculation 9 5 2 12 2" xfId="5689"/>
    <cellStyle name="Calculation 9 5 2 13" xfId="5690"/>
    <cellStyle name="Calculation 9 5 2 13 2" xfId="5691"/>
    <cellStyle name="Calculation 9 5 2 14" xfId="5692"/>
    <cellStyle name="Calculation 9 5 2 14 2" xfId="5693"/>
    <cellStyle name="Calculation 9 5 2 15" xfId="5694"/>
    <cellStyle name="Calculation 9 5 2 15 2" xfId="5695"/>
    <cellStyle name="Calculation 9 5 2 16" xfId="5696"/>
    <cellStyle name="Calculation 9 5 2 16 2" xfId="5697"/>
    <cellStyle name="Calculation 9 5 2 17" xfId="5698"/>
    <cellStyle name="Calculation 9 5 2 17 2" xfId="5699"/>
    <cellStyle name="Calculation 9 5 2 18" xfId="5700"/>
    <cellStyle name="Calculation 9 5 2 18 2" xfId="5701"/>
    <cellStyle name="Calculation 9 5 2 19" xfId="5702"/>
    <cellStyle name="Calculation 9 5 2 2" xfId="5703"/>
    <cellStyle name="Calculation 9 5 2 2 2" xfId="5704"/>
    <cellStyle name="Calculation 9 5 2 3" xfId="5705"/>
    <cellStyle name="Calculation 9 5 2 3 2" xfId="5706"/>
    <cellStyle name="Calculation 9 5 2 4" xfId="5707"/>
    <cellStyle name="Calculation 9 5 2 4 2" xfId="5708"/>
    <cellStyle name="Calculation 9 5 2 5" xfId="5709"/>
    <cellStyle name="Calculation 9 5 2 5 2" xfId="5710"/>
    <cellStyle name="Calculation 9 5 2 6" xfId="5711"/>
    <cellStyle name="Calculation 9 5 2 6 2" xfId="5712"/>
    <cellStyle name="Calculation 9 5 2 7" xfId="5713"/>
    <cellStyle name="Calculation 9 5 2 7 2" xfId="5714"/>
    <cellStyle name="Calculation 9 5 2 8" xfId="5715"/>
    <cellStyle name="Calculation 9 5 2 8 2" xfId="5716"/>
    <cellStyle name="Calculation 9 5 2 9" xfId="5717"/>
    <cellStyle name="Calculation 9 5 2 9 2" xfId="5718"/>
    <cellStyle name="Calculation 9 5 20" xfId="5719"/>
    <cellStyle name="Calculation 9 5 3" xfId="5720"/>
    <cellStyle name="Calculation 9 5 3 10" xfId="5721"/>
    <cellStyle name="Calculation 9 5 3 10 2" xfId="5722"/>
    <cellStyle name="Calculation 9 5 3 11" xfId="5723"/>
    <cellStyle name="Calculation 9 5 3 11 2" xfId="5724"/>
    <cellStyle name="Calculation 9 5 3 12" xfId="5725"/>
    <cellStyle name="Calculation 9 5 3 12 2" xfId="5726"/>
    <cellStyle name="Calculation 9 5 3 13" xfId="5727"/>
    <cellStyle name="Calculation 9 5 3 13 2" xfId="5728"/>
    <cellStyle name="Calculation 9 5 3 14" xfId="5729"/>
    <cellStyle name="Calculation 9 5 3 14 2" xfId="5730"/>
    <cellStyle name="Calculation 9 5 3 15" xfId="5731"/>
    <cellStyle name="Calculation 9 5 3 15 2" xfId="5732"/>
    <cellStyle name="Calculation 9 5 3 16" xfId="5733"/>
    <cellStyle name="Calculation 9 5 3 16 2" xfId="5734"/>
    <cellStyle name="Calculation 9 5 3 17" xfId="5735"/>
    <cellStyle name="Calculation 9 5 3 17 2" xfId="5736"/>
    <cellStyle name="Calculation 9 5 3 18" xfId="5737"/>
    <cellStyle name="Calculation 9 5 3 2" xfId="5738"/>
    <cellStyle name="Calculation 9 5 3 2 2" xfId="5739"/>
    <cellStyle name="Calculation 9 5 3 3" xfId="5740"/>
    <cellStyle name="Calculation 9 5 3 3 2" xfId="5741"/>
    <cellStyle name="Calculation 9 5 3 4" xfId="5742"/>
    <cellStyle name="Calculation 9 5 3 4 2" xfId="5743"/>
    <cellStyle name="Calculation 9 5 3 5" xfId="5744"/>
    <cellStyle name="Calculation 9 5 3 5 2" xfId="5745"/>
    <cellStyle name="Calculation 9 5 3 6" xfId="5746"/>
    <cellStyle name="Calculation 9 5 3 6 2" xfId="5747"/>
    <cellStyle name="Calculation 9 5 3 7" xfId="5748"/>
    <cellStyle name="Calculation 9 5 3 7 2" xfId="5749"/>
    <cellStyle name="Calculation 9 5 3 8" xfId="5750"/>
    <cellStyle name="Calculation 9 5 3 8 2" xfId="5751"/>
    <cellStyle name="Calculation 9 5 3 9" xfId="5752"/>
    <cellStyle name="Calculation 9 5 3 9 2" xfId="5753"/>
    <cellStyle name="Calculation 9 5 4" xfId="5754"/>
    <cellStyle name="Calculation 9 5 4 10" xfId="5755"/>
    <cellStyle name="Calculation 9 5 4 10 2" xfId="5756"/>
    <cellStyle name="Calculation 9 5 4 11" xfId="5757"/>
    <cellStyle name="Calculation 9 5 4 11 2" xfId="5758"/>
    <cellStyle name="Calculation 9 5 4 12" xfId="5759"/>
    <cellStyle name="Calculation 9 5 4 12 2" xfId="5760"/>
    <cellStyle name="Calculation 9 5 4 13" xfId="5761"/>
    <cellStyle name="Calculation 9 5 4 13 2" xfId="5762"/>
    <cellStyle name="Calculation 9 5 4 14" xfId="5763"/>
    <cellStyle name="Calculation 9 5 4 14 2" xfId="5764"/>
    <cellStyle name="Calculation 9 5 4 15" xfId="5765"/>
    <cellStyle name="Calculation 9 5 4 15 2" xfId="5766"/>
    <cellStyle name="Calculation 9 5 4 16" xfId="5767"/>
    <cellStyle name="Calculation 9 5 4 2" xfId="5768"/>
    <cellStyle name="Calculation 9 5 4 2 2" xfId="5769"/>
    <cellStyle name="Calculation 9 5 4 3" xfId="5770"/>
    <cellStyle name="Calculation 9 5 4 3 2" xfId="5771"/>
    <cellStyle name="Calculation 9 5 4 4" xfId="5772"/>
    <cellStyle name="Calculation 9 5 4 4 2" xfId="5773"/>
    <cellStyle name="Calculation 9 5 4 5" xfId="5774"/>
    <cellStyle name="Calculation 9 5 4 5 2" xfId="5775"/>
    <cellStyle name="Calculation 9 5 4 6" xfId="5776"/>
    <cellStyle name="Calculation 9 5 4 6 2" xfId="5777"/>
    <cellStyle name="Calculation 9 5 4 7" xfId="5778"/>
    <cellStyle name="Calculation 9 5 4 7 2" xfId="5779"/>
    <cellStyle name="Calculation 9 5 4 8" xfId="5780"/>
    <cellStyle name="Calculation 9 5 4 8 2" xfId="5781"/>
    <cellStyle name="Calculation 9 5 4 9" xfId="5782"/>
    <cellStyle name="Calculation 9 5 4 9 2" xfId="5783"/>
    <cellStyle name="Calculation 9 5 5" xfId="5784"/>
    <cellStyle name="Calculation 9 5 5 10" xfId="5785"/>
    <cellStyle name="Calculation 9 5 5 10 2" xfId="5786"/>
    <cellStyle name="Calculation 9 5 5 11" xfId="5787"/>
    <cellStyle name="Calculation 9 5 5 11 2" xfId="5788"/>
    <cellStyle name="Calculation 9 5 5 12" xfId="5789"/>
    <cellStyle name="Calculation 9 5 5 12 2" xfId="5790"/>
    <cellStyle name="Calculation 9 5 5 13" xfId="5791"/>
    <cellStyle name="Calculation 9 5 5 13 2" xfId="5792"/>
    <cellStyle name="Calculation 9 5 5 14" xfId="5793"/>
    <cellStyle name="Calculation 9 5 5 14 2" xfId="5794"/>
    <cellStyle name="Calculation 9 5 5 15" xfId="5795"/>
    <cellStyle name="Calculation 9 5 5 15 2" xfId="5796"/>
    <cellStyle name="Calculation 9 5 5 16" xfId="5797"/>
    <cellStyle name="Calculation 9 5 5 2" xfId="5798"/>
    <cellStyle name="Calculation 9 5 5 2 2" xfId="5799"/>
    <cellStyle name="Calculation 9 5 5 3" xfId="5800"/>
    <cellStyle name="Calculation 9 5 5 3 2" xfId="5801"/>
    <cellStyle name="Calculation 9 5 5 4" xfId="5802"/>
    <cellStyle name="Calculation 9 5 5 4 2" xfId="5803"/>
    <cellStyle name="Calculation 9 5 5 5" xfId="5804"/>
    <cellStyle name="Calculation 9 5 5 5 2" xfId="5805"/>
    <cellStyle name="Calculation 9 5 5 6" xfId="5806"/>
    <cellStyle name="Calculation 9 5 5 6 2" xfId="5807"/>
    <cellStyle name="Calculation 9 5 5 7" xfId="5808"/>
    <cellStyle name="Calculation 9 5 5 7 2" xfId="5809"/>
    <cellStyle name="Calculation 9 5 5 8" xfId="5810"/>
    <cellStyle name="Calculation 9 5 5 8 2" xfId="5811"/>
    <cellStyle name="Calculation 9 5 5 9" xfId="5812"/>
    <cellStyle name="Calculation 9 5 5 9 2" xfId="5813"/>
    <cellStyle name="Calculation 9 5 6" xfId="5814"/>
    <cellStyle name="Calculation 9 5 6 10" xfId="5815"/>
    <cellStyle name="Calculation 9 5 6 10 2" xfId="5816"/>
    <cellStyle name="Calculation 9 5 6 11" xfId="5817"/>
    <cellStyle name="Calculation 9 5 6 11 2" xfId="5818"/>
    <cellStyle name="Calculation 9 5 6 12" xfId="5819"/>
    <cellStyle name="Calculation 9 5 6 12 2" xfId="5820"/>
    <cellStyle name="Calculation 9 5 6 13" xfId="5821"/>
    <cellStyle name="Calculation 9 5 6 13 2" xfId="5822"/>
    <cellStyle name="Calculation 9 5 6 14" xfId="5823"/>
    <cellStyle name="Calculation 9 5 6 14 2" xfId="5824"/>
    <cellStyle name="Calculation 9 5 6 15" xfId="5825"/>
    <cellStyle name="Calculation 9 5 6 2" xfId="5826"/>
    <cellStyle name="Calculation 9 5 6 2 2" xfId="5827"/>
    <cellStyle name="Calculation 9 5 6 3" xfId="5828"/>
    <cellStyle name="Calculation 9 5 6 3 2" xfId="5829"/>
    <cellStyle name="Calculation 9 5 6 4" xfId="5830"/>
    <cellStyle name="Calculation 9 5 6 4 2" xfId="5831"/>
    <cellStyle name="Calculation 9 5 6 5" xfId="5832"/>
    <cellStyle name="Calculation 9 5 6 5 2" xfId="5833"/>
    <cellStyle name="Calculation 9 5 6 6" xfId="5834"/>
    <cellStyle name="Calculation 9 5 6 6 2" xfId="5835"/>
    <cellStyle name="Calculation 9 5 6 7" xfId="5836"/>
    <cellStyle name="Calculation 9 5 6 7 2" xfId="5837"/>
    <cellStyle name="Calculation 9 5 6 8" xfId="5838"/>
    <cellStyle name="Calculation 9 5 6 8 2" xfId="5839"/>
    <cellStyle name="Calculation 9 5 6 9" xfId="5840"/>
    <cellStyle name="Calculation 9 5 6 9 2" xfId="5841"/>
    <cellStyle name="Calculation 9 5 7" xfId="5842"/>
    <cellStyle name="Calculation 9 5 7 2" xfId="5843"/>
    <cellStyle name="Calculation 9 5 8" xfId="5844"/>
    <cellStyle name="Calculation 9 5 8 2" xfId="5845"/>
    <cellStyle name="Calculation 9 5 9" xfId="5846"/>
    <cellStyle name="Calculation 9 5 9 2" xfId="5847"/>
    <cellStyle name="Calculation 9 6" xfId="5848"/>
    <cellStyle name="Calculation 9 6 10" xfId="5849"/>
    <cellStyle name="Calculation 9 6 10 2" xfId="5850"/>
    <cellStyle name="Calculation 9 6 11" xfId="5851"/>
    <cellStyle name="Calculation 9 6 11 2" xfId="5852"/>
    <cellStyle name="Calculation 9 6 12" xfId="5853"/>
    <cellStyle name="Calculation 9 6 12 2" xfId="5854"/>
    <cellStyle name="Calculation 9 6 13" xfId="5855"/>
    <cellStyle name="Calculation 9 6 13 2" xfId="5856"/>
    <cellStyle name="Calculation 9 6 14" xfId="5857"/>
    <cellStyle name="Calculation 9 6 14 2" xfId="5858"/>
    <cellStyle name="Calculation 9 6 15" xfId="5859"/>
    <cellStyle name="Calculation 9 6 15 2" xfId="5860"/>
    <cellStyle name="Calculation 9 6 16" xfId="5861"/>
    <cellStyle name="Calculation 9 6 16 2" xfId="5862"/>
    <cellStyle name="Calculation 9 6 17" xfId="5863"/>
    <cellStyle name="Calculation 9 6 17 2" xfId="5864"/>
    <cellStyle name="Calculation 9 6 18" xfId="5865"/>
    <cellStyle name="Calculation 9 6 18 2" xfId="5866"/>
    <cellStyle name="Calculation 9 6 19" xfId="5867"/>
    <cellStyle name="Calculation 9 6 2" xfId="5868"/>
    <cellStyle name="Calculation 9 6 2 10" xfId="5869"/>
    <cellStyle name="Calculation 9 6 2 10 2" xfId="5870"/>
    <cellStyle name="Calculation 9 6 2 11" xfId="5871"/>
    <cellStyle name="Calculation 9 6 2 11 2" xfId="5872"/>
    <cellStyle name="Calculation 9 6 2 12" xfId="5873"/>
    <cellStyle name="Calculation 9 6 2 12 2" xfId="5874"/>
    <cellStyle name="Calculation 9 6 2 13" xfId="5875"/>
    <cellStyle name="Calculation 9 6 2 13 2" xfId="5876"/>
    <cellStyle name="Calculation 9 6 2 14" xfId="5877"/>
    <cellStyle name="Calculation 9 6 2 14 2" xfId="5878"/>
    <cellStyle name="Calculation 9 6 2 15" xfId="5879"/>
    <cellStyle name="Calculation 9 6 2 15 2" xfId="5880"/>
    <cellStyle name="Calculation 9 6 2 16" xfId="5881"/>
    <cellStyle name="Calculation 9 6 2 16 2" xfId="5882"/>
    <cellStyle name="Calculation 9 6 2 17" xfId="5883"/>
    <cellStyle name="Calculation 9 6 2 17 2" xfId="5884"/>
    <cellStyle name="Calculation 9 6 2 18" xfId="5885"/>
    <cellStyle name="Calculation 9 6 2 2" xfId="5886"/>
    <cellStyle name="Calculation 9 6 2 2 2" xfId="5887"/>
    <cellStyle name="Calculation 9 6 2 3" xfId="5888"/>
    <cellStyle name="Calculation 9 6 2 3 2" xfId="5889"/>
    <cellStyle name="Calculation 9 6 2 4" xfId="5890"/>
    <cellStyle name="Calculation 9 6 2 4 2" xfId="5891"/>
    <cellStyle name="Calculation 9 6 2 5" xfId="5892"/>
    <cellStyle name="Calculation 9 6 2 5 2" xfId="5893"/>
    <cellStyle name="Calculation 9 6 2 6" xfId="5894"/>
    <cellStyle name="Calculation 9 6 2 6 2" xfId="5895"/>
    <cellStyle name="Calculation 9 6 2 7" xfId="5896"/>
    <cellStyle name="Calculation 9 6 2 7 2" xfId="5897"/>
    <cellStyle name="Calculation 9 6 2 8" xfId="5898"/>
    <cellStyle name="Calculation 9 6 2 8 2" xfId="5899"/>
    <cellStyle name="Calculation 9 6 2 9" xfId="5900"/>
    <cellStyle name="Calculation 9 6 2 9 2" xfId="5901"/>
    <cellStyle name="Calculation 9 6 3" xfId="5902"/>
    <cellStyle name="Calculation 9 6 3 10" xfId="5903"/>
    <cellStyle name="Calculation 9 6 3 10 2" xfId="5904"/>
    <cellStyle name="Calculation 9 6 3 11" xfId="5905"/>
    <cellStyle name="Calculation 9 6 3 11 2" xfId="5906"/>
    <cellStyle name="Calculation 9 6 3 12" xfId="5907"/>
    <cellStyle name="Calculation 9 6 3 12 2" xfId="5908"/>
    <cellStyle name="Calculation 9 6 3 13" xfId="5909"/>
    <cellStyle name="Calculation 9 6 3 13 2" xfId="5910"/>
    <cellStyle name="Calculation 9 6 3 14" xfId="5911"/>
    <cellStyle name="Calculation 9 6 3 14 2" xfId="5912"/>
    <cellStyle name="Calculation 9 6 3 15" xfId="5913"/>
    <cellStyle name="Calculation 9 6 3 15 2" xfId="5914"/>
    <cellStyle name="Calculation 9 6 3 16" xfId="5915"/>
    <cellStyle name="Calculation 9 6 3 2" xfId="5916"/>
    <cellStyle name="Calculation 9 6 3 2 2" xfId="5917"/>
    <cellStyle name="Calculation 9 6 3 3" xfId="5918"/>
    <cellStyle name="Calculation 9 6 3 3 2" xfId="5919"/>
    <cellStyle name="Calculation 9 6 3 4" xfId="5920"/>
    <cellStyle name="Calculation 9 6 3 4 2" xfId="5921"/>
    <cellStyle name="Calculation 9 6 3 5" xfId="5922"/>
    <cellStyle name="Calculation 9 6 3 5 2" xfId="5923"/>
    <cellStyle name="Calculation 9 6 3 6" xfId="5924"/>
    <cellStyle name="Calculation 9 6 3 6 2" xfId="5925"/>
    <cellStyle name="Calculation 9 6 3 7" xfId="5926"/>
    <cellStyle name="Calculation 9 6 3 7 2" xfId="5927"/>
    <cellStyle name="Calculation 9 6 3 8" xfId="5928"/>
    <cellStyle name="Calculation 9 6 3 8 2" xfId="5929"/>
    <cellStyle name="Calculation 9 6 3 9" xfId="5930"/>
    <cellStyle name="Calculation 9 6 3 9 2" xfId="5931"/>
    <cellStyle name="Calculation 9 6 4" xfId="5932"/>
    <cellStyle name="Calculation 9 6 4 10" xfId="5933"/>
    <cellStyle name="Calculation 9 6 4 10 2" xfId="5934"/>
    <cellStyle name="Calculation 9 6 4 11" xfId="5935"/>
    <cellStyle name="Calculation 9 6 4 11 2" xfId="5936"/>
    <cellStyle name="Calculation 9 6 4 12" xfId="5937"/>
    <cellStyle name="Calculation 9 6 4 12 2" xfId="5938"/>
    <cellStyle name="Calculation 9 6 4 13" xfId="5939"/>
    <cellStyle name="Calculation 9 6 4 13 2" xfId="5940"/>
    <cellStyle name="Calculation 9 6 4 14" xfId="5941"/>
    <cellStyle name="Calculation 9 6 4 14 2" xfId="5942"/>
    <cellStyle name="Calculation 9 6 4 15" xfId="5943"/>
    <cellStyle name="Calculation 9 6 4 15 2" xfId="5944"/>
    <cellStyle name="Calculation 9 6 4 16" xfId="5945"/>
    <cellStyle name="Calculation 9 6 4 2" xfId="5946"/>
    <cellStyle name="Calculation 9 6 4 2 2" xfId="5947"/>
    <cellStyle name="Calculation 9 6 4 3" xfId="5948"/>
    <cellStyle name="Calculation 9 6 4 3 2" xfId="5949"/>
    <cellStyle name="Calculation 9 6 4 4" xfId="5950"/>
    <cellStyle name="Calculation 9 6 4 4 2" xfId="5951"/>
    <cellStyle name="Calculation 9 6 4 5" xfId="5952"/>
    <cellStyle name="Calculation 9 6 4 5 2" xfId="5953"/>
    <cellStyle name="Calculation 9 6 4 6" xfId="5954"/>
    <cellStyle name="Calculation 9 6 4 6 2" xfId="5955"/>
    <cellStyle name="Calculation 9 6 4 7" xfId="5956"/>
    <cellStyle name="Calculation 9 6 4 7 2" xfId="5957"/>
    <cellStyle name="Calculation 9 6 4 8" xfId="5958"/>
    <cellStyle name="Calculation 9 6 4 8 2" xfId="5959"/>
    <cellStyle name="Calculation 9 6 4 9" xfId="5960"/>
    <cellStyle name="Calculation 9 6 4 9 2" xfId="5961"/>
    <cellStyle name="Calculation 9 6 5" xfId="5962"/>
    <cellStyle name="Calculation 9 6 5 10" xfId="5963"/>
    <cellStyle name="Calculation 9 6 5 10 2" xfId="5964"/>
    <cellStyle name="Calculation 9 6 5 11" xfId="5965"/>
    <cellStyle name="Calculation 9 6 5 11 2" xfId="5966"/>
    <cellStyle name="Calculation 9 6 5 12" xfId="5967"/>
    <cellStyle name="Calculation 9 6 5 12 2" xfId="5968"/>
    <cellStyle name="Calculation 9 6 5 13" xfId="5969"/>
    <cellStyle name="Calculation 9 6 5 13 2" xfId="5970"/>
    <cellStyle name="Calculation 9 6 5 14" xfId="5971"/>
    <cellStyle name="Calculation 9 6 5 14 2" xfId="5972"/>
    <cellStyle name="Calculation 9 6 5 15" xfId="5973"/>
    <cellStyle name="Calculation 9 6 5 2" xfId="5974"/>
    <cellStyle name="Calculation 9 6 5 2 2" xfId="5975"/>
    <cellStyle name="Calculation 9 6 5 3" xfId="5976"/>
    <cellStyle name="Calculation 9 6 5 3 2" xfId="5977"/>
    <cellStyle name="Calculation 9 6 5 4" xfId="5978"/>
    <cellStyle name="Calculation 9 6 5 4 2" xfId="5979"/>
    <cellStyle name="Calculation 9 6 5 5" xfId="5980"/>
    <cellStyle name="Calculation 9 6 5 5 2" xfId="5981"/>
    <cellStyle name="Calculation 9 6 5 6" xfId="5982"/>
    <cellStyle name="Calculation 9 6 5 6 2" xfId="5983"/>
    <cellStyle name="Calculation 9 6 5 7" xfId="5984"/>
    <cellStyle name="Calculation 9 6 5 7 2" xfId="5985"/>
    <cellStyle name="Calculation 9 6 5 8" xfId="5986"/>
    <cellStyle name="Calculation 9 6 5 8 2" xfId="5987"/>
    <cellStyle name="Calculation 9 6 5 9" xfId="5988"/>
    <cellStyle name="Calculation 9 6 5 9 2" xfId="5989"/>
    <cellStyle name="Calculation 9 6 6" xfId="5990"/>
    <cellStyle name="Calculation 9 6 6 2" xfId="5991"/>
    <cellStyle name="Calculation 9 6 7" xfId="5992"/>
    <cellStyle name="Calculation 9 6 7 2" xfId="5993"/>
    <cellStyle name="Calculation 9 6 8" xfId="5994"/>
    <cellStyle name="Calculation 9 6 8 2" xfId="5995"/>
    <cellStyle name="Calculation 9 6 9" xfId="5996"/>
    <cellStyle name="Calculation 9 6 9 2" xfId="5997"/>
    <cellStyle name="Calculation 9 7" xfId="5998"/>
    <cellStyle name="Calculation 9 7 10" xfId="5999"/>
    <cellStyle name="Calculation 9 7 10 2" xfId="6000"/>
    <cellStyle name="Calculation 9 7 11" xfId="6001"/>
    <cellStyle name="Calculation 9 7 11 2" xfId="6002"/>
    <cellStyle name="Calculation 9 7 12" xfId="6003"/>
    <cellStyle name="Calculation 9 7 12 2" xfId="6004"/>
    <cellStyle name="Calculation 9 7 13" xfId="6005"/>
    <cellStyle name="Calculation 9 7 13 2" xfId="6006"/>
    <cellStyle name="Calculation 9 7 14" xfId="6007"/>
    <cellStyle name="Calculation 9 7 14 2" xfId="6008"/>
    <cellStyle name="Calculation 9 7 15" xfId="6009"/>
    <cellStyle name="Calculation 9 7 15 2" xfId="6010"/>
    <cellStyle name="Calculation 9 7 16" xfId="6011"/>
    <cellStyle name="Calculation 9 7 16 2" xfId="6012"/>
    <cellStyle name="Calculation 9 7 17" xfId="6013"/>
    <cellStyle name="Calculation 9 7 17 2" xfId="6014"/>
    <cellStyle name="Calculation 9 7 18" xfId="6015"/>
    <cellStyle name="Calculation 9 7 18 2" xfId="6016"/>
    <cellStyle name="Calculation 9 7 19" xfId="6017"/>
    <cellStyle name="Calculation 9 7 2" xfId="6018"/>
    <cellStyle name="Calculation 9 7 2 10" xfId="6019"/>
    <cellStyle name="Calculation 9 7 2 10 2" xfId="6020"/>
    <cellStyle name="Calculation 9 7 2 11" xfId="6021"/>
    <cellStyle name="Calculation 9 7 2 11 2" xfId="6022"/>
    <cellStyle name="Calculation 9 7 2 12" xfId="6023"/>
    <cellStyle name="Calculation 9 7 2 12 2" xfId="6024"/>
    <cellStyle name="Calculation 9 7 2 13" xfId="6025"/>
    <cellStyle name="Calculation 9 7 2 13 2" xfId="6026"/>
    <cellStyle name="Calculation 9 7 2 14" xfId="6027"/>
    <cellStyle name="Calculation 9 7 2 14 2" xfId="6028"/>
    <cellStyle name="Calculation 9 7 2 15" xfId="6029"/>
    <cellStyle name="Calculation 9 7 2 15 2" xfId="6030"/>
    <cellStyle name="Calculation 9 7 2 16" xfId="6031"/>
    <cellStyle name="Calculation 9 7 2 16 2" xfId="6032"/>
    <cellStyle name="Calculation 9 7 2 17" xfId="6033"/>
    <cellStyle name="Calculation 9 7 2 17 2" xfId="6034"/>
    <cellStyle name="Calculation 9 7 2 18" xfId="6035"/>
    <cellStyle name="Calculation 9 7 2 2" xfId="6036"/>
    <cellStyle name="Calculation 9 7 2 2 2" xfId="6037"/>
    <cellStyle name="Calculation 9 7 2 3" xfId="6038"/>
    <cellStyle name="Calculation 9 7 2 3 2" xfId="6039"/>
    <cellStyle name="Calculation 9 7 2 4" xfId="6040"/>
    <cellStyle name="Calculation 9 7 2 4 2" xfId="6041"/>
    <cellStyle name="Calculation 9 7 2 5" xfId="6042"/>
    <cellStyle name="Calculation 9 7 2 5 2" xfId="6043"/>
    <cellStyle name="Calculation 9 7 2 6" xfId="6044"/>
    <cellStyle name="Calculation 9 7 2 6 2" xfId="6045"/>
    <cellStyle name="Calculation 9 7 2 7" xfId="6046"/>
    <cellStyle name="Calculation 9 7 2 7 2" xfId="6047"/>
    <cellStyle name="Calculation 9 7 2 8" xfId="6048"/>
    <cellStyle name="Calculation 9 7 2 8 2" xfId="6049"/>
    <cellStyle name="Calculation 9 7 2 9" xfId="6050"/>
    <cellStyle name="Calculation 9 7 2 9 2" xfId="6051"/>
    <cellStyle name="Calculation 9 7 3" xfId="6052"/>
    <cellStyle name="Calculation 9 7 3 10" xfId="6053"/>
    <cellStyle name="Calculation 9 7 3 10 2" xfId="6054"/>
    <cellStyle name="Calculation 9 7 3 11" xfId="6055"/>
    <cellStyle name="Calculation 9 7 3 11 2" xfId="6056"/>
    <cellStyle name="Calculation 9 7 3 12" xfId="6057"/>
    <cellStyle name="Calculation 9 7 3 12 2" xfId="6058"/>
    <cellStyle name="Calculation 9 7 3 13" xfId="6059"/>
    <cellStyle name="Calculation 9 7 3 13 2" xfId="6060"/>
    <cellStyle name="Calculation 9 7 3 14" xfId="6061"/>
    <cellStyle name="Calculation 9 7 3 14 2" xfId="6062"/>
    <cellStyle name="Calculation 9 7 3 15" xfId="6063"/>
    <cellStyle name="Calculation 9 7 3 15 2" xfId="6064"/>
    <cellStyle name="Calculation 9 7 3 16" xfId="6065"/>
    <cellStyle name="Calculation 9 7 3 2" xfId="6066"/>
    <cellStyle name="Calculation 9 7 3 2 2" xfId="6067"/>
    <cellStyle name="Calculation 9 7 3 3" xfId="6068"/>
    <cellStyle name="Calculation 9 7 3 3 2" xfId="6069"/>
    <cellStyle name="Calculation 9 7 3 4" xfId="6070"/>
    <cellStyle name="Calculation 9 7 3 4 2" xfId="6071"/>
    <cellStyle name="Calculation 9 7 3 5" xfId="6072"/>
    <cellStyle name="Calculation 9 7 3 5 2" xfId="6073"/>
    <cellStyle name="Calculation 9 7 3 6" xfId="6074"/>
    <cellStyle name="Calculation 9 7 3 6 2" xfId="6075"/>
    <cellStyle name="Calculation 9 7 3 7" xfId="6076"/>
    <cellStyle name="Calculation 9 7 3 7 2" xfId="6077"/>
    <cellStyle name="Calculation 9 7 3 8" xfId="6078"/>
    <cellStyle name="Calculation 9 7 3 8 2" xfId="6079"/>
    <cellStyle name="Calculation 9 7 3 9" xfId="6080"/>
    <cellStyle name="Calculation 9 7 3 9 2" xfId="6081"/>
    <cellStyle name="Calculation 9 7 4" xfId="6082"/>
    <cellStyle name="Calculation 9 7 4 10" xfId="6083"/>
    <cellStyle name="Calculation 9 7 4 10 2" xfId="6084"/>
    <cellStyle name="Calculation 9 7 4 11" xfId="6085"/>
    <cellStyle name="Calculation 9 7 4 11 2" xfId="6086"/>
    <cellStyle name="Calculation 9 7 4 12" xfId="6087"/>
    <cellStyle name="Calculation 9 7 4 12 2" xfId="6088"/>
    <cellStyle name="Calculation 9 7 4 13" xfId="6089"/>
    <cellStyle name="Calculation 9 7 4 13 2" xfId="6090"/>
    <cellStyle name="Calculation 9 7 4 14" xfId="6091"/>
    <cellStyle name="Calculation 9 7 4 14 2" xfId="6092"/>
    <cellStyle name="Calculation 9 7 4 15" xfId="6093"/>
    <cellStyle name="Calculation 9 7 4 15 2" xfId="6094"/>
    <cellStyle name="Calculation 9 7 4 16" xfId="6095"/>
    <cellStyle name="Calculation 9 7 4 2" xfId="6096"/>
    <cellStyle name="Calculation 9 7 4 2 2" xfId="6097"/>
    <cellStyle name="Calculation 9 7 4 3" xfId="6098"/>
    <cellStyle name="Calculation 9 7 4 3 2" xfId="6099"/>
    <cellStyle name="Calculation 9 7 4 4" xfId="6100"/>
    <cellStyle name="Calculation 9 7 4 4 2" xfId="6101"/>
    <cellStyle name="Calculation 9 7 4 5" xfId="6102"/>
    <cellStyle name="Calculation 9 7 4 5 2" xfId="6103"/>
    <cellStyle name="Calculation 9 7 4 6" xfId="6104"/>
    <cellStyle name="Calculation 9 7 4 6 2" xfId="6105"/>
    <cellStyle name="Calculation 9 7 4 7" xfId="6106"/>
    <cellStyle name="Calculation 9 7 4 7 2" xfId="6107"/>
    <cellStyle name="Calculation 9 7 4 8" xfId="6108"/>
    <cellStyle name="Calculation 9 7 4 8 2" xfId="6109"/>
    <cellStyle name="Calculation 9 7 4 9" xfId="6110"/>
    <cellStyle name="Calculation 9 7 4 9 2" xfId="6111"/>
    <cellStyle name="Calculation 9 7 5" xfId="6112"/>
    <cellStyle name="Calculation 9 7 5 10" xfId="6113"/>
    <cellStyle name="Calculation 9 7 5 10 2" xfId="6114"/>
    <cellStyle name="Calculation 9 7 5 11" xfId="6115"/>
    <cellStyle name="Calculation 9 7 5 11 2" xfId="6116"/>
    <cellStyle name="Calculation 9 7 5 12" xfId="6117"/>
    <cellStyle name="Calculation 9 7 5 12 2" xfId="6118"/>
    <cellStyle name="Calculation 9 7 5 13" xfId="6119"/>
    <cellStyle name="Calculation 9 7 5 13 2" xfId="6120"/>
    <cellStyle name="Calculation 9 7 5 14" xfId="6121"/>
    <cellStyle name="Calculation 9 7 5 14 2" xfId="6122"/>
    <cellStyle name="Calculation 9 7 5 15" xfId="6123"/>
    <cellStyle name="Calculation 9 7 5 2" xfId="6124"/>
    <cellStyle name="Calculation 9 7 5 2 2" xfId="6125"/>
    <cellStyle name="Calculation 9 7 5 3" xfId="6126"/>
    <cellStyle name="Calculation 9 7 5 3 2" xfId="6127"/>
    <cellStyle name="Calculation 9 7 5 4" xfId="6128"/>
    <cellStyle name="Calculation 9 7 5 4 2" xfId="6129"/>
    <cellStyle name="Calculation 9 7 5 5" xfId="6130"/>
    <cellStyle name="Calculation 9 7 5 5 2" xfId="6131"/>
    <cellStyle name="Calculation 9 7 5 6" xfId="6132"/>
    <cellStyle name="Calculation 9 7 5 6 2" xfId="6133"/>
    <cellStyle name="Calculation 9 7 5 7" xfId="6134"/>
    <cellStyle name="Calculation 9 7 5 7 2" xfId="6135"/>
    <cellStyle name="Calculation 9 7 5 8" xfId="6136"/>
    <cellStyle name="Calculation 9 7 5 8 2" xfId="6137"/>
    <cellStyle name="Calculation 9 7 5 9" xfId="6138"/>
    <cellStyle name="Calculation 9 7 5 9 2" xfId="6139"/>
    <cellStyle name="Calculation 9 7 6" xfId="6140"/>
    <cellStyle name="Calculation 9 7 6 2" xfId="6141"/>
    <cellStyle name="Calculation 9 7 7" xfId="6142"/>
    <cellStyle name="Calculation 9 7 7 2" xfId="6143"/>
    <cellStyle name="Calculation 9 7 8" xfId="6144"/>
    <cellStyle name="Calculation 9 7 8 2" xfId="6145"/>
    <cellStyle name="Calculation 9 7 9" xfId="6146"/>
    <cellStyle name="Calculation 9 7 9 2" xfId="6147"/>
    <cellStyle name="Calculation 9 8" xfId="6148"/>
    <cellStyle name="Calculation 9 8 10" xfId="6149"/>
    <cellStyle name="Calculation 9 8 10 2" xfId="6150"/>
    <cellStyle name="Calculation 9 8 11" xfId="6151"/>
    <cellStyle name="Calculation 9 8 11 2" xfId="6152"/>
    <cellStyle name="Calculation 9 8 12" xfId="6153"/>
    <cellStyle name="Calculation 9 8 12 2" xfId="6154"/>
    <cellStyle name="Calculation 9 8 13" xfId="6155"/>
    <cellStyle name="Calculation 9 8 13 2" xfId="6156"/>
    <cellStyle name="Calculation 9 8 14" xfId="6157"/>
    <cellStyle name="Calculation 9 8 14 2" xfId="6158"/>
    <cellStyle name="Calculation 9 8 15" xfId="6159"/>
    <cellStyle name="Calculation 9 8 15 2" xfId="6160"/>
    <cellStyle name="Calculation 9 8 16" xfId="6161"/>
    <cellStyle name="Calculation 9 8 16 2" xfId="6162"/>
    <cellStyle name="Calculation 9 8 17" xfId="6163"/>
    <cellStyle name="Calculation 9 8 17 2" xfId="6164"/>
    <cellStyle name="Calculation 9 8 18" xfId="6165"/>
    <cellStyle name="Calculation 9 8 2" xfId="6166"/>
    <cellStyle name="Calculation 9 8 2 10" xfId="6167"/>
    <cellStyle name="Calculation 9 8 2 10 2" xfId="6168"/>
    <cellStyle name="Calculation 9 8 2 11" xfId="6169"/>
    <cellStyle name="Calculation 9 8 2 11 2" xfId="6170"/>
    <cellStyle name="Calculation 9 8 2 12" xfId="6171"/>
    <cellStyle name="Calculation 9 8 2 12 2" xfId="6172"/>
    <cellStyle name="Calculation 9 8 2 13" xfId="6173"/>
    <cellStyle name="Calculation 9 8 2 13 2" xfId="6174"/>
    <cellStyle name="Calculation 9 8 2 14" xfId="6175"/>
    <cellStyle name="Calculation 9 8 2 14 2" xfId="6176"/>
    <cellStyle name="Calculation 9 8 2 15" xfId="6177"/>
    <cellStyle name="Calculation 9 8 2 15 2" xfId="6178"/>
    <cellStyle name="Calculation 9 8 2 16" xfId="6179"/>
    <cellStyle name="Calculation 9 8 2 16 2" xfId="6180"/>
    <cellStyle name="Calculation 9 8 2 17" xfId="6181"/>
    <cellStyle name="Calculation 9 8 2 17 2" xfId="6182"/>
    <cellStyle name="Calculation 9 8 2 18" xfId="6183"/>
    <cellStyle name="Calculation 9 8 2 2" xfId="6184"/>
    <cellStyle name="Calculation 9 8 2 2 2" xfId="6185"/>
    <cellStyle name="Calculation 9 8 2 3" xfId="6186"/>
    <cellStyle name="Calculation 9 8 2 3 2" xfId="6187"/>
    <cellStyle name="Calculation 9 8 2 4" xfId="6188"/>
    <cellStyle name="Calculation 9 8 2 4 2" xfId="6189"/>
    <cellStyle name="Calculation 9 8 2 5" xfId="6190"/>
    <cellStyle name="Calculation 9 8 2 5 2" xfId="6191"/>
    <cellStyle name="Calculation 9 8 2 6" xfId="6192"/>
    <cellStyle name="Calculation 9 8 2 6 2" xfId="6193"/>
    <cellStyle name="Calculation 9 8 2 7" xfId="6194"/>
    <cellStyle name="Calculation 9 8 2 7 2" xfId="6195"/>
    <cellStyle name="Calculation 9 8 2 8" xfId="6196"/>
    <cellStyle name="Calculation 9 8 2 8 2" xfId="6197"/>
    <cellStyle name="Calculation 9 8 2 9" xfId="6198"/>
    <cellStyle name="Calculation 9 8 2 9 2" xfId="6199"/>
    <cellStyle name="Calculation 9 8 3" xfId="6200"/>
    <cellStyle name="Calculation 9 8 3 10" xfId="6201"/>
    <cellStyle name="Calculation 9 8 3 10 2" xfId="6202"/>
    <cellStyle name="Calculation 9 8 3 11" xfId="6203"/>
    <cellStyle name="Calculation 9 8 3 11 2" xfId="6204"/>
    <cellStyle name="Calculation 9 8 3 12" xfId="6205"/>
    <cellStyle name="Calculation 9 8 3 12 2" xfId="6206"/>
    <cellStyle name="Calculation 9 8 3 13" xfId="6207"/>
    <cellStyle name="Calculation 9 8 3 13 2" xfId="6208"/>
    <cellStyle name="Calculation 9 8 3 14" xfId="6209"/>
    <cellStyle name="Calculation 9 8 3 14 2" xfId="6210"/>
    <cellStyle name="Calculation 9 8 3 15" xfId="6211"/>
    <cellStyle name="Calculation 9 8 3 15 2" xfId="6212"/>
    <cellStyle name="Calculation 9 8 3 16" xfId="6213"/>
    <cellStyle name="Calculation 9 8 3 2" xfId="6214"/>
    <cellStyle name="Calculation 9 8 3 2 2" xfId="6215"/>
    <cellStyle name="Calculation 9 8 3 3" xfId="6216"/>
    <cellStyle name="Calculation 9 8 3 3 2" xfId="6217"/>
    <cellStyle name="Calculation 9 8 3 4" xfId="6218"/>
    <cellStyle name="Calculation 9 8 3 4 2" xfId="6219"/>
    <cellStyle name="Calculation 9 8 3 5" xfId="6220"/>
    <cellStyle name="Calculation 9 8 3 5 2" xfId="6221"/>
    <cellStyle name="Calculation 9 8 3 6" xfId="6222"/>
    <cellStyle name="Calculation 9 8 3 6 2" xfId="6223"/>
    <cellStyle name="Calculation 9 8 3 7" xfId="6224"/>
    <cellStyle name="Calculation 9 8 3 7 2" xfId="6225"/>
    <cellStyle name="Calculation 9 8 3 8" xfId="6226"/>
    <cellStyle name="Calculation 9 8 3 8 2" xfId="6227"/>
    <cellStyle name="Calculation 9 8 3 9" xfId="6228"/>
    <cellStyle name="Calculation 9 8 3 9 2" xfId="6229"/>
    <cellStyle name="Calculation 9 8 4" xfId="6230"/>
    <cellStyle name="Calculation 9 8 4 10" xfId="6231"/>
    <cellStyle name="Calculation 9 8 4 10 2" xfId="6232"/>
    <cellStyle name="Calculation 9 8 4 11" xfId="6233"/>
    <cellStyle name="Calculation 9 8 4 11 2" xfId="6234"/>
    <cellStyle name="Calculation 9 8 4 12" xfId="6235"/>
    <cellStyle name="Calculation 9 8 4 12 2" xfId="6236"/>
    <cellStyle name="Calculation 9 8 4 13" xfId="6237"/>
    <cellStyle name="Calculation 9 8 4 13 2" xfId="6238"/>
    <cellStyle name="Calculation 9 8 4 14" xfId="6239"/>
    <cellStyle name="Calculation 9 8 4 14 2" xfId="6240"/>
    <cellStyle name="Calculation 9 8 4 15" xfId="6241"/>
    <cellStyle name="Calculation 9 8 4 15 2" xfId="6242"/>
    <cellStyle name="Calculation 9 8 4 16" xfId="6243"/>
    <cellStyle name="Calculation 9 8 4 2" xfId="6244"/>
    <cellStyle name="Calculation 9 8 4 2 2" xfId="6245"/>
    <cellStyle name="Calculation 9 8 4 3" xfId="6246"/>
    <cellStyle name="Calculation 9 8 4 3 2" xfId="6247"/>
    <cellStyle name="Calculation 9 8 4 4" xfId="6248"/>
    <cellStyle name="Calculation 9 8 4 4 2" xfId="6249"/>
    <cellStyle name="Calculation 9 8 4 5" xfId="6250"/>
    <cellStyle name="Calculation 9 8 4 5 2" xfId="6251"/>
    <cellStyle name="Calculation 9 8 4 6" xfId="6252"/>
    <cellStyle name="Calculation 9 8 4 6 2" xfId="6253"/>
    <cellStyle name="Calculation 9 8 4 7" xfId="6254"/>
    <cellStyle name="Calculation 9 8 4 7 2" xfId="6255"/>
    <cellStyle name="Calculation 9 8 4 8" xfId="6256"/>
    <cellStyle name="Calculation 9 8 4 8 2" xfId="6257"/>
    <cellStyle name="Calculation 9 8 4 9" xfId="6258"/>
    <cellStyle name="Calculation 9 8 4 9 2" xfId="6259"/>
    <cellStyle name="Calculation 9 8 5" xfId="6260"/>
    <cellStyle name="Calculation 9 8 5 10" xfId="6261"/>
    <cellStyle name="Calculation 9 8 5 10 2" xfId="6262"/>
    <cellStyle name="Calculation 9 8 5 11" xfId="6263"/>
    <cellStyle name="Calculation 9 8 5 11 2" xfId="6264"/>
    <cellStyle name="Calculation 9 8 5 12" xfId="6265"/>
    <cellStyle name="Calculation 9 8 5 12 2" xfId="6266"/>
    <cellStyle name="Calculation 9 8 5 13" xfId="6267"/>
    <cellStyle name="Calculation 9 8 5 13 2" xfId="6268"/>
    <cellStyle name="Calculation 9 8 5 14" xfId="6269"/>
    <cellStyle name="Calculation 9 8 5 2" xfId="6270"/>
    <cellStyle name="Calculation 9 8 5 2 2" xfId="6271"/>
    <cellStyle name="Calculation 9 8 5 3" xfId="6272"/>
    <cellStyle name="Calculation 9 8 5 3 2" xfId="6273"/>
    <cellStyle name="Calculation 9 8 5 4" xfId="6274"/>
    <cellStyle name="Calculation 9 8 5 4 2" xfId="6275"/>
    <cellStyle name="Calculation 9 8 5 5" xfId="6276"/>
    <cellStyle name="Calculation 9 8 5 5 2" xfId="6277"/>
    <cellStyle name="Calculation 9 8 5 6" xfId="6278"/>
    <cellStyle name="Calculation 9 8 5 6 2" xfId="6279"/>
    <cellStyle name="Calculation 9 8 5 7" xfId="6280"/>
    <cellStyle name="Calculation 9 8 5 7 2" xfId="6281"/>
    <cellStyle name="Calculation 9 8 5 8" xfId="6282"/>
    <cellStyle name="Calculation 9 8 5 8 2" xfId="6283"/>
    <cellStyle name="Calculation 9 8 5 9" xfId="6284"/>
    <cellStyle name="Calculation 9 8 5 9 2" xfId="6285"/>
    <cellStyle name="Calculation 9 8 6" xfId="6286"/>
    <cellStyle name="Calculation 9 8 6 2" xfId="6287"/>
    <cellStyle name="Calculation 9 8 7" xfId="6288"/>
    <cellStyle name="Calculation 9 8 7 2" xfId="6289"/>
    <cellStyle name="Calculation 9 8 8" xfId="6290"/>
    <cellStyle name="Calculation 9 8 8 2" xfId="6291"/>
    <cellStyle name="Calculation 9 8 9" xfId="6292"/>
    <cellStyle name="Calculation 9 8 9 2" xfId="6293"/>
    <cellStyle name="Calculation 9 9" xfId="6294"/>
    <cellStyle name="Calculation 9 9 10" xfId="6295"/>
    <cellStyle name="Calculation 9 9 10 2" xfId="6296"/>
    <cellStyle name="Calculation 9 9 11" xfId="6297"/>
    <cellStyle name="Calculation 9 9 11 2" xfId="6298"/>
    <cellStyle name="Calculation 9 9 12" xfId="6299"/>
    <cellStyle name="Calculation 9 9 12 2" xfId="6300"/>
    <cellStyle name="Calculation 9 9 13" xfId="6301"/>
    <cellStyle name="Calculation 9 9 13 2" xfId="6302"/>
    <cellStyle name="Calculation 9 9 14" xfId="6303"/>
    <cellStyle name="Calculation 9 9 14 2" xfId="6304"/>
    <cellStyle name="Calculation 9 9 15" xfId="6305"/>
    <cellStyle name="Calculation 9 9 15 2" xfId="6306"/>
    <cellStyle name="Calculation 9 9 16" xfId="6307"/>
    <cellStyle name="Calculation 9 9 16 2" xfId="6308"/>
    <cellStyle name="Calculation 9 9 17" xfId="6309"/>
    <cellStyle name="Calculation 9 9 17 2" xfId="6310"/>
    <cellStyle name="Calculation 9 9 18" xfId="6311"/>
    <cellStyle name="Calculation 9 9 2" xfId="6312"/>
    <cellStyle name="Calculation 9 9 2 10" xfId="6313"/>
    <cellStyle name="Calculation 9 9 2 10 2" xfId="6314"/>
    <cellStyle name="Calculation 9 9 2 11" xfId="6315"/>
    <cellStyle name="Calculation 9 9 2 11 2" xfId="6316"/>
    <cellStyle name="Calculation 9 9 2 12" xfId="6317"/>
    <cellStyle name="Calculation 9 9 2 12 2" xfId="6318"/>
    <cellStyle name="Calculation 9 9 2 13" xfId="6319"/>
    <cellStyle name="Calculation 9 9 2 13 2" xfId="6320"/>
    <cellStyle name="Calculation 9 9 2 14" xfId="6321"/>
    <cellStyle name="Calculation 9 9 2 14 2" xfId="6322"/>
    <cellStyle name="Calculation 9 9 2 15" xfId="6323"/>
    <cellStyle name="Calculation 9 9 2 15 2" xfId="6324"/>
    <cellStyle name="Calculation 9 9 2 16" xfId="6325"/>
    <cellStyle name="Calculation 9 9 2 16 2" xfId="6326"/>
    <cellStyle name="Calculation 9 9 2 17" xfId="6327"/>
    <cellStyle name="Calculation 9 9 2 17 2" xfId="6328"/>
    <cellStyle name="Calculation 9 9 2 18" xfId="6329"/>
    <cellStyle name="Calculation 9 9 2 2" xfId="6330"/>
    <cellStyle name="Calculation 9 9 2 2 2" xfId="6331"/>
    <cellStyle name="Calculation 9 9 2 3" xfId="6332"/>
    <cellStyle name="Calculation 9 9 2 3 2" xfId="6333"/>
    <cellStyle name="Calculation 9 9 2 4" xfId="6334"/>
    <cellStyle name="Calculation 9 9 2 4 2" xfId="6335"/>
    <cellStyle name="Calculation 9 9 2 5" xfId="6336"/>
    <cellStyle name="Calculation 9 9 2 5 2" xfId="6337"/>
    <cellStyle name="Calculation 9 9 2 6" xfId="6338"/>
    <cellStyle name="Calculation 9 9 2 6 2" xfId="6339"/>
    <cellStyle name="Calculation 9 9 2 7" xfId="6340"/>
    <cellStyle name="Calculation 9 9 2 7 2" xfId="6341"/>
    <cellStyle name="Calculation 9 9 2 8" xfId="6342"/>
    <cellStyle name="Calculation 9 9 2 8 2" xfId="6343"/>
    <cellStyle name="Calculation 9 9 2 9" xfId="6344"/>
    <cellStyle name="Calculation 9 9 2 9 2" xfId="6345"/>
    <cellStyle name="Calculation 9 9 3" xfId="6346"/>
    <cellStyle name="Calculation 9 9 3 10" xfId="6347"/>
    <cellStyle name="Calculation 9 9 3 10 2" xfId="6348"/>
    <cellStyle name="Calculation 9 9 3 11" xfId="6349"/>
    <cellStyle name="Calculation 9 9 3 11 2" xfId="6350"/>
    <cellStyle name="Calculation 9 9 3 12" xfId="6351"/>
    <cellStyle name="Calculation 9 9 3 12 2" xfId="6352"/>
    <cellStyle name="Calculation 9 9 3 13" xfId="6353"/>
    <cellStyle name="Calculation 9 9 3 13 2" xfId="6354"/>
    <cellStyle name="Calculation 9 9 3 14" xfId="6355"/>
    <cellStyle name="Calculation 9 9 3 14 2" xfId="6356"/>
    <cellStyle name="Calculation 9 9 3 15" xfId="6357"/>
    <cellStyle name="Calculation 9 9 3 15 2" xfId="6358"/>
    <cellStyle name="Calculation 9 9 3 16" xfId="6359"/>
    <cellStyle name="Calculation 9 9 3 2" xfId="6360"/>
    <cellStyle name="Calculation 9 9 3 2 2" xfId="6361"/>
    <cellStyle name="Calculation 9 9 3 3" xfId="6362"/>
    <cellStyle name="Calculation 9 9 3 3 2" xfId="6363"/>
    <cellStyle name="Calculation 9 9 3 4" xfId="6364"/>
    <cellStyle name="Calculation 9 9 3 4 2" xfId="6365"/>
    <cellStyle name="Calculation 9 9 3 5" xfId="6366"/>
    <cellStyle name="Calculation 9 9 3 5 2" xfId="6367"/>
    <cellStyle name="Calculation 9 9 3 6" xfId="6368"/>
    <cellStyle name="Calculation 9 9 3 6 2" xfId="6369"/>
    <cellStyle name="Calculation 9 9 3 7" xfId="6370"/>
    <cellStyle name="Calculation 9 9 3 7 2" xfId="6371"/>
    <cellStyle name="Calculation 9 9 3 8" xfId="6372"/>
    <cellStyle name="Calculation 9 9 3 8 2" xfId="6373"/>
    <cellStyle name="Calculation 9 9 3 9" xfId="6374"/>
    <cellStyle name="Calculation 9 9 3 9 2" xfId="6375"/>
    <cellStyle name="Calculation 9 9 4" xfId="6376"/>
    <cellStyle name="Calculation 9 9 4 10" xfId="6377"/>
    <cellStyle name="Calculation 9 9 4 10 2" xfId="6378"/>
    <cellStyle name="Calculation 9 9 4 11" xfId="6379"/>
    <cellStyle name="Calculation 9 9 4 11 2" xfId="6380"/>
    <cellStyle name="Calculation 9 9 4 12" xfId="6381"/>
    <cellStyle name="Calculation 9 9 4 12 2" xfId="6382"/>
    <cellStyle name="Calculation 9 9 4 13" xfId="6383"/>
    <cellStyle name="Calculation 9 9 4 13 2" xfId="6384"/>
    <cellStyle name="Calculation 9 9 4 14" xfId="6385"/>
    <cellStyle name="Calculation 9 9 4 14 2" xfId="6386"/>
    <cellStyle name="Calculation 9 9 4 15" xfId="6387"/>
    <cellStyle name="Calculation 9 9 4 15 2" xfId="6388"/>
    <cellStyle name="Calculation 9 9 4 16" xfId="6389"/>
    <cellStyle name="Calculation 9 9 4 2" xfId="6390"/>
    <cellStyle name="Calculation 9 9 4 2 2" xfId="6391"/>
    <cellStyle name="Calculation 9 9 4 3" xfId="6392"/>
    <cellStyle name="Calculation 9 9 4 3 2" xfId="6393"/>
    <cellStyle name="Calculation 9 9 4 4" xfId="6394"/>
    <cellStyle name="Calculation 9 9 4 4 2" xfId="6395"/>
    <cellStyle name="Calculation 9 9 4 5" xfId="6396"/>
    <cellStyle name="Calculation 9 9 4 5 2" xfId="6397"/>
    <cellStyle name="Calculation 9 9 4 6" xfId="6398"/>
    <cellStyle name="Calculation 9 9 4 6 2" xfId="6399"/>
    <cellStyle name="Calculation 9 9 4 7" xfId="6400"/>
    <cellStyle name="Calculation 9 9 4 7 2" xfId="6401"/>
    <cellStyle name="Calculation 9 9 4 8" xfId="6402"/>
    <cellStyle name="Calculation 9 9 4 8 2" xfId="6403"/>
    <cellStyle name="Calculation 9 9 4 9" xfId="6404"/>
    <cellStyle name="Calculation 9 9 4 9 2" xfId="6405"/>
    <cellStyle name="Calculation 9 9 5" xfId="6406"/>
    <cellStyle name="Calculation 9 9 5 10" xfId="6407"/>
    <cellStyle name="Calculation 9 9 5 10 2" xfId="6408"/>
    <cellStyle name="Calculation 9 9 5 11" xfId="6409"/>
    <cellStyle name="Calculation 9 9 5 11 2" xfId="6410"/>
    <cellStyle name="Calculation 9 9 5 12" xfId="6411"/>
    <cellStyle name="Calculation 9 9 5 12 2" xfId="6412"/>
    <cellStyle name="Calculation 9 9 5 13" xfId="6413"/>
    <cellStyle name="Calculation 9 9 5 13 2" xfId="6414"/>
    <cellStyle name="Calculation 9 9 5 14" xfId="6415"/>
    <cellStyle name="Calculation 9 9 5 2" xfId="6416"/>
    <cellStyle name="Calculation 9 9 5 2 2" xfId="6417"/>
    <cellStyle name="Calculation 9 9 5 3" xfId="6418"/>
    <cellStyle name="Calculation 9 9 5 3 2" xfId="6419"/>
    <cellStyle name="Calculation 9 9 5 4" xfId="6420"/>
    <cellStyle name="Calculation 9 9 5 4 2" xfId="6421"/>
    <cellStyle name="Calculation 9 9 5 5" xfId="6422"/>
    <cellStyle name="Calculation 9 9 5 5 2" xfId="6423"/>
    <cellStyle name="Calculation 9 9 5 6" xfId="6424"/>
    <cellStyle name="Calculation 9 9 5 6 2" xfId="6425"/>
    <cellStyle name="Calculation 9 9 5 7" xfId="6426"/>
    <cellStyle name="Calculation 9 9 5 7 2" xfId="6427"/>
    <cellStyle name="Calculation 9 9 5 8" xfId="6428"/>
    <cellStyle name="Calculation 9 9 5 8 2" xfId="6429"/>
    <cellStyle name="Calculation 9 9 5 9" xfId="6430"/>
    <cellStyle name="Calculation 9 9 5 9 2" xfId="6431"/>
    <cellStyle name="Calculation 9 9 6" xfId="6432"/>
    <cellStyle name="Calculation 9 9 6 2" xfId="6433"/>
    <cellStyle name="Calculation 9 9 7" xfId="6434"/>
    <cellStyle name="Calculation 9 9 7 2" xfId="6435"/>
    <cellStyle name="Calculation 9 9 8" xfId="6436"/>
    <cellStyle name="Calculation 9 9 8 2" xfId="6437"/>
    <cellStyle name="Calculation 9 9 9" xfId="6438"/>
    <cellStyle name="Calculation 9 9 9 2" xfId="6439"/>
    <cellStyle name="Check Cell 10" xfId="6440"/>
    <cellStyle name="Check Cell 2" xfId="179"/>
    <cellStyle name="Check Cell 2 2" xfId="180"/>
    <cellStyle name="Check Cell 2 3" xfId="6441"/>
    <cellStyle name="Check Cell 3" xfId="181"/>
    <cellStyle name="Check Cell 3 2" xfId="6442"/>
    <cellStyle name="Check Cell 4" xfId="182"/>
    <cellStyle name="Check Cell 4 2" xfId="6443"/>
    <cellStyle name="Check Cell 5" xfId="6444"/>
    <cellStyle name="Check Cell 6" xfId="6445"/>
    <cellStyle name="Check Cell 7" xfId="6446"/>
    <cellStyle name="Check Cell 8" xfId="6447"/>
    <cellStyle name="Check Cell 9" xfId="6448"/>
    <cellStyle name="Comma" xfId="1" builtinId="3"/>
    <cellStyle name="Comma 10" xfId="183"/>
    <cellStyle name="Comma 10 2" xfId="184"/>
    <cellStyle name="Comma 10 2 2" xfId="6450"/>
    <cellStyle name="Comma 10 3" xfId="185"/>
    <cellStyle name="Comma 10 3 2" xfId="6451"/>
    <cellStyle name="Comma 10 4" xfId="6452"/>
    <cellStyle name="Comma 10 5" xfId="6449"/>
    <cellStyle name="Comma 11" xfId="186"/>
    <cellStyle name="Comma 11 2" xfId="6453"/>
    <cellStyle name="Comma 12" xfId="847"/>
    <cellStyle name="Comma 12 2" xfId="6454"/>
    <cellStyle name="Comma 13" xfId="6455"/>
    <cellStyle name="Comma 13 2" xfId="6456"/>
    <cellStyle name="Comma 14" xfId="6457"/>
    <cellStyle name="Comma 15" xfId="6458"/>
    <cellStyle name="Comma 16" xfId="6459"/>
    <cellStyle name="Comma 17" xfId="6460"/>
    <cellStyle name="Comma 18" xfId="850"/>
    <cellStyle name="Comma 19" xfId="28175"/>
    <cellStyle name="Comma 2" xfId="2"/>
    <cellStyle name="Comma 2 2" xfId="3"/>
    <cellStyle name="Comma 2 2 2" xfId="188"/>
    <cellStyle name="Comma 2 2 2 2" xfId="6463"/>
    <cellStyle name="Comma 2 2 2 3" xfId="6464"/>
    <cellStyle name="Comma 2 2 2 4" xfId="6462"/>
    <cellStyle name="Comma 2 2 3" xfId="187"/>
    <cellStyle name="Comma 2 2 3 2" xfId="6465"/>
    <cellStyle name="Comma 2 2 4" xfId="6466"/>
    <cellStyle name="Comma 2 2 5" xfId="6467"/>
    <cellStyle name="Comma 2 3" xfId="4"/>
    <cellStyle name="Comma 2 3 2" xfId="190"/>
    <cellStyle name="Comma 2 3 3" xfId="191"/>
    <cellStyle name="Comma 2 3 4" xfId="192"/>
    <cellStyle name="Comma 2 3 5" xfId="189"/>
    <cellStyle name="Comma 2 4" xfId="25"/>
    <cellStyle name="Comma 2 5" xfId="6461"/>
    <cellStyle name="Comma 3" xfId="23"/>
    <cellStyle name="Comma 3 10" xfId="6468"/>
    <cellStyle name="Comma 3 2" xfId="194"/>
    <cellStyle name="Comma 3 2 2" xfId="6469"/>
    <cellStyle name="Comma 3 3" xfId="195"/>
    <cellStyle name="Comma 3 3 2" xfId="196"/>
    <cellStyle name="Comma 3 3 2 2" xfId="197"/>
    <cellStyle name="Comma 3 3 2 2 2" xfId="198"/>
    <cellStyle name="Comma 3 3 2 3" xfId="199"/>
    <cellStyle name="Comma 3 3 3" xfId="200"/>
    <cellStyle name="Comma 3 3 3 2" xfId="201"/>
    <cellStyle name="Comma 3 3 4" xfId="202"/>
    <cellStyle name="Comma 3 3 5" xfId="6470"/>
    <cellStyle name="Comma 3 4" xfId="203"/>
    <cellStyle name="Comma 3 4 2" xfId="204"/>
    <cellStyle name="Comma 3 4 2 2" xfId="205"/>
    <cellStyle name="Comma 3 4 3" xfId="206"/>
    <cellStyle name="Comma 3 5" xfId="207"/>
    <cellStyle name="Comma 3 5 2" xfId="208"/>
    <cellStyle name="Comma 3 5 2 2" xfId="209"/>
    <cellStyle name="Comma 3 5 3" xfId="210"/>
    <cellStyle name="Comma 3 6" xfId="211"/>
    <cellStyle name="Comma 3 6 2" xfId="212"/>
    <cellStyle name="Comma 3 6 2 2" xfId="213"/>
    <cellStyle name="Comma 3 6 3" xfId="214"/>
    <cellStyle name="Comma 3 7" xfId="215"/>
    <cellStyle name="Comma 3 7 2" xfId="216"/>
    <cellStyle name="Comma 3 8" xfId="217"/>
    <cellStyle name="Comma 3 9" xfId="193"/>
    <cellStyle name="Comma 4" xfId="218"/>
    <cellStyle name="Comma 4 2" xfId="219"/>
    <cellStyle name="Comma 4 2 2" xfId="220"/>
    <cellStyle name="Comma 4 2 2 2" xfId="221"/>
    <cellStyle name="Comma 4 2 2 2 2" xfId="222"/>
    <cellStyle name="Comma 4 2 2 3" xfId="223"/>
    <cellStyle name="Comma 4 2 3" xfId="224"/>
    <cellStyle name="Comma 4 2 3 2" xfId="225"/>
    <cellStyle name="Comma 4 2 4" xfId="226"/>
    <cellStyle name="Comma 4 3" xfId="227"/>
    <cellStyle name="Comma 4 3 2" xfId="228"/>
    <cellStyle name="Comma 4 3 2 2" xfId="229"/>
    <cellStyle name="Comma 4 3 3" xfId="230"/>
    <cellStyle name="Comma 4 4" xfId="231"/>
    <cellStyle name="Comma 4 4 2" xfId="232"/>
    <cellStyle name="Comma 4 4 2 2" xfId="233"/>
    <cellStyle name="Comma 4 4 3" xfId="234"/>
    <cellStyle name="Comma 4 5" xfId="235"/>
    <cellStyle name="Comma 4 5 2" xfId="236"/>
    <cellStyle name="Comma 4 5 2 2" xfId="237"/>
    <cellStyle name="Comma 4 5 3" xfId="238"/>
    <cellStyle name="Comma 4 6" xfId="239"/>
    <cellStyle name="Comma 4 6 2" xfId="240"/>
    <cellStyle name="Comma 4 7" xfId="241"/>
    <cellStyle name="Comma 4 8" xfId="6471"/>
    <cellStyle name="Comma 5" xfId="242"/>
    <cellStyle name="Comma 5 2" xfId="243"/>
    <cellStyle name="Comma 5 2 2" xfId="244"/>
    <cellStyle name="Comma 5 2 2 2" xfId="245"/>
    <cellStyle name="Comma 5 2 2 2 2" xfId="246"/>
    <cellStyle name="Comma 5 2 2 3" xfId="247"/>
    <cellStyle name="Comma 5 2 3" xfId="248"/>
    <cellStyle name="Comma 5 2 3 2" xfId="249"/>
    <cellStyle name="Comma 5 2 4" xfId="250"/>
    <cellStyle name="Comma 5 2 5" xfId="6473"/>
    <cellStyle name="Comma 5 3" xfId="251"/>
    <cellStyle name="Comma 5 3 2" xfId="252"/>
    <cellStyle name="Comma 5 3 2 2" xfId="253"/>
    <cellStyle name="Comma 5 3 3" xfId="254"/>
    <cellStyle name="Comma 5 3 4" xfId="6474"/>
    <cellStyle name="Comma 5 4" xfId="255"/>
    <cellStyle name="Comma 5 4 2" xfId="256"/>
    <cellStyle name="Comma 5 4 2 2" xfId="257"/>
    <cellStyle name="Comma 5 4 3" xfId="258"/>
    <cellStyle name="Comma 5 4 4" xfId="6475"/>
    <cellStyle name="Comma 5 5" xfId="259"/>
    <cellStyle name="Comma 5 5 2" xfId="260"/>
    <cellStyle name="Comma 5 5 2 2" xfId="261"/>
    <cellStyle name="Comma 5 5 3" xfId="262"/>
    <cellStyle name="Comma 5 6" xfId="263"/>
    <cellStyle name="Comma 5 6 2" xfId="264"/>
    <cellStyle name="Comma 5 7" xfId="265"/>
    <cellStyle name="Comma 5 8" xfId="6472"/>
    <cellStyle name="Comma 6" xfId="266"/>
    <cellStyle name="Comma 6 2" xfId="6477"/>
    <cellStyle name="Comma 6 2 2" xfId="6478"/>
    <cellStyle name="Comma 6 3" xfId="6479"/>
    <cellStyle name="Comma 6 4" xfId="6476"/>
    <cellStyle name="Comma 7" xfId="267"/>
    <cellStyle name="Comma 7 2" xfId="6481"/>
    <cellStyle name="Comma 7 3" xfId="6480"/>
    <cellStyle name="Comma 8" xfId="268"/>
    <cellStyle name="Comma 8 2" xfId="6483"/>
    <cellStyle name="Comma 8 3" xfId="6484"/>
    <cellStyle name="Comma 8 4" xfId="6485"/>
    <cellStyle name="Comma 8 5" xfId="6482"/>
    <cellStyle name="Comma 9" xfId="269"/>
    <cellStyle name="Comma 9 2" xfId="6486"/>
    <cellStyle name="Comma0" xfId="6487"/>
    <cellStyle name="Comma1 - Style1" xfId="6488"/>
    <cellStyle name="Currency" xfId="5" builtinId="4"/>
    <cellStyle name="Currency 10" xfId="270"/>
    <cellStyle name="Currency 10 2" xfId="6489"/>
    <cellStyle name="Currency 11" xfId="851"/>
    <cellStyle name="Currency 12" xfId="28177"/>
    <cellStyle name="Currency 2" xfId="6"/>
    <cellStyle name="Currency 2 10" xfId="271"/>
    <cellStyle name="Currency 2 11" xfId="272"/>
    <cellStyle name="Currency 2 12" xfId="6490"/>
    <cellStyle name="Currency 2 2" xfId="7"/>
    <cellStyle name="Currency 2 2 2" xfId="274"/>
    <cellStyle name="Currency 2 2 3" xfId="273"/>
    <cellStyle name="Currency 2 2 4" xfId="6491"/>
    <cellStyle name="Currency 2 3" xfId="8"/>
    <cellStyle name="Currency 2 3 2" xfId="276"/>
    <cellStyle name="Currency 2 3 3" xfId="275"/>
    <cellStyle name="Currency 2 3 4" xfId="6492"/>
    <cellStyle name="Currency 2 4" xfId="26"/>
    <cellStyle name="Currency 2 4 2" xfId="278"/>
    <cellStyle name="Currency 2 4 2 2" xfId="279"/>
    <cellStyle name="Currency 2 4 2 2 2" xfId="280"/>
    <cellStyle name="Currency 2 4 2 3" xfId="281"/>
    <cellStyle name="Currency 2 4 3" xfId="282"/>
    <cellStyle name="Currency 2 4 3 2" xfId="283"/>
    <cellStyle name="Currency 2 4 4" xfId="284"/>
    <cellStyle name="Currency 2 4 5" xfId="277"/>
    <cellStyle name="Currency 2 4 6" xfId="6493"/>
    <cellStyle name="Currency 2 5" xfId="285"/>
    <cellStyle name="Currency 2 5 2" xfId="286"/>
    <cellStyle name="Currency 2 5 2 2" xfId="287"/>
    <cellStyle name="Currency 2 5 3" xfId="288"/>
    <cellStyle name="Currency 2 6" xfId="289"/>
    <cellStyle name="Currency 2 6 2" xfId="290"/>
    <cellStyle name="Currency 2 6 2 2" xfId="291"/>
    <cellStyle name="Currency 2 6 3" xfId="292"/>
    <cellStyle name="Currency 2 7" xfId="293"/>
    <cellStyle name="Currency 2 7 2" xfId="294"/>
    <cellStyle name="Currency 2 7 2 2" xfId="295"/>
    <cellStyle name="Currency 2 7 3" xfId="296"/>
    <cellStyle name="Currency 2 8" xfId="297"/>
    <cellStyle name="Currency 2 8 2" xfId="298"/>
    <cellStyle name="Currency 2 9" xfId="299"/>
    <cellStyle name="Currency 3" xfId="9"/>
    <cellStyle name="Currency 3 2" xfId="300"/>
    <cellStyle name="Currency 3 2 2" xfId="6495"/>
    <cellStyle name="Currency 3 3" xfId="6496"/>
    <cellStyle name="Currency 3 4" xfId="6497"/>
    <cellStyle name="Currency 3 5" xfId="6498"/>
    <cellStyle name="Currency 3 6" xfId="6494"/>
    <cellStyle name="Currency 4" xfId="10"/>
    <cellStyle name="Currency 4 10" xfId="6499"/>
    <cellStyle name="Currency 4 2" xfId="302"/>
    <cellStyle name="Currency 4 2 2" xfId="303"/>
    <cellStyle name="Currency 4 2 2 2" xfId="304"/>
    <cellStyle name="Currency 4 2 2 2 2" xfId="305"/>
    <cellStyle name="Currency 4 2 2 3" xfId="306"/>
    <cellStyle name="Currency 4 2 3" xfId="307"/>
    <cellStyle name="Currency 4 2 3 2" xfId="308"/>
    <cellStyle name="Currency 4 2 4" xfId="309"/>
    <cellStyle name="Currency 4 2 5" xfId="6500"/>
    <cellStyle name="Currency 4 3" xfId="310"/>
    <cellStyle name="Currency 4 3 2" xfId="311"/>
    <cellStyle name="Currency 4 3 2 2" xfId="312"/>
    <cellStyle name="Currency 4 3 3" xfId="313"/>
    <cellStyle name="Currency 4 4" xfId="314"/>
    <cellStyle name="Currency 4 4 2" xfId="315"/>
    <cellStyle name="Currency 4 4 2 2" xfId="316"/>
    <cellStyle name="Currency 4 4 3" xfId="317"/>
    <cellStyle name="Currency 4 5" xfId="318"/>
    <cellStyle name="Currency 4 5 2" xfId="319"/>
    <cellStyle name="Currency 4 5 2 2" xfId="320"/>
    <cellStyle name="Currency 4 5 3" xfId="321"/>
    <cellStyle name="Currency 4 6" xfId="322"/>
    <cellStyle name="Currency 4 6 2" xfId="323"/>
    <cellStyle name="Currency 4 7" xfId="324"/>
    <cellStyle name="Currency 4 8" xfId="325"/>
    <cellStyle name="Currency 4 9" xfId="301"/>
    <cellStyle name="Currency 5" xfId="11"/>
    <cellStyle name="Currency 5 2" xfId="326"/>
    <cellStyle name="Currency 5 2 2" xfId="327"/>
    <cellStyle name="Currency 5 2 2 2" xfId="328"/>
    <cellStyle name="Currency 5 2 2 2 2" xfId="329"/>
    <cellStyle name="Currency 5 2 2 3" xfId="330"/>
    <cellStyle name="Currency 5 2 3" xfId="331"/>
    <cellStyle name="Currency 5 2 3 2" xfId="332"/>
    <cellStyle name="Currency 5 2 4" xfId="333"/>
    <cellStyle name="Currency 5 3" xfId="334"/>
    <cellStyle name="Currency 5 3 2" xfId="335"/>
    <cellStyle name="Currency 5 3 2 2" xfId="336"/>
    <cellStyle name="Currency 5 3 3" xfId="337"/>
    <cellStyle name="Currency 5 4" xfId="338"/>
    <cellStyle name="Currency 5 4 2" xfId="339"/>
    <cellStyle name="Currency 5 4 2 2" xfId="340"/>
    <cellStyle name="Currency 5 4 3" xfId="341"/>
    <cellStyle name="Currency 5 5" xfId="342"/>
    <cellStyle name="Currency 5 5 2" xfId="343"/>
    <cellStyle name="Currency 5 5 2 2" xfId="344"/>
    <cellStyle name="Currency 5 5 3" xfId="345"/>
    <cellStyle name="Currency 5 6" xfId="346"/>
    <cellStyle name="Currency 5 6 2" xfId="347"/>
    <cellStyle name="Currency 5 7" xfId="348"/>
    <cellStyle name="Currency 5 8" xfId="349"/>
    <cellStyle name="Currency 5 9" xfId="6501"/>
    <cellStyle name="Currency 6" xfId="350"/>
    <cellStyle name="Currency 6 2" xfId="351"/>
    <cellStyle name="Currency 6 3" xfId="6502"/>
    <cellStyle name="Currency 7" xfId="352"/>
    <cellStyle name="Currency 7 2" xfId="6504"/>
    <cellStyle name="Currency 7 3" xfId="6503"/>
    <cellStyle name="Currency 8" xfId="353"/>
    <cellStyle name="Currency 8 2" xfId="6505"/>
    <cellStyle name="Currency 9" xfId="354"/>
    <cellStyle name="Currency 9 2" xfId="355"/>
    <cellStyle name="Currency 9 3" xfId="6506"/>
    <cellStyle name="Currency0" xfId="6507"/>
    <cellStyle name="DRG Table" xfId="356"/>
    <cellStyle name="Explanatory Text 10" xfId="6508"/>
    <cellStyle name="Explanatory Text 2" xfId="357"/>
    <cellStyle name="Explanatory Text 2 2" xfId="358"/>
    <cellStyle name="Explanatory Text 2 3" xfId="6509"/>
    <cellStyle name="Explanatory Text 3" xfId="359"/>
    <cellStyle name="Explanatory Text 3 2" xfId="6510"/>
    <cellStyle name="Explanatory Text 4" xfId="360"/>
    <cellStyle name="Explanatory Text 4 2" xfId="6511"/>
    <cellStyle name="Explanatory Text 5" xfId="6512"/>
    <cellStyle name="Explanatory Text 6" xfId="6513"/>
    <cellStyle name="Explanatory Text 7" xfId="6514"/>
    <cellStyle name="Explanatory Text 8" xfId="6515"/>
    <cellStyle name="Explanatory Text 9" xfId="6516"/>
    <cellStyle name="Fixed2 - Style1" xfId="6517"/>
    <cellStyle name="Followed Hyperlink 2" xfId="361"/>
    <cellStyle name="Good 10" xfId="6518"/>
    <cellStyle name="Good 2" xfId="362"/>
    <cellStyle name="Good 2 2" xfId="363"/>
    <cellStyle name="Good 2 3" xfId="6519"/>
    <cellStyle name="Good 3" xfId="364"/>
    <cellStyle name="Good 3 2" xfId="6520"/>
    <cellStyle name="Good 4" xfId="365"/>
    <cellStyle name="Good 4 2" xfId="6521"/>
    <cellStyle name="Good 5" xfId="6522"/>
    <cellStyle name="Good 6" xfId="6523"/>
    <cellStyle name="Good 7" xfId="6524"/>
    <cellStyle name="Good 8" xfId="6525"/>
    <cellStyle name="Good 9" xfId="6526"/>
    <cellStyle name="Heading 1 10" xfId="6527"/>
    <cellStyle name="Heading 1 2" xfId="366"/>
    <cellStyle name="Heading 1 2 2" xfId="367"/>
    <cellStyle name="Heading 1 2 3" xfId="6528"/>
    <cellStyle name="Heading 1 3" xfId="368"/>
    <cellStyle name="Heading 1 3 2" xfId="6529"/>
    <cellStyle name="Heading 1 4" xfId="369"/>
    <cellStyle name="Heading 1 4 2" xfId="6530"/>
    <cellStyle name="Heading 1 5" xfId="6531"/>
    <cellStyle name="Heading 1 6" xfId="6532"/>
    <cellStyle name="Heading 1 7" xfId="6533"/>
    <cellStyle name="Heading 1 8" xfId="6534"/>
    <cellStyle name="Heading 1 9" xfId="6535"/>
    <cellStyle name="Heading 2 10" xfId="6536"/>
    <cellStyle name="Heading 2 2" xfId="370"/>
    <cellStyle name="Heading 2 2 2" xfId="371"/>
    <cellStyle name="Heading 2 2 3" xfId="6537"/>
    <cellStyle name="Heading 2 3" xfId="372"/>
    <cellStyle name="Heading 2 3 2" xfId="6538"/>
    <cellStyle name="Heading 2 4" xfId="373"/>
    <cellStyle name="Heading 2 4 2" xfId="6539"/>
    <cellStyle name="Heading 2 5" xfId="6540"/>
    <cellStyle name="Heading 2 6" xfId="6541"/>
    <cellStyle name="Heading 2 7" xfId="6542"/>
    <cellStyle name="Heading 2 8" xfId="6543"/>
    <cellStyle name="Heading 2 9" xfId="6544"/>
    <cellStyle name="Heading 3 10" xfId="6545"/>
    <cellStyle name="Heading 3 2" xfId="374"/>
    <cellStyle name="Heading 3 2 2" xfId="375"/>
    <cellStyle name="Heading 3 2 3" xfId="6546"/>
    <cellStyle name="Heading 3 3" xfId="376"/>
    <cellStyle name="Heading 3 3 2" xfId="6547"/>
    <cellStyle name="Heading 3 4" xfId="377"/>
    <cellStyle name="Heading 3 4 2" xfId="6548"/>
    <cellStyle name="Heading 3 5" xfId="6549"/>
    <cellStyle name="Heading 3 6" xfId="6550"/>
    <cellStyle name="Heading 3 7" xfId="6551"/>
    <cellStyle name="Heading 3 8" xfId="6552"/>
    <cellStyle name="Heading 3 9" xfId="6553"/>
    <cellStyle name="Heading 4 10" xfId="6554"/>
    <cellStyle name="Heading 4 2" xfId="378"/>
    <cellStyle name="Heading 4 2 2" xfId="379"/>
    <cellStyle name="Heading 4 2 3" xfId="6555"/>
    <cellStyle name="Heading 4 3" xfId="380"/>
    <cellStyle name="Heading 4 3 2" xfId="6556"/>
    <cellStyle name="Heading 4 4" xfId="381"/>
    <cellStyle name="Heading 4 4 2" xfId="6557"/>
    <cellStyle name="Heading 4 5" xfId="6558"/>
    <cellStyle name="Heading 4 6" xfId="6559"/>
    <cellStyle name="Heading 4 7" xfId="6560"/>
    <cellStyle name="Heading 4 8" xfId="6561"/>
    <cellStyle name="Heading 4 9" xfId="6562"/>
    <cellStyle name="Hyperlink 2" xfId="382"/>
    <cellStyle name="Hyperlink 2 2" xfId="383"/>
    <cellStyle name="Hyperlink 3" xfId="384"/>
    <cellStyle name="Hyperlink 4" xfId="385"/>
    <cellStyle name="Hyperlink 6" xfId="6563"/>
    <cellStyle name="Hyperlink 8" xfId="6564"/>
    <cellStyle name="Input 10" xfId="6565"/>
    <cellStyle name="Input 2" xfId="386"/>
    <cellStyle name="Input 2 2" xfId="387"/>
    <cellStyle name="Input 2 2 2" xfId="388"/>
    <cellStyle name="Input 2 2 2 2" xfId="389"/>
    <cellStyle name="Input 2 2 2 2 2" xfId="390"/>
    <cellStyle name="Input 2 2 2 2 3" xfId="391"/>
    <cellStyle name="Input 2 2 2 3" xfId="392"/>
    <cellStyle name="Input 2 2 2 4" xfId="393"/>
    <cellStyle name="Input 2 2 3" xfId="394"/>
    <cellStyle name="Input 2 2 3 2" xfId="395"/>
    <cellStyle name="Input 2 2 3 3" xfId="396"/>
    <cellStyle name="Input 2 2 4" xfId="397"/>
    <cellStyle name="Input 2 2 5" xfId="398"/>
    <cellStyle name="Input 2 3" xfId="399"/>
    <cellStyle name="Input 2 3 2" xfId="400"/>
    <cellStyle name="Input 2 3 2 2" xfId="401"/>
    <cellStyle name="Input 2 3 2 3" xfId="402"/>
    <cellStyle name="Input 2 3 3" xfId="403"/>
    <cellStyle name="Input 2 3 4" xfId="404"/>
    <cellStyle name="Input 2 4" xfId="405"/>
    <cellStyle name="Input 2 5" xfId="406"/>
    <cellStyle name="Input 2 5 2" xfId="407"/>
    <cellStyle name="Input 2 5 3" xfId="408"/>
    <cellStyle name="Input 2 6" xfId="409"/>
    <cellStyle name="Input 2 7" xfId="410"/>
    <cellStyle name="Input 2 8" xfId="6566"/>
    <cellStyle name="Input 3" xfId="411"/>
    <cellStyle name="Input 3 2" xfId="412"/>
    <cellStyle name="Input 3 2 2" xfId="413"/>
    <cellStyle name="Input 3 2 2 2" xfId="414"/>
    <cellStyle name="Input 3 2 2 3" xfId="415"/>
    <cellStyle name="Input 3 2 3" xfId="416"/>
    <cellStyle name="Input 3 2 4" xfId="417"/>
    <cellStyle name="Input 3 3" xfId="418"/>
    <cellStyle name="Input 3 3 2" xfId="419"/>
    <cellStyle name="Input 3 3 3" xfId="420"/>
    <cellStyle name="Input 3 4" xfId="421"/>
    <cellStyle name="Input 3 5" xfId="422"/>
    <cellStyle name="Input 3 6" xfId="6567"/>
    <cellStyle name="Input 4" xfId="423"/>
    <cellStyle name="Input 4 2" xfId="424"/>
    <cellStyle name="Input 4 2 2" xfId="425"/>
    <cellStyle name="Input 4 2 3" xfId="426"/>
    <cellStyle name="Input 4 3" xfId="427"/>
    <cellStyle name="Input 4 4" xfId="428"/>
    <cellStyle name="Input 4 5" xfId="6568"/>
    <cellStyle name="Input 5" xfId="429"/>
    <cellStyle name="Input 5 2" xfId="430"/>
    <cellStyle name="Input 5 3" xfId="431"/>
    <cellStyle name="Input 5 4" xfId="6569"/>
    <cellStyle name="Input 6" xfId="6570"/>
    <cellStyle name="Input 7" xfId="6571"/>
    <cellStyle name="Input 8" xfId="6572"/>
    <cellStyle name="Input 8 10" xfId="6573"/>
    <cellStyle name="Input 8 10 10" xfId="6574"/>
    <cellStyle name="Input 8 10 10 2" xfId="6575"/>
    <cellStyle name="Input 8 10 11" xfId="6576"/>
    <cellStyle name="Input 8 10 11 2" xfId="6577"/>
    <cellStyle name="Input 8 10 12" xfId="6578"/>
    <cellStyle name="Input 8 10 12 2" xfId="6579"/>
    <cellStyle name="Input 8 10 13" xfId="6580"/>
    <cellStyle name="Input 8 10 13 2" xfId="6581"/>
    <cellStyle name="Input 8 10 14" xfId="6582"/>
    <cellStyle name="Input 8 10 14 2" xfId="6583"/>
    <cellStyle name="Input 8 10 15" xfId="6584"/>
    <cellStyle name="Input 8 10 15 2" xfId="6585"/>
    <cellStyle name="Input 8 10 16" xfId="6586"/>
    <cellStyle name="Input 8 10 16 2" xfId="6587"/>
    <cellStyle name="Input 8 10 17" xfId="6588"/>
    <cellStyle name="Input 8 10 17 2" xfId="6589"/>
    <cellStyle name="Input 8 10 18" xfId="6590"/>
    <cellStyle name="Input 8 10 2" xfId="6591"/>
    <cellStyle name="Input 8 10 2 2" xfId="6592"/>
    <cellStyle name="Input 8 10 3" xfId="6593"/>
    <cellStyle name="Input 8 10 3 2" xfId="6594"/>
    <cellStyle name="Input 8 10 4" xfId="6595"/>
    <cellStyle name="Input 8 10 4 2" xfId="6596"/>
    <cellStyle name="Input 8 10 5" xfId="6597"/>
    <cellStyle name="Input 8 10 5 2" xfId="6598"/>
    <cellStyle name="Input 8 10 6" xfId="6599"/>
    <cellStyle name="Input 8 10 6 2" xfId="6600"/>
    <cellStyle name="Input 8 10 7" xfId="6601"/>
    <cellStyle name="Input 8 10 7 2" xfId="6602"/>
    <cellStyle name="Input 8 10 8" xfId="6603"/>
    <cellStyle name="Input 8 10 8 2" xfId="6604"/>
    <cellStyle name="Input 8 10 9" xfId="6605"/>
    <cellStyle name="Input 8 10 9 2" xfId="6606"/>
    <cellStyle name="Input 8 11" xfId="6607"/>
    <cellStyle name="Input 8 11 10" xfId="6608"/>
    <cellStyle name="Input 8 11 10 2" xfId="6609"/>
    <cellStyle name="Input 8 11 11" xfId="6610"/>
    <cellStyle name="Input 8 11 11 2" xfId="6611"/>
    <cellStyle name="Input 8 11 12" xfId="6612"/>
    <cellStyle name="Input 8 11 12 2" xfId="6613"/>
    <cellStyle name="Input 8 11 13" xfId="6614"/>
    <cellStyle name="Input 8 11 13 2" xfId="6615"/>
    <cellStyle name="Input 8 11 14" xfId="6616"/>
    <cellStyle name="Input 8 11 14 2" xfId="6617"/>
    <cellStyle name="Input 8 11 15" xfId="6618"/>
    <cellStyle name="Input 8 11 15 2" xfId="6619"/>
    <cellStyle name="Input 8 11 16" xfId="6620"/>
    <cellStyle name="Input 8 11 16 2" xfId="6621"/>
    <cellStyle name="Input 8 11 17" xfId="6622"/>
    <cellStyle name="Input 8 11 17 2" xfId="6623"/>
    <cellStyle name="Input 8 11 18" xfId="6624"/>
    <cellStyle name="Input 8 11 2" xfId="6625"/>
    <cellStyle name="Input 8 11 2 2" xfId="6626"/>
    <cellStyle name="Input 8 11 3" xfId="6627"/>
    <cellStyle name="Input 8 11 3 2" xfId="6628"/>
    <cellStyle name="Input 8 11 4" xfId="6629"/>
    <cellStyle name="Input 8 11 4 2" xfId="6630"/>
    <cellStyle name="Input 8 11 5" xfId="6631"/>
    <cellStyle name="Input 8 11 5 2" xfId="6632"/>
    <cellStyle name="Input 8 11 6" xfId="6633"/>
    <cellStyle name="Input 8 11 6 2" xfId="6634"/>
    <cellStyle name="Input 8 11 7" xfId="6635"/>
    <cellStyle name="Input 8 11 7 2" xfId="6636"/>
    <cellStyle name="Input 8 11 8" xfId="6637"/>
    <cellStyle name="Input 8 11 8 2" xfId="6638"/>
    <cellStyle name="Input 8 11 9" xfId="6639"/>
    <cellStyle name="Input 8 11 9 2" xfId="6640"/>
    <cellStyle name="Input 8 12" xfId="6641"/>
    <cellStyle name="Input 8 12 10" xfId="6642"/>
    <cellStyle name="Input 8 12 10 2" xfId="6643"/>
    <cellStyle name="Input 8 12 11" xfId="6644"/>
    <cellStyle name="Input 8 12 11 2" xfId="6645"/>
    <cellStyle name="Input 8 12 12" xfId="6646"/>
    <cellStyle name="Input 8 12 12 2" xfId="6647"/>
    <cellStyle name="Input 8 12 13" xfId="6648"/>
    <cellStyle name="Input 8 12 13 2" xfId="6649"/>
    <cellStyle name="Input 8 12 14" xfId="6650"/>
    <cellStyle name="Input 8 12 14 2" xfId="6651"/>
    <cellStyle name="Input 8 12 15" xfId="6652"/>
    <cellStyle name="Input 8 12 15 2" xfId="6653"/>
    <cellStyle name="Input 8 12 16" xfId="6654"/>
    <cellStyle name="Input 8 12 2" xfId="6655"/>
    <cellStyle name="Input 8 12 2 2" xfId="6656"/>
    <cellStyle name="Input 8 12 3" xfId="6657"/>
    <cellStyle name="Input 8 12 3 2" xfId="6658"/>
    <cellStyle name="Input 8 12 4" xfId="6659"/>
    <cellStyle name="Input 8 12 4 2" xfId="6660"/>
    <cellStyle name="Input 8 12 5" xfId="6661"/>
    <cellStyle name="Input 8 12 5 2" xfId="6662"/>
    <cellStyle name="Input 8 12 6" xfId="6663"/>
    <cellStyle name="Input 8 12 6 2" xfId="6664"/>
    <cellStyle name="Input 8 12 7" xfId="6665"/>
    <cellStyle name="Input 8 12 7 2" xfId="6666"/>
    <cellStyle name="Input 8 12 8" xfId="6667"/>
    <cellStyle name="Input 8 12 8 2" xfId="6668"/>
    <cellStyle name="Input 8 12 9" xfId="6669"/>
    <cellStyle name="Input 8 12 9 2" xfId="6670"/>
    <cellStyle name="Input 8 13" xfId="6671"/>
    <cellStyle name="Input 8 13 10" xfId="6672"/>
    <cellStyle name="Input 8 13 10 2" xfId="6673"/>
    <cellStyle name="Input 8 13 11" xfId="6674"/>
    <cellStyle name="Input 8 13 11 2" xfId="6675"/>
    <cellStyle name="Input 8 13 12" xfId="6676"/>
    <cellStyle name="Input 8 13 12 2" xfId="6677"/>
    <cellStyle name="Input 8 13 13" xfId="6678"/>
    <cellStyle name="Input 8 13 13 2" xfId="6679"/>
    <cellStyle name="Input 8 13 14" xfId="6680"/>
    <cellStyle name="Input 8 13 14 2" xfId="6681"/>
    <cellStyle name="Input 8 13 15" xfId="6682"/>
    <cellStyle name="Input 8 13 15 2" xfId="6683"/>
    <cellStyle name="Input 8 13 16" xfId="6684"/>
    <cellStyle name="Input 8 13 2" xfId="6685"/>
    <cellStyle name="Input 8 13 2 2" xfId="6686"/>
    <cellStyle name="Input 8 13 3" xfId="6687"/>
    <cellStyle name="Input 8 13 3 2" xfId="6688"/>
    <cellStyle name="Input 8 13 4" xfId="6689"/>
    <cellStyle name="Input 8 13 4 2" xfId="6690"/>
    <cellStyle name="Input 8 13 5" xfId="6691"/>
    <cellStyle name="Input 8 13 5 2" xfId="6692"/>
    <cellStyle name="Input 8 13 6" xfId="6693"/>
    <cellStyle name="Input 8 13 6 2" xfId="6694"/>
    <cellStyle name="Input 8 13 7" xfId="6695"/>
    <cellStyle name="Input 8 13 7 2" xfId="6696"/>
    <cellStyle name="Input 8 13 8" xfId="6697"/>
    <cellStyle name="Input 8 13 8 2" xfId="6698"/>
    <cellStyle name="Input 8 13 9" xfId="6699"/>
    <cellStyle name="Input 8 13 9 2" xfId="6700"/>
    <cellStyle name="Input 8 14" xfId="6701"/>
    <cellStyle name="Input 8 14 10" xfId="6702"/>
    <cellStyle name="Input 8 14 10 2" xfId="6703"/>
    <cellStyle name="Input 8 14 11" xfId="6704"/>
    <cellStyle name="Input 8 14 11 2" xfId="6705"/>
    <cellStyle name="Input 8 14 12" xfId="6706"/>
    <cellStyle name="Input 8 14 12 2" xfId="6707"/>
    <cellStyle name="Input 8 14 13" xfId="6708"/>
    <cellStyle name="Input 8 14 13 2" xfId="6709"/>
    <cellStyle name="Input 8 14 14" xfId="6710"/>
    <cellStyle name="Input 8 14 14 2" xfId="6711"/>
    <cellStyle name="Input 8 14 15" xfId="6712"/>
    <cellStyle name="Input 8 14 2" xfId="6713"/>
    <cellStyle name="Input 8 14 2 2" xfId="6714"/>
    <cellStyle name="Input 8 14 3" xfId="6715"/>
    <cellStyle name="Input 8 14 3 2" xfId="6716"/>
    <cellStyle name="Input 8 14 4" xfId="6717"/>
    <cellStyle name="Input 8 14 4 2" xfId="6718"/>
    <cellStyle name="Input 8 14 5" xfId="6719"/>
    <cellStyle name="Input 8 14 5 2" xfId="6720"/>
    <cellStyle name="Input 8 14 6" xfId="6721"/>
    <cellStyle name="Input 8 14 6 2" xfId="6722"/>
    <cellStyle name="Input 8 14 7" xfId="6723"/>
    <cellStyle name="Input 8 14 7 2" xfId="6724"/>
    <cellStyle name="Input 8 14 8" xfId="6725"/>
    <cellStyle name="Input 8 14 8 2" xfId="6726"/>
    <cellStyle name="Input 8 14 9" xfId="6727"/>
    <cellStyle name="Input 8 14 9 2" xfId="6728"/>
    <cellStyle name="Input 8 15" xfId="6729"/>
    <cellStyle name="Input 8 15 2" xfId="6730"/>
    <cellStyle name="Input 8 16" xfId="6731"/>
    <cellStyle name="Input 8 16 2" xfId="6732"/>
    <cellStyle name="Input 8 17" xfId="6733"/>
    <cellStyle name="Input 8 17 2" xfId="6734"/>
    <cellStyle name="Input 8 18" xfId="6735"/>
    <cellStyle name="Input 8 18 2" xfId="6736"/>
    <cellStyle name="Input 8 19" xfId="6737"/>
    <cellStyle name="Input 8 19 2" xfId="6738"/>
    <cellStyle name="Input 8 2" xfId="6739"/>
    <cellStyle name="Input 8 2 10" xfId="6740"/>
    <cellStyle name="Input 8 2 10 10" xfId="6741"/>
    <cellStyle name="Input 8 2 10 10 2" xfId="6742"/>
    <cellStyle name="Input 8 2 10 11" xfId="6743"/>
    <cellStyle name="Input 8 2 10 11 2" xfId="6744"/>
    <cellStyle name="Input 8 2 10 12" xfId="6745"/>
    <cellStyle name="Input 8 2 10 12 2" xfId="6746"/>
    <cellStyle name="Input 8 2 10 13" xfId="6747"/>
    <cellStyle name="Input 8 2 10 13 2" xfId="6748"/>
    <cellStyle name="Input 8 2 10 14" xfId="6749"/>
    <cellStyle name="Input 8 2 10 14 2" xfId="6750"/>
    <cellStyle name="Input 8 2 10 15" xfId="6751"/>
    <cellStyle name="Input 8 2 10 15 2" xfId="6752"/>
    <cellStyle name="Input 8 2 10 16" xfId="6753"/>
    <cellStyle name="Input 8 2 10 16 2" xfId="6754"/>
    <cellStyle name="Input 8 2 10 17" xfId="6755"/>
    <cellStyle name="Input 8 2 10 17 2" xfId="6756"/>
    <cellStyle name="Input 8 2 10 18" xfId="6757"/>
    <cellStyle name="Input 8 2 10 2" xfId="6758"/>
    <cellStyle name="Input 8 2 10 2 2" xfId="6759"/>
    <cellStyle name="Input 8 2 10 3" xfId="6760"/>
    <cellStyle name="Input 8 2 10 3 2" xfId="6761"/>
    <cellStyle name="Input 8 2 10 4" xfId="6762"/>
    <cellStyle name="Input 8 2 10 4 2" xfId="6763"/>
    <cellStyle name="Input 8 2 10 5" xfId="6764"/>
    <cellStyle name="Input 8 2 10 5 2" xfId="6765"/>
    <cellStyle name="Input 8 2 10 6" xfId="6766"/>
    <cellStyle name="Input 8 2 10 6 2" xfId="6767"/>
    <cellStyle name="Input 8 2 10 7" xfId="6768"/>
    <cellStyle name="Input 8 2 10 7 2" xfId="6769"/>
    <cellStyle name="Input 8 2 10 8" xfId="6770"/>
    <cellStyle name="Input 8 2 10 8 2" xfId="6771"/>
    <cellStyle name="Input 8 2 10 9" xfId="6772"/>
    <cellStyle name="Input 8 2 10 9 2" xfId="6773"/>
    <cellStyle name="Input 8 2 11" xfId="6774"/>
    <cellStyle name="Input 8 2 11 10" xfId="6775"/>
    <cellStyle name="Input 8 2 11 10 2" xfId="6776"/>
    <cellStyle name="Input 8 2 11 11" xfId="6777"/>
    <cellStyle name="Input 8 2 11 11 2" xfId="6778"/>
    <cellStyle name="Input 8 2 11 12" xfId="6779"/>
    <cellStyle name="Input 8 2 11 12 2" xfId="6780"/>
    <cellStyle name="Input 8 2 11 13" xfId="6781"/>
    <cellStyle name="Input 8 2 11 13 2" xfId="6782"/>
    <cellStyle name="Input 8 2 11 14" xfId="6783"/>
    <cellStyle name="Input 8 2 11 14 2" xfId="6784"/>
    <cellStyle name="Input 8 2 11 15" xfId="6785"/>
    <cellStyle name="Input 8 2 11 15 2" xfId="6786"/>
    <cellStyle name="Input 8 2 11 16" xfId="6787"/>
    <cellStyle name="Input 8 2 11 2" xfId="6788"/>
    <cellStyle name="Input 8 2 11 2 2" xfId="6789"/>
    <cellStyle name="Input 8 2 11 3" xfId="6790"/>
    <cellStyle name="Input 8 2 11 3 2" xfId="6791"/>
    <cellStyle name="Input 8 2 11 4" xfId="6792"/>
    <cellStyle name="Input 8 2 11 4 2" xfId="6793"/>
    <cellStyle name="Input 8 2 11 5" xfId="6794"/>
    <cellStyle name="Input 8 2 11 5 2" xfId="6795"/>
    <cellStyle name="Input 8 2 11 6" xfId="6796"/>
    <cellStyle name="Input 8 2 11 6 2" xfId="6797"/>
    <cellStyle name="Input 8 2 11 7" xfId="6798"/>
    <cellStyle name="Input 8 2 11 7 2" xfId="6799"/>
    <cellStyle name="Input 8 2 11 8" xfId="6800"/>
    <cellStyle name="Input 8 2 11 8 2" xfId="6801"/>
    <cellStyle name="Input 8 2 11 9" xfId="6802"/>
    <cellStyle name="Input 8 2 11 9 2" xfId="6803"/>
    <cellStyle name="Input 8 2 12" xfId="6804"/>
    <cellStyle name="Input 8 2 12 10" xfId="6805"/>
    <cellStyle name="Input 8 2 12 10 2" xfId="6806"/>
    <cellStyle name="Input 8 2 12 11" xfId="6807"/>
    <cellStyle name="Input 8 2 12 11 2" xfId="6808"/>
    <cellStyle name="Input 8 2 12 12" xfId="6809"/>
    <cellStyle name="Input 8 2 12 12 2" xfId="6810"/>
    <cellStyle name="Input 8 2 12 13" xfId="6811"/>
    <cellStyle name="Input 8 2 12 13 2" xfId="6812"/>
    <cellStyle name="Input 8 2 12 14" xfId="6813"/>
    <cellStyle name="Input 8 2 12 14 2" xfId="6814"/>
    <cellStyle name="Input 8 2 12 15" xfId="6815"/>
    <cellStyle name="Input 8 2 12 15 2" xfId="6816"/>
    <cellStyle name="Input 8 2 12 16" xfId="6817"/>
    <cellStyle name="Input 8 2 12 2" xfId="6818"/>
    <cellStyle name="Input 8 2 12 2 2" xfId="6819"/>
    <cellStyle name="Input 8 2 12 3" xfId="6820"/>
    <cellStyle name="Input 8 2 12 3 2" xfId="6821"/>
    <cellStyle name="Input 8 2 12 4" xfId="6822"/>
    <cellStyle name="Input 8 2 12 4 2" xfId="6823"/>
    <cellStyle name="Input 8 2 12 5" xfId="6824"/>
    <cellStyle name="Input 8 2 12 5 2" xfId="6825"/>
    <cellStyle name="Input 8 2 12 6" xfId="6826"/>
    <cellStyle name="Input 8 2 12 6 2" xfId="6827"/>
    <cellStyle name="Input 8 2 12 7" xfId="6828"/>
    <cellStyle name="Input 8 2 12 7 2" xfId="6829"/>
    <cellStyle name="Input 8 2 12 8" xfId="6830"/>
    <cellStyle name="Input 8 2 12 8 2" xfId="6831"/>
    <cellStyle name="Input 8 2 12 9" xfId="6832"/>
    <cellStyle name="Input 8 2 12 9 2" xfId="6833"/>
    <cellStyle name="Input 8 2 13" xfId="6834"/>
    <cellStyle name="Input 8 2 13 10" xfId="6835"/>
    <cellStyle name="Input 8 2 13 10 2" xfId="6836"/>
    <cellStyle name="Input 8 2 13 11" xfId="6837"/>
    <cellStyle name="Input 8 2 13 11 2" xfId="6838"/>
    <cellStyle name="Input 8 2 13 12" xfId="6839"/>
    <cellStyle name="Input 8 2 13 12 2" xfId="6840"/>
    <cellStyle name="Input 8 2 13 13" xfId="6841"/>
    <cellStyle name="Input 8 2 13 13 2" xfId="6842"/>
    <cellStyle name="Input 8 2 13 14" xfId="6843"/>
    <cellStyle name="Input 8 2 13 14 2" xfId="6844"/>
    <cellStyle name="Input 8 2 13 15" xfId="6845"/>
    <cellStyle name="Input 8 2 13 2" xfId="6846"/>
    <cellStyle name="Input 8 2 13 2 2" xfId="6847"/>
    <cellStyle name="Input 8 2 13 3" xfId="6848"/>
    <cellStyle name="Input 8 2 13 3 2" xfId="6849"/>
    <cellStyle name="Input 8 2 13 4" xfId="6850"/>
    <cellStyle name="Input 8 2 13 4 2" xfId="6851"/>
    <cellStyle name="Input 8 2 13 5" xfId="6852"/>
    <cellStyle name="Input 8 2 13 5 2" xfId="6853"/>
    <cellStyle name="Input 8 2 13 6" xfId="6854"/>
    <cellStyle name="Input 8 2 13 6 2" xfId="6855"/>
    <cellStyle name="Input 8 2 13 7" xfId="6856"/>
    <cellStyle name="Input 8 2 13 7 2" xfId="6857"/>
    <cellStyle name="Input 8 2 13 8" xfId="6858"/>
    <cellStyle name="Input 8 2 13 8 2" xfId="6859"/>
    <cellStyle name="Input 8 2 13 9" xfId="6860"/>
    <cellStyle name="Input 8 2 13 9 2" xfId="6861"/>
    <cellStyle name="Input 8 2 14" xfId="6862"/>
    <cellStyle name="Input 8 2 14 2" xfId="6863"/>
    <cellStyle name="Input 8 2 15" xfId="6864"/>
    <cellStyle name="Input 8 2 15 2" xfId="6865"/>
    <cellStyle name="Input 8 2 16" xfId="6866"/>
    <cellStyle name="Input 8 2 16 2" xfId="6867"/>
    <cellStyle name="Input 8 2 17" xfId="6868"/>
    <cellStyle name="Input 8 2 17 2" xfId="6869"/>
    <cellStyle name="Input 8 2 18" xfId="6870"/>
    <cellStyle name="Input 8 2 18 2" xfId="6871"/>
    <cellStyle name="Input 8 2 19" xfId="6872"/>
    <cellStyle name="Input 8 2 19 2" xfId="6873"/>
    <cellStyle name="Input 8 2 2" xfId="6874"/>
    <cellStyle name="Input 8 2 2 10" xfId="6875"/>
    <cellStyle name="Input 8 2 2 10 2" xfId="6876"/>
    <cellStyle name="Input 8 2 2 11" xfId="6877"/>
    <cellStyle name="Input 8 2 2 11 2" xfId="6878"/>
    <cellStyle name="Input 8 2 2 12" xfId="6879"/>
    <cellStyle name="Input 8 2 2 12 2" xfId="6880"/>
    <cellStyle name="Input 8 2 2 13" xfId="6881"/>
    <cellStyle name="Input 8 2 2 13 2" xfId="6882"/>
    <cellStyle name="Input 8 2 2 14" xfId="6883"/>
    <cellStyle name="Input 8 2 2 14 2" xfId="6884"/>
    <cellStyle name="Input 8 2 2 15" xfId="6885"/>
    <cellStyle name="Input 8 2 2 15 2" xfId="6886"/>
    <cellStyle name="Input 8 2 2 16" xfId="6887"/>
    <cellStyle name="Input 8 2 2 16 2" xfId="6888"/>
    <cellStyle name="Input 8 2 2 17" xfId="6889"/>
    <cellStyle name="Input 8 2 2 17 2" xfId="6890"/>
    <cellStyle name="Input 8 2 2 18" xfId="6891"/>
    <cellStyle name="Input 8 2 2 18 2" xfId="6892"/>
    <cellStyle name="Input 8 2 2 19" xfId="6893"/>
    <cellStyle name="Input 8 2 2 19 2" xfId="6894"/>
    <cellStyle name="Input 8 2 2 2" xfId="6895"/>
    <cellStyle name="Input 8 2 2 2 10" xfId="6896"/>
    <cellStyle name="Input 8 2 2 2 10 2" xfId="6897"/>
    <cellStyle name="Input 8 2 2 2 11" xfId="6898"/>
    <cellStyle name="Input 8 2 2 2 11 2" xfId="6899"/>
    <cellStyle name="Input 8 2 2 2 12" xfId="6900"/>
    <cellStyle name="Input 8 2 2 2 12 2" xfId="6901"/>
    <cellStyle name="Input 8 2 2 2 13" xfId="6902"/>
    <cellStyle name="Input 8 2 2 2 13 2" xfId="6903"/>
    <cellStyle name="Input 8 2 2 2 14" xfId="6904"/>
    <cellStyle name="Input 8 2 2 2 14 2" xfId="6905"/>
    <cellStyle name="Input 8 2 2 2 15" xfId="6906"/>
    <cellStyle name="Input 8 2 2 2 15 2" xfId="6907"/>
    <cellStyle name="Input 8 2 2 2 16" xfId="6908"/>
    <cellStyle name="Input 8 2 2 2 16 2" xfId="6909"/>
    <cellStyle name="Input 8 2 2 2 17" xfId="6910"/>
    <cellStyle name="Input 8 2 2 2 17 2" xfId="6911"/>
    <cellStyle name="Input 8 2 2 2 18" xfId="6912"/>
    <cellStyle name="Input 8 2 2 2 18 2" xfId="6913"/>
    <cellStyle name="Input 8 2 2 2 19" xfId="6914"/>
    <cellStyle name="Input 8 2 2 2 2" xfId="6915"/>
    <cellStyle name="Input 8 2 2 2 2 2" xfId="6916"/>
    <cellStyle name="Input 8 2 2 2 3" xfId="6917"/>
    <cellStyle name="Input 8 2 2 2 3 2" xfId="6918"/>
    <cellStyle name="Input 8 2 2 2 4" xfId="6919"/>
    <cellStyle name="Input 8 2 2 2 4 2" xfId="6920"/>
    <cellStyle name="Input 8 2 2 2 5" xfId="6921"/>
    <cellStyle name="Input 8 2 2 2 5 2" xfId="6922"/>
    <cellStyle name="Input 8 2 2 2 6" xfId="6923"/>
    <cellStyle name="Input 8 2 2 2 6 2" xfId="6924"/>
    <cellStyle name="Input 8 2 2 2 7" xfId="6925"/>
    <cellStyle name="Input 8 2 2 2 7 2" xfId="6926"/>
    <cellStyle name="Input 8 2 2 2 8" xfId="6927"/>
    <cellStyle name="Input 8 2 2 2 8 2" xfId="6928"/>
    <cellStyle name="Input 8 2 2 2 9" xfId="6929"/>
    <cellStyle name="Input 8 2 2 2 9 2" xfId="6930"/>
    <cellStyle name="Input 8 2 2 20" xfId="6931"/>
    <cellStyle name="Input 8 2 2 3" xfId="6932"/>
    <cellStyle name="Input 8 2 2 3 10" xfId="6933"/>
    <cellStyle name="Input 8 2 2 3 10 2" xfId="6934"/>
    <cellStyle name="Input 8 2 2 3 11" xfId="6935"/>
    <cellStyle name="Input 8 2 2 3 11 2" xfId="6936"/>
    <cellStyle name="Input 8 2 2 3 12" xfId="6937"/>
    <cellStyle name="Input 8 2 2 3 12 2" xfId="6938"/>
    <cellStyle name="Input 8 2 2 3 13" xfId="6939"/>
    <cellStyle name="Input 8 2 2 3 13 2" xfId="6940"/>
    <cellStyle name="Input 8 2 2 3 14" xfId="6941"/>
    <cellStyle name="Input 8 2 2 3 14 2" xfId="6942"/>
    <cellStyle name="Input 8 2 2 3 15" xfId="6943"/>
    <cellStyle name="Input 8 2 2 3 15 2" xfId="6944"/>
    <cellStyle name="Input 8 2 2 3 16" xfId="6945"/>
    <cellStyle name="Input 8 2 2 3 16 2" xfId="6946"/>
    <cellStyle name="Input 8 2 2 3 17" xfId="6947"/>
    <cellStyle name="Input 8 2 2 3 17 2" xfId="6948"/>
    <cellStyle name="Input 8 2 2 3 18" xfId="6949"/>
    <cellStyle name="Input 8 2 2 3 18 2" xfId="6950"/>
    <cellStyle name="Input 8 2 2 3 19" xfId="6951"/>
    <cellStyle name="Input 8 2 2 3 2" xfId="6952"/>
    <cellStyle name="Input 8 2 2 3 2 2" xfId="6953"/>
    <cellStyle name="Input 8 2 2 3 3" xfId="6954"/>
    <cellStyle name="Input 8 2 2 3 3 2" xfId="6955"/>
    <cellStyle name="Input 8 2 2 3 4" xfId="6956"/>
    <cellStyle name="Input 8 2 2 3 4 2" xfId="6957"/>
    <cellStyle name="Input 8 2 2 3 5" xfId="6958"/>
    <cellStyle name="Input 8 2 2 3 5 2" xfId="6959"/>
    <cellStyle name="Input 8 2 2 3 6" xfId="6960"/>
    <cellStyle name="Input 8 2 2 3 6 2" xfId="6961"/>
    <cellStyle name="Input 8 2 2 3 7" xfId="6962"/>
    <cellStyle name="Input 8 2 2 3 7 2" xfId="6963"/>
    <cellStyle name="Input 8 2 2 3 8" xfId="6964"/>
    <cellStyle name="Input 8 2 2 3 8 2" xfId="6965"/>
    <cellStyle name="Input 8 2 2 3 9" xfId="6966"/>
    <cellStyle name="Input 8 2 2 3 9 2" xfId="6967"/>
    <cellStyle name="Input 8 2 2 4" xfId="6968"/>
    <cellStyle name="Input 8 2 2 4 10" xfId="6969"/>
    <cellStyle name="Input 8 2 2 4 10 2" xfId="6970"/>
    <cellStyle name="Input 8 2 2 4 11" xfId="6971"/>
    <cellStyle name="Input 8 2 2 4 11 2" xfId="6972"/>
    <cellStyle name="Input 8 2 2 4 12" xfId="6973"/>
    <cellStyle name="Input 8 2 2 4 12 2" xfId="6974"/>
    <cellStyle name="Input 8 2 2 4 13" xfId="6975"/>
    <cellStyle name="Input 8 2 2 4 13 2" xfId="6976"/>
    <cellStyle name="Input 8 2 2 4 14" xfId="6977"/>
    <cellStyle name="Input 8 2 2 4 14 2" xfId="6978"/>
    <cellStyle name="Input 8 2 2 4 15" xfId="6979"/>
    <cellStyle name="Input 8 2 2 4 15 2" xfId="6980"/>
    <cellStyle name="Input 8 2 2 4 16" xfId="6981"/>
    <cellStyle name="Input 8 2 2 4 2" xfId="6982"/>
    <cellStyle name="Input 8 2 2 4 2 2" xfId="6983"/>
    <cellStyle name="Input 8 2 2 4 3" xfId="6984"/>
    <cellStyle name="Input 8 2 2 4 3 2" xfId="6985"/>
    <cellStyle name="Input 8 2 2 4 4" xfId="6986"/>
    <cellStyle name="Input 8 2 2 4 4 2" xfId="6987"/>
    <cellStyle name="Input 8 2 2 4 5" xfId="6988"/>
    <cellStyle name="Input 8 2 2 4 5 2" xfId="6989"/>
    <cellStyle name="Input 8 2 2 4 6" xfId="6990"/>
    <cellStyle name="Input 8 2 2 4 6 2" xfId="6991"/>
    <cellStyle name="Input 8 2 2 4 7" xfId="6992"/>
    <cellStyle name="Input 8 2 2 4 7 2" xfId="6993"/>
    <cellStyle name="Input 8 2 2 4 8" xfId="6994"/>
    <cellStyle name="Input 8 2 2 4 8 2" xfId="6995"/>
    <cellStyle name="Input 8 2 2 4 9" xfId="6996"/>
    <cellStyle name="Input 8 2 2 4 9 2" xfId="6997"/>
    <cellStyle name="Input 8 2 2 5" xfId="6998"/>
    <cellStyle name="Input 8 2 2 5 10" xfId="6999"/>
    <cellStyle name="Input 8 2 2 5 10 2" xfId="7000"/>
    <cellStyle name="Input 8 2 2 5 11" xfId="7001"/>
    <cellStyle name="Input 8 2 2 5 11 2" xfId="7002"/>
    <cellStyle name="Input 8 2 2 5 12" xfId="7003"/>
    <cellStyle name="Input 8 2 2 5 12 2" xfId="7004"/>
    <cellStyle name="Input 8 2 2 5 13" xfId="7005"/>
    <cellStyle name="Input 8 2 2 5 13 2" xfId="7006"/>
    <cellStyle name="Input 8 2 2 5 14" xfId="7007"/>
    <cellStyle name="Input 8 2 2 5 14 2" xfId="7008"/>
    <cellStyle name="Input 8 2 2 5 15" xfId="7009"/>
    <cellStyle name="Input 8 2 2 5 15 2" xfId="7010"/>
    <cellStyle name="Input 8 2 2 5 16" xfId="7011"/>
    <cellStyle name="Input 8 2 2 5 2" xfId="7012"/>
    <cellStyle name="Input 8 2 2 5 2 2" xfId="7013"/>
    <cellStyle name="Input 8 2 2 5 3" xfId="7014"/>
    <cellStyle name="Input 8 2 2 5 3 2" xfId="7015"/>
    <cellStyle name="Input 8 2 2 5 4" xfId="7016"/>
    <cellStyle name="Input 8 2 2 5 4 2" xfId="7017"/>
    <cellStyle name="Input 8 2 2 5 5" xfId="7018"/>
    <cellStyle name="Input 8 2 2 5 5 2" xfId="7019"/>
    <cellStyle name="Input 8 2 2 5 6" xfId="7020"/>
    <cellStyle name="Input 8 2 2 5 6 2" xfId="7021"/>
    <cellStyle name="Input 8 2 2 5 7" xfId="7022"/>
    <cellStyle name="Input 8 2 2 5 7 2" xfId="7023"/>
    <cellStyle name="Input 8 2 2 5 8" xfId="7024"/>
    <cellStyle name="Input 8 2 2 5 8 2" xfId="7025"/>
    <cellStyle name="Input 8 2 2 5 9" xfId="7026"/>
    <cellStyle name="Input 8 2 2 5 9 2" xfId="7027"/>
    <cellStyle name="Input 8 2 2 6" xfId="7028"/>
    <cellStyle name="Input 8 2 2 6 10" xfId="7029"/>
    <cellStyle name="Input 8 2 2 6 10 2" xfId="7030"/>
    <cellStyle name="Input 8 2 2 6 11" xfId="7031"/>
    <cellStyle name="Input 8 2 2 6 11 2" xfId="7032"/>
    <cellStyle name="Input 8 2 2 6 12" xfId="7033"/>
    <cellStyle name="Input 8 2 2 6 12 2" xfId="7034"/>
    <cellStyle name="Input 8 2 2 6 13" xfId="7035"/>
    <cellStyle name="Input 8 2 2 6 13 2" xfId="7036"/>
    <cellStyle name="Input 8 2 2 6 14" xfId="7037"/>
    <cellStyle name="Input 8 2 2 6 14 2" xfId="7038"/>
    <cellStyle name="Input 8 2 2 6 15" xfId="7039"/>
    <cellStyle name="Input 8 2 2 6 2" xfId="7040"/>
    <cellStyle name="Input 8 2 2 6 2 2" xfId="7041"/>
    <cellStyle name="Input 8 2 2 6 3" xfId="7042"/>
    <cellStyle name="Input 8 2 2 6 3 2" xfId="7043"/>
    <cellStyle name="Input 8 2 2 6 4" xfId="7044"/>
    <cellStyle name="Input 8 2 2 6 4 2" xfId="7045"/>
    <cellStyle name="Input 8 2 2 6 5" xfId="7046"/>
    <cellStyle name="Input 8 2 2 6 5 2" xfId="7047"/>
    <cellStyle name="Input 8 2 2 6 6" xfId="7048"/>
    <cellStyle name="Input 8 2 2 6 6 2" xfId="7049"/>
    <cellStyle name="Input 8 2 2 6 7" xfId="7050"/>
    <cellStyle name="Input 8 2 2 6 7 2" xfId="7051"/>
    <cellStyle name="Input 8 2 2 6 8" xfId="7052"/>
    <cellStyle name="Input 8 2 2 6 8 2" xfId="7053"/>
    <cellStyle name="Input 8 2 2 6 9" xfId="7054"/>
    <cellStyle name="Input 8 2 2 6 9 2" xfId="7055"/>
    <cellStyle name="Input 8 2 2 7" xfId="7056"/>
    <cellStyle name="Input 8 2 2 7 2" xfId="7057"/>
    <cellStyle name="Input 8 2 2 8" xfId="7058"/>
    <cellStyle name="Input 8 2 2 8 2" xfId="7059"/>
    <cellStyle name="Input 8 2 2 9" xfId="7060"/>
    <cellStyle name="Input 8 2 2 9 2" xfId="7061"/>
    <cellStyle name="Input 8 2 20" xfId="7062"/>
    <cellStyle name="Input 8 2 20 2" xfId="7063"/>
    <cellStyle name="Input 8 2 21" xfId="7064"/>
    <cellStyle name="Input 8 2 21 2" xfId="7065"/>
    <cellStyle name="Input 8 2 22" xfId="7066"/>
    <cellStyle name="Input 8 2 22 2" xfId="7067"/>
    <cellStyle name="Input 8 2 23" xfId="7068"/>
    <cellStyle name="Input 8 2 23 2" xfId="7069"/>
    <cellStyle name="Input 8 2 24" xfId="7070"/>
    <cellStyle name="Input 8 2 24 2" xfId="7071"/>
    <cellStyle name="Input 8 2 25" xfId="7072"/>
    <cellStyle name="Input 8 2 25 2" xfId="7073"/>
    <cellStyle name="Input 8 2 26" xfId="7074"/>
    <cellStyle name="Input 8 2 26 2" xfId="7075"/>
    <cellStyle name="Input 8 2 27" xfId="7076"/>
    <cellStyle name="Input 8 2 3" xfId="7077"/>
    <cellStyle name="Input 8 2 3 10" xfId="7078"/>
    <cellStyle name="Input 8 2 3 10 2" xfId="7079"/>
    <cellStyle name="Input 8 2 3 11" xfId="7080"/>
    <cellStyle name="Input 8 2 3 11 2" xfId="7081"/>
    <cellStyle name="Input 8 2 3 12" xfId="7082"/>
    <cellStyle name="Input 8 2 3 12 2" xfId="7083"/>
    <cellStyle name="Input 8 2 3 13" xfId="7084"/>
    <cellStyle name="Input 8 2 3 13 2" xfId="7085"/>
    <cellStyle name="Input 8 2 3 14" xfId="7086"/>
    <cellStyle name="Input 8 2 3 14 2" xfId="7087"/>
    <cellStyle name="Input 8 2 3 15" xfId="7088"/>
    <cellStyle name="Input 8 2 3 15 2" xfId="7089"/>
    <cellStyle name="Input 8 2 3 16" xfId="7090"/>
    <cellStyle name="Input 8 2 3 16 2" xfId="7091"/>
    <cellStyle name="Input 8 2 3 17" xfId="7092"/>
    <cellStyle name="Input 8 2 3 17 2" xfId="7093"/>
    <cellStyle name="Input 8 2 3 18" xfId="7094"/>
    <cellStyle name="Input 8 2 3 18 2" xfId="7095"/>
    <cellStyle name="Input 8 2 3 19" xfId="7096"/>
    <cellStyle name="Input 8 2 3 19 2" xfId="7097"/>
    <cellStyle name="Input 8 2 3 2" xfId="7098"/>
    <cellStyle name="Input 8 2 3 2 10" xfId="7099"/>
    <cellStyle name="Input 8 2 3 2 10 2" xfId="7100"/>
    <cellStyle name="Input 8 2 3 2 11" xfId="7101"/>
    <cellStyle name="Input 8 2 3 2 11 2" xfId="7102"/>
    <cellStyle name="Input 8 2 3 2 12" xfId="7103"/>
    <cellStyle name="Input 8 2 3 2 12 2" xfId="7104"/>
    <cellStyle name="Input 8 2 3 2 13" xfId="7105"/>
    <cellStyle name="Input 8 2 3 2 13 2" xfId="7106"/>
    <cellStyle name="Input 8 2 3 2 14" xfId="7107"/>
    <cellStyle name="Input 8 2 3 2 14 2" xfId="7108"/>
    <cellStyle name="Input 8 2 3 2 15" xfId="7109"/>
    <cellStyle name="Input 8 2 3 2 15 2" xfId="7110"/>
    <cellStyle name="Input 8 2 3 2 16" xfId="7111"/>
    <cellStyle name="Input 8 2 3 2 16 2" xfId="7112"/>
    <cellStyle name="Input 8 2 3 2 17" xfId="7113"/>
    <cellStyle name="Input 8 2 3 2 17 2" xfId="7114"/>
    <cellStyle name="Input 8 2 3 2 18" xfId="7115"/>
    <cellStyle name="Input 8 2 3 2 18 2" xfId="7116"/>
    <cellStyle name="Input 8 2 3 2 19" xfId="7117"/>
    <cellStyle name="Input 8 2 3 2 2" xfId="7118"/>
    <cellStyle name="Input 8 2 3 2 2 2" xfId="7119"/>
    <cellStyle name="Input 8 2 3 2 3" xfId="7120"/>
    <cellStyle name="Input 8 2 3 2 3 2" xfId="7121"/>
    <cellStyle name="Input 8 2 3 2 4" xfId="7122"/>
    <cellStyle name="Input 8 2 3 2 4 2" xfId="7123"/>
    <cellStyle name="Input 8 2 3 2 5" xfId="7124"/>
    <cellStyle name="Input 8 2 3 2 5 2" xfId="7125"/>
    <cellStyle name="Input 8 2 3 2 6" xfId="7126"/>
    <cellStyle name="Input 8 2 3 2 6 2" xfId="7127"/>
    <cellStyle name="Input 8 2 3 2 7" xfId="7128"/>
    <cellStyle name="Input 8 2 3 2 7 2" xfId="7129"/>
    <cellStyle name="Input 8 2 3 2 8" xfId="7130"/>
    <cellStyle name="Input 8 2 3 2 8 2" xfId="7131"/>
    <cellStyle name="Input 8 2 3 2 9" xfId="7132"/>
    <cellStyle name="Input 8 2 3 2 9 2" xfId="7133"/>
    <cellStyle name="Input 8 2 3 20" xfId="7134"/>
    <cellStyle name="Input 8 2 3 3" xfId="7135"/>
    <cellStyle name="Input 8 2 3 3 10" xfId="7136"/>
    <cellStyle name="Input 8 2 3 3 10 2" xfId="7137"/>
    <cellStyle name="Input 8 2 3 3 11" xfId="7138"/>
    <cellStyle name="Input 8 2 3 3 11 2" xfId="7139"/>
    <cellStyle name="Input 8 2 3 3 12" xfId="7140"/>
    <cellStyle name="Input 8 2 3 3 12 2" xfId="7141"/>
    <cellStyle name="Input 8 2 3 3 13" xfId="7142"/>
    <cellStyle name="Input 8 2 3 3 13 2" xfId="7143"/>
    <cellStyle name="Input 8 2 3 3 14" xfId="7144"/>
    <cellStyle name="Input 8 2 3 3 14 2" xfId="7145"/>
    <cellStyle name="Input 8 2 3 3 15" xfId="7146"/>
    <cellStyle name="Input 8 2 3 3 15 2" xfId="7147"/>
    <cellStyle name="Input 8 2 3 3 16" xfId="7148"/>
    <cellStyle name="Input 8 2 3 3 16 2" xfId="7149"/>
    <cellStyle name="Input 8 2 3 3 17" xfId="7150"/>
    <cellStyle name="Input 8 2 3 3 17 2" xfId="7151"/>
    <cellStyle name="Input 8 2 3 3 18" xfId="7152"/>
    <cellStyle name="Input 8 2 3 3 18 2" xfId="7153"/>
    <cellStyle name="Input 8 2 3 3 19" xfId="7154"/>
    <cellStyle name="Input 8 2 3 3 2" xfId="7155"/>
    <cellStyle name="Input 8 2 3 3 2 2" xfId="7156"/>
    <cellStyle name="Input 8 2 3 3 3" xfId="7157"/>
    <cellStyle name="Input 8 2 3 3 3 2" xfId="7158"/>
    <cellStyle name="Input 8 2 3 3 4" xfId="7159"/>
    <cellStyle name="Input 8 2 3 3 4 2" xfId="7160"/>
    <cellStyle name="Input 8 2 3 3 5" xfId="7161"/>
    <cellStyle name="Input 8 2 3 3 5 2" xfId="7162"/>
    <cellStyle name="Input 8 2 3 3 6" xfId="7163"/>
    <cellStyle name="Input 8 2 3 3 6 2" xfId="7164"/>
    <cellStyle name="Input 8 2 3 3 7" xfId="7165"/>
    <cellStyle name="Input 8 2 3 3 7 2" xfId="7166"/>
    <cellStyle name="Input 8 2 3 3 8" xfId="7167"/>
    <cellStyle name="Input 8 2 3 3 8 2" xfId="7168"/>
    <cellStyle name="Input 8 2 3 3 9" xfId="7169"/>
    <cellStyle name="Input 8 2 3 3 9 2" xfId="7170"/>
    <cellStyle name="Input 8 2 3 4" xfId="7171"/>
    <cellStyle name="Input 8 2 3 4 10" xfId="7172"/>
    <cellStyle name="Input 8 2 3 4 10 2" xfId="7173"/>
    <cellStyle name="Input 8 2 3 4 11" xfId="7174"/>
    <cellStyle name="Input 8 2 3 4 11 2" xfId="7175"/>
    <cellStyle name="Input 8 2 3 4 12" xfId="7176"/>
    <cellStyle name="Input 8 2 3 4 12 2" xfId="7177"/>
    <cellStyle name="Input 8 2 3 4 13" xfId="7178"/>
    <cellStyle name="Input 8 2 3 4 13 2" xfId="7179"/>
    <cellStyle name="Input 8 2 3 4 14" xfId="7180"/>
    <cellStyle name="Input 8 2 3 4 14 2" xfId="7181"/>
    <cellStyle name="Input 8 2 3 4 15" xfId="7182"/>
    <cellStyle name="Input 8 2 3 4 15 2" xfId="7183"/>
    <cellStyle name="Input 8 2 3 4 16" xfId="7184"/>
    <cellStyle name="Input 8 2 3 4 2" xfId="7185"/>
    <cellStyle name="Input 8 2 3 4 2 2" xfId="7186"/>
    <cellStyle name="Input 8 2 3 4 3" xfId="7187"/>
    <cellStyle name="Input 8 2 3 4 3 2" xfId="7188"/>
    <cellStyle name="Input 8 2 3 4 4" xfId="7189"/>
    <cellStyle name="Input 8 2 3 4 4 2" xfId="7190"/>
    <cellStyle name="Input 8 2 3 4 5" xfId="7191"/>
    <cellStyle name="Input 8 2 3 4 5 2" xfId="7192"/>
    <cellStyle name="Input 8 2 3 4 6" xfId="7193"/>
    <cellStyle name="Input 8 2 3 4 6 2" xfId="7194"/>
    <cellStyle name="Input 8 2 3 4 7" xfId="7195"/>
    <cellStyle name="Input 8 2 3 4 7 2" xfId="7196"/>
    <cellStyle name="Input 8 2 3 4 8" xfId="7197"/>
    <cellStyle name="Input 8 2 3 4 8 2" xfId="7198"/>
    <cellStyle name="Input 8 2 3 4 9" xfId="7199"/>
    <cellStyle name="Input 8 2 3 4 9 2" xfId="7200"/>
    <cellStyle name="Input 8 2 3 5" xfId="7201"/>
    <cellStyle name="Input 8 2 3 5 10" xfId="7202"/>
    <cellStyle name="Input 8 2 3 5 10 2" xfId="7203"/>
    <cellStyle name="Input 8 2 3 5 11" xfId="7204"/>
    <cellStyle name="Input 8 2 3 5 11 2" xfId="7205"/>
    <cellStyle name="Input 8 2 3 5 12" xfId="7206"/>
    <cellStyle name="Input 8 2 3 5 12 2" xfId="7207"/>
    <cellStyle name="Input 8 2 3 5 13" xfId="7208"/>
    <cellStyle name="Input 8 2 3 5 13 2" xfId="7209"/>
    <cellStyle name="Input 8 2 3 5 14" xfId="7210"/>
    <cellStyle name="Input 8 2 3 5 14 2" xfId="7211"/>
    <cellStyle name="Input 8 2 3 5 15" xfId="7212"/>
    <cellStyle name="Input 8 2 3 5 15 2" xfId="7213"/>
    <cellStyle name="Input 8 2 3 5 16" xfId="7214"/>
    <cellStyle name="Input 8 2 3 5 2" xfId="7215"/>
    <cellStyle name="Input 8 2 3 5 2 2" xfId="7216"/>
    <cellStyle name="Input 8 2 3 5 3" xfId="7217"/>
    <cellStyle name="Input 8 2 3 5 3 2" xfId="7218"/>
    <cellStyle name="Input 8 2 3 5 4" xfId="7219"/>
    <cellStyle name="Input 8 2 3 5 4 2" xfId="7220"/>
    <cellStyle name="Input 8 2 3 5 5" xfId="7221"/>
    <cellStyle name="Input 8 2 3 5 5 2" xfId="7222"/>
    <cellStyle name="Input 8 2 3 5 6" xfId="7223"/>
    <cellStyle name="Input 8 2 3 5 6 2" xfId="7224"/>
    <cellStyle name="Input 8 2 3 5 7" xfId="7225"/>
    <cellStyle name="Input 8 2 3 5 7 2" xfId="7226"/>
    <cellStyle name="Input 8 2 3 5 8" xfId="7227"/>
    <cellStyle name="Input 8 2 3 5 8 2" xfId="7228"/>
    <cellStyle name="Input 8 2 3 5 9" xfId="7229"/>
    <cellStyle name="Input 8 2 3 5 9 2" xfId="7230"/>
    <cellStyle name="Input 8 2 3 6" xfId="7231"/>
    <cellStyle name="Input 8 2 3 6 10" xfId="7232"/>
    <cellStyle name="Input 8 2 3 6 10 2" xfId="7233"/>
    <cellStyle name="Input 8 2 3 6 11" xfId="7234"/>
    <cellStyle name="Input 8 2 3 6 11 2" xfId="7235"/>
    <cellStyle name="Input 8 2 3 6 12" xfId="7236"/>
    <cellStyle name="Input 8 2 3 6 12 2" xfId="7237"/>
    <cellStyle name="Input 8 2 3 6 13" xfId="7238"/>
    <cellStyle name="Input 8 2 3 6 13 2" xfId="7239"/>
    <cellStyle name="Input 8 2 3 6 14" xfId="7240"/>
    <cellStyle name="Input 8 2 3 6 14 2" xfId="7241"/>
    <cellStyle name="Input 8 2 3 6 15" xfId="7242"/>
    <cellStyle name="Input 8 2 3 6 2" xfId="7243"/>
    <cellStyle name="Input 8 2 3 6 2 2" xfId="7244"/>
    <cellStyle name="Input 8 2 3 6 3" xfId="7245"/>
    <cellStyle name="Input 8 2 3 6 3 2" xfId="7246"/>
    <cellStyle name="Input 8 2 3 6 4" xfId="7247"/>
    <cellStyle name="Input 8 2 3 6 4 2" xfId="7248"/>
    <cellStyle name="Input 8 2 3 6 5" xfId="7249"/>
    <cellStyle name="Input 8 2 3 6 5 2" xfId="7250"/>
    <cellStyle name="Input 8 2 3 6 6" xfId="7251"/>
    <cellStyle name="Input 8 2 3 6 6 2" xfId="7252"/>
    <cellStyle name="Input 8 2 3 6 7" xfId="7253"/>
    <cellStyle name="Input 8 2 3 6 7 2" xfId="7254"/>
    <cellStyle name="Input 8 2 3 6 8" xfId="7255"/>
    <cellStyle name="Input 8 2 3 6 8 2" xfId="7256"/>
    <cellStyle name="Input 8 2 3 6 9" xfId="7257"/>
    <cellStyle name="Input 8 2 3 6 9 2" xfId="7258"/>
    <cellStyle name="Input 8 2 3 7" xfId="7259"/>
    <cellStyle name="Input 8 2 3 7 2" xfId="7260"/>
    <cellStyle name="Input 8 2 3 8" xfId="7261"/>
    <cellStyle name="Input 8 2 3 8 2" xfId="7262"/>
    <cellStyle name="Input 8 2 3 9" xfId="7263"/>
    <cellStyle name="Input 8 2 3 9 2" xfId="7264"/>
    <cellStyle name="Input 8 2 4" xfId="7265"/>
    <cellStyle name="Input 8 2 4 10" xfId="7266"/>
    <cellStyle name="Input 8 2 4 10 2" xfId="7267"/>
    <cellStyle name="Input 8 2 4 11" xfId="7268"/>
    <cellStyle name="Input 8 2 4 11 2" xfId="7269"/>
    <cellStyle name="Input 8 2 4 12" xfId="7270"/>
    <cellStyle name="Input 8 2 4 12 2" xfId="7271"/>
    <cellStyle name="Input 8 2 4 13" xfId="7272"/>
    <cellStyle name="Input 8 2 4 13 2" xfId="7273"/>
    <cellStyle name="Input 8 2 4 14" xfId="7274"/>
    <cellStyle name="Input 8 2 4 14 2" xfId="7275"/>
    <cellStyle name="Input 8 2 4 15" xfId="7276"/>
    <cellStyle name="Input 8 2 4 15 2" xfId="7277"/>
    <cellStyle name="Input 8 2 4 16" xfId="7278"/>
    <cellStyle name="Input 8 2 4 16 2" xfId="7279"/>
    <cellStyle name="Input 8 2 4 17" xfId="7280"/>
    <cellStyle name="Input 8 2 4 17 2" xfId="7281"/>
    <cellStyle name="Input 8 2 4 18" xfId="7282"/>
    <cellStyle name="Input 8 2 4 18 2" xfId="7283"/>
    <cellStyle name="Input 8 2 4 19" xfId="7284"/>
    <cellStyle name="Input 8 2 4 19 2" xfId="7285"/>
    <cellStyle name="Input 8 2 4 2" xfId="7286"/>
    <cellStyle name="Input 8 2 4 2 10" xfId="7287"/>
    <cellStyle name="Input 8 2 4 2 10 2" xfId="7288"/>
    <cellStyle name="Input 8 2 4 2 11" xfId="7289"/>
    <cellStyle name="Input 8 2 4 2 11 2" xfId="7290"/>
    <cellStyle name="Input 8 2 4 2 12" xfId="7291"/>
    <cellStyle name="Input 8 2 4 2 12 2" xfId="7292"/>
    <cellStyle name="Input 8 2 4 2 13" xfId="7293"/>
    <cellStyle name="Input 8 2 4 2 13 2" xfId="7294"/>
    <cellStyle name="Input 8 2 4 2 14" xfId="7295"/>
    <cellStyle name="Input 8 2 4 2 14 2" xfId="7296"/>
    <cellStyle name="Input 8 2 4 2 15" xfId="7297"/>
    <cellStyle name="Input 8 2 4 2 15 2" xfId="7298"/>
    <cellStyle name="Input 8 2 4 2 16" xfId="7299"/>
    <cellStyle name="Input 8 2 4 2 16 2" xfId="7300"/>
    <cellStyle name="Input 8 2 4 2 17" xfId="7301"/>
    <cellStyle name="Input 8 2 4 2 17 2" xfId="7302"/>
    <cellStyle name="Input 8 2 4 2 18" xfId="7303"/>
    <cellStyle name="Input 8 2 4 2 18 2" xfId="7304"/>
    <cellStyle name="Input 8 2 4 2 19" xfId="7305"/>
    <cellStyle name="Input 8 2 4 2 2" xfId="7306"/>
    <cellStyle name="Input 8 2 4 2 2 2" xfId="7307"/>
    <cellStyle name="Input 8 2 4 2 3" xfId="7308"/>
    <cellStyle name="Input 8 2 4 2 3 2" xfId="7309"/>
    <cellStyle name="Input 8 2 4 2 4" xfId="7310"/>
    <cellStyle name="Input 8 2 4 2 4 2" xfId="7311"/>
    <cellStyle name="Input 8 2 4 2 5" xfId="7312"/>
    <cellStyle name="Input 8 2 4 2 5 2" xfId="7313"/>
    <cellStyle name="Input 8 2 4 2 6" xfId="7314"/>
    <cellStyle name="Input 8 2 4 2 6 2" xfId="7315"/>
    <cellStyle name="Input 8 2 4 2 7" xfId="7316"/>
    <cellStyle name="Input 8 2 4 2 7 2" xfId="7317"/>
    <cellStyle name="Input 8 2 4 2 8" xfId="7318"/>
    <cellStyle name="Input 8 2 4 2 8 2" xfId="7319"/>
    <cellStyle name="Input 8 2 4 2 9" xfId="7320"/>
    <cellStyle name="Input 8 2 4 2 9 2" xfId="7321"/>
    <cellStyle name="Input 8 2 4 20" xfId="7322"/>
    <cellStyle name="Input 8 2 4 3" xfId="7323"/>
    <cellStyle name="Input 8 2 4 3 10" xfId="7324"/>
    <cellStyle name="Input 8 2 4 3 10 2" xfId="7325"/>
    <cellStyle name="Input 8 2 4 3 11" xfId="7326"/>
    <cellStyle name="Input 8 2 4 3 11 2" xfId="7327"/>
    <cellStyle name="Input 8 2 4 3 12" xfId="7328"/>
    <cellStyle name="Input 8 2 4 3 12 2" xfId="7329"/>
    <cellStyle name="Input 8 2 4 3 13" xfId="7330"/>
    <cellStyle name="Input 8 2 4 3 13 2" xfId="7331"/>
    <cellStyle name="Input 8 2 4 3 14" xfId="7332"/>
    <cellStyle name="Input 8 2 4 3 14 2" xfId="7333"/>
    <cellStyle name="Input 8 2 4 3 15" xfId="7334"/>
    <cellStyle name="Input 8 2 4 3 15 2" xfId="7335"/>
    <cellStyle name="Input 8 2 4 3 16" xfId="7336"/>
    <cellStyle name="Input 8 2 4 3 16 2" xfId="7337"/>
    <cellStyle name="Input 8 2 4 3 17" xfId="7338"/>
    <cellStyle name="Input 8 2 4 3 17 2" xfId="7339"/>
    <cellStyle name="Input 8 2 4 3 18" xfId="7340"/>
    <cellStyle name="Input 8 2 4 3 2" xfId="7341"/>
    <cellStyle name="Input 8 2 4 3 2 2" xfId="7342"/>
    <cellStyle name="Input 8 2 4 3 3" xfId="7343"/>
    <cellStyle name="Input 8 2 4 3 3 2" xfId="7344"/>
    <cellStyle name="Input 8 2 4 3 4" xfId="7345"/>
    <cellStyle name="Input 8 2 4 3 4 2" xfId="7346"/>
    <cellStyle name="Input 8 2 4 3 5" xfId="7347"/>
    <cellStyle name="Input 8 2 4 3 5 2" xfId="7348"/>
    <cellStyle name="Input 8 2 4 3 6" xfId="7349"/>
    <cellStyle name="Input 8 2 4 3 6 2" xfId="7350"/>
    <cellStyle name="Input 8 2 4 3 7" xfId="7351"/>
    <cellStyle name="Input 8 2 4 3 7 2" xfId="7352"/>
    <cellStyle name="Input 8 2 4 3 8" xfId="7353"/>
    <cellStyle name="Input 8 2 4 3 8 2" xfId="7354"/>
    <cellStyle name="Input 8 2 4 3 9" xfId="7355"/>
    <cellStyle name="Input 8 2 4 3 9 2" xfId="7356"/>
    <cellStyle name="Input 8 2 4 4" xfId="7357"/>
    <cellStyle name="Input 8 2 4 4 10" xfId="7358"/>
    <cellStyle name="Input 8 2 4 4 10 2" xfId="7359"/>
    <cellStyle name="Input 8 2 4 4 11" xfId="7360"/>
    <cellStyle name="Input 8 2 4 4 11 2" xfId="7361"/>
    <cellStyle name="Input 8 2 4 4 12" xfId="7362"/>
    <cellStyle name="Input 8 2 4 4 12 2" xfId="7363"/>
    <cellStyle name="Input 8 2 4 4 13" xfId="7364"/>
    <cellStyle name="Input 8 2 4 4 13 2" xfId="7365"/>
    <cellStyle name="Input 8 2 4 4 14" xfId="7366"/>
    <cellStyle name="Input 8 2 4 4 14 2" xfId="7367"/>
    <cellStyle name="Input 8 2 4 4 15" xfId="7368"/>
    <cellStyle name="Input 8 2 4 4 15 2" xfId="7369"/>
    <cellStyle name="Input 8 2 4 4 16" xfId="7370"/>
    <cellStyle name="Input 8 2 4 4 2" xfId="7371"/>
    <cellStyle name="Input 8 2 4 4 2 2" xfId="7372"/>
    <cellStyle name="Input 8 2 4 4 3" xfId="7373"/>
    <cellStyle name="Input 8 2 4 4 3 2" xfId="7374"/>
    <cellStyle name="Input 8 2 4 4 4" xfId="7375"/>
    <cellStyle name="Input 8 2 4 4 4 2" xfId="7376"/>
    <cellStyle name="Input 8 2 4 4 5" xfId="7377"/>
    <cellStyle name="Input 8 2 4 4 5 2" xfId="7378"/>
    <cellStyle name="Input 8 2 4 4 6" xfId="7379"/>
    <cellStyle name="Input 8 2 4 4 6 2" xfId="7380"/>
    <cellStyle name="Input 8 2 4 4 7" xfId="7381"/>
    <cellStyle name="Input 8 2 4 4 7 2" xfId="7382"/>
    <cellStyle name="Input 8 2 4 4 8" xfId="7383"/>
    <cellStyle name="Input 8 2 4 4 8 2" xfId="7384"/>
    <cellStyle name="Input 8 2 4 4 9" xfId="7385"/>
    <cellStyle name="Input 8 2 4 4 9 2" xfId="7386"/>
    <cellStyle name="Input 8 2 4 5" xfId="7387"/>
    <cellStyle name="Input 8 2 4 5 10" xfId="7388"/>
    <cellStyle name="Input 8 2 4 5 10 2" xfId="7389"/>
    <cellStyle name="Input 8 2 4 5 11" xfId="7390"/>
    <cellStyle name="Input 8 2 4 5 11 2" xfId="7391"/>
    <cellStyle name="Input 8 2 4 5 12" xfId="7392"/>
    <cellStyle name="Input 8 2 4 5 12 2" xfId="7393"/>
    <cellStyle name="Input 8 2 4 5 13" xfId="7394"/>
    <cellStyle name="Input 8 2 4 5 13 2" xfId="7395"/>
    <cellStyle name="Input 8 2 4 5 14" xfId="7396"/>
    <cellStyle name="Input 8 2 4 5 14 2" xfId="7397"/>
    <cellStyle name="Input 8 2 4 5 15" xfId="7398"/>
    <cellStyle name="Input 8 2 4 5 15 2" xfId="7399"/>
    <cellStyle name="Input 8 2 4 5 16" xfId="7400"/>
    <cellStyle name="Input 8 2 4 5 2" xfId="7401"/>
    <cellStyle name="Input 8 2 4 5 2 2" xfId="7402"/>
    <cellStyle name="Input 8 2 4 5 3" xfId="7403"/>
    <cellStyle name="Input 8 2 4 5 3 2" xfId="7404"/>
    <cellStyle name="Input 8 2 4 5 4" xfId="7405"/>
    <cellStyle name="Input 8 2 4 5 4 2" xfId="7406"/>
    <cellStyle name="Input 8 2 4 5 5" xfId="7407"/>
    <cellStyle name="Input 8 2 4 5 5 2" xfId="7408"/>
    <cellStyle name="Input 8 2 4 5 6" xfId="7409"/>
    <cellStyle name="Input 8 2 4 5 6 2" xfId="7410"/>
    <cellStyle name="Input 8 2 4 5 7" xfId="7411"/>
    <cellStyle name="Input 8 2 4 5 7 2" xfId="7412"/>
    <cellStyle name="Input 8 2 4 5 8" xfId="7413"/>
    <cellStyle name="Input 8 2 4 5 8 2" xfId="7414"/>
    <cellStyle name="Input 8 2 4 5 9" xfId="7415"/>
    <cellStyle name="Input 8 2 4 5 9 2" xfId="7416"/>
    <cellStyle name="Input 8 2 4 6" xfId="7417"/>
    <cellStyle name="Input 8 2 4 6 10" xfId="7418"/>
    <cellStyle name="Input 8 2 4 6 10 2" xfId="7419"/>
    <cellStyle name="Input 8 2 4 6 11" xfId="7420"/>
    <cellStyle name="Input 8 2 4 6 11 2" xfId="7421"/>
    <cellStyle name="Input 8 2 4 6 12" xfId="7422"/>
    <cellStyle name="Input 8 2 4 6 12 2" xfId="7423"/>
    <cellStyle name="Input 8 2 4 6 13" xfId="7424"/>
    <cellStyle name="Input 8 2 4 6 13 2" xfId="7425"/>
    <cellStyle name="Input 8 2 4 6 14" xfId="7426"/>
    <cellStyle name="Input 8 2 4 6 14 2" xfId="7427"/>
    <cellStyle name="Input 8 2 4 6 15" xfId="7428"/>
    <cellStyle name="Input 8 2 4 6 2" xfId="7429"/>
    <cellStyle name="Input 8 2 4 6 2 2" xfId="7430"/>
    <cellStyle name="Input 8 2 4 6 3" xfId="7431"/>
    <cellStyle name="Input 8 2 4 6 3 2" xfId="7432"/>
    <cellStyle name="Input 8 2 4 6 4" xfId="7433"/>
    <cellStyle name="Input 8 2 4 6 4 2" xfId="7434"/>
    <cellStyle name="Input 8 2 4 6 5" xfId="7435"/>
    <cellStyle name="Input 8 2 4 6 5 2" xfId="7436"/>
    <cellStyle name="Input 8 2 4 6 6" xfId="7437"/>
    <cellStyle name="Input 8 2 4 6 6 2" xfId="7438"/>
    <cellStyle name="Input 8 2 4 6 7" xfId="7439"/>
    <cellStyle name="Input 8 2 4 6 7 2" xfId="7440"/>
    <cellStyle name="Input 8 2 4 6 8" xfId="7441"/>
    <cellStyle name="Input 8 2 4 6 8 2" xfId="7442"/>
    <cellStyle name="Input 8 2 4 6 9" xfId="7443"/>
    <cellStyle name="Input 8 2 4 6 9 2" xfId="7444"/>
    <cellStyle name="Input 8 2 4 7" xfId="7445"/>
    <cellStyle name="Input 8 2 4 7 2" xfId="7446"/>
    <cellStyle name="Input 8 2 4 8" xfId="7447"/>
    <cellStyle name="Input 8 2 4 8 2" xfId="7448"/>
    <cellStyle name="Input 8 2 4 9" xfId="7449"/>
    <cellStyle name="Input 8 2 4 9 2" xfId="7450"/>
    <cellStyle name="Input 8 2 5" xfId="7451"/>
    <cellStyle name="Input 8 2 5 10" xfId="7452"/>
    <cellStyle name="Input 8 2 5 10 2" xfId="7453"/>
    <cellStyle name="Input 8 2 5 11" xfId="7454"/>
    <cellStyle name="Input 8 2 5 11 2" xfId="7455"/>
    <cellStyle name="Input 8 2 5 12" xfId="7456"/>
    <cellStyle name="Input 8 2 5 12 2" xfId="7457"/>
    <cellStyle name="Input 8 2 5 13" xfId="7458"/>
    <cellStyle name="Input 8 2 5 13 2" xfId="7459"/>
    <cellStyle name="Input 8 2 5 14" xfId="7460"/>
    <cellStyle name="Input 8 2 5 14 2" xfId="7461"/>
    <cellStyle name="Input 8 2 5 15" xfId="7462"/>
    <cellStyle name="Input 8 2 5 15 2" xfId="7463"/>
    <cellStyle name="Input 8 2 5 16" xfId="7464"/>
    <cellStyle name="Input 8 2 5 16 2" xfId="7465"/>
    <cellStyle name="Input 8 2 5 17" xfId="7466"/>
    <cellStyle name="Input 8 2 5 17 2" xfId="7467"/>
    <cellStyle name="Input 8 2 5 18" xfId="7468"/>
    <cellStyle name="Input 8 2 5 18 2" xfId="7469"/>
    <cellStyle name="Input 8 2 5 19" xfId="7470"/>
    <cellStyle name="Input 8 2 5 2" xfId="7471"/>
    <cellStyle name="Input 8 2 5 2 10" xfId="7472"/>
    <cellStyle name="Input 8 2 5 2 10 2" xfId="7473"/>
    <cellStyle name="Input 8 2 5 2 11" xfId="7474"/>
    <cellStyle name="Input 8 2 5 2 11 2" xfId="7475"/>
    <cellStyle name="Input 8 2 5 2 12" xfId="7476"/>
    <cellStyle name="Input 8 2 5 2 12 2" xfId="7477"/>
    <cellStyle name="Input 8 2 5 2 13" xfId="7478"/>
    <cellStyle name="Input 8 2 5 2 13 2" xfId="7479"/>
    <cellStyle name="Input 8 2 5 2 14" xfId="7480"/>
    <cellStyle name="Input 8 2 5 2 14 2" xfId="7481"/>
    <cellStyle name="Input 8 2 5 2 15" xfId="7482"/>
    <cellStyle name="Input 8 2 5 2 15 2" xfId="7483"/>
    <cellStyle name="Input 8 2 5 2 16" xfId="7484"/>
    <cellStyle name="Input 8 2 5 2 16 2" xfId="7485"/>
    <cellStyle name="Input 8 2 5 2 17" xfId="7486"/>
    <cellStyle name="Input 8 2 5 2 17 2" xfId="7487"/>
    <cellStyle name="Input 8 2 5 2 18" xfId="7488"/>
    <cellStyle name="Input 8 2 5 2 2" xfId="7489"/>
    <cellStyle name="Input 8 2 5 2 2 2" xfId="7490"/>
    <cellStyle name="Input 8 2 5 2 3" xfId="7491"/>
    <cellStyle name="Input 8 2 5 2 3 2" xfId="7492"/>
    <cellStyle name="Input 8 2 5 2 4" xfId="7493"/>
    <cellStyle name="Input 8 2 5 2 4 2" xfId="7494"/>
    <cellStyle name="Input 8 2 5 2 5" xfId="7495"/>
    <cellStyle name="Input 8 2 5 2 5 2" xfId="7496"/>
    <cellStyle name="Input 8 2 5 2 6" xfId="7497"/>
    <cellStyle name="Input 8 2 5 2 6 2" xfId="7498"/>
    <cellStyle name="Input 8 2 5 2 7" xfId="7499"/>
    <cellStyle name="Input 8 2 5 2 7 2" xfId="7500"/>
    <cellStyle name="Input 8 2 5 2 8" xfId="7501"/>
    <cellStyle name="Input 8 2 5 2 8 2" xfId="7502"/>
    <cellStyle name="Input 8 2 5 2 9" xfId="7503"/>
    <cellStyle name="Input 8 2 5 2 9 2" xfId="7504"/>
    <cellStyle name="Input 8 2 5 3" xfId="7505"/>
    <cellStyle name="Input 8 2 5 3 10" xfId="7506"/>
    <cellStyle name="Input 8 2 5 3 10 2" xfId="7507"/>
    <cellStyle name="Input 8 2 5 3 11" xfId="7508"/>
    <cellStyle name="Input 8 2 5 3 11 2" xfId="7509"/>
    <cellStyle name="Input 8 2 5 3 12" xfId="7510"/>
    <cellStyle name="Input 8 2 5 3 12 2" xfId="7511"/>
    <cellStyle name="Input 8 2 5 3 13" xfId="7512"/>
    <cellStyle name="Input 8 2 5 3 13 2" xfId="7513"/>
    <cellStyle name="Input 8 2 5 3 14" xfId="7514"/>
    <cellStyle name="Input 8 2 5 3 14 2" xfId="7515"/>
    <cellStyle name="Input 8 2 5 3 15" xfId="7516"/>
    <cellStyle name="Input 8 2 5 3 15 2" xfId="7517"/>
    <cellStyle name="Input 8 2 5 3 16" xfId="7518"/>
    <cellStyle name="Input 8 2 5 3 2" xfId="7519"/>
    <cellStyle name="Input 8 2 5 3 2 2" xfId="7520"/>
    <cellStyle name="Input 8 2 5 3 3" xfId="7521"/>
    <cellStyle name="Input 8 2 5 3 3 2" xfId="7522"/>
    <cellStyle name="Input 8 2 5 3 4" xfId="7523"/>
    <cellStyle name="Input 8 2 5 3 4 2" xfId="7524"/>
    <cellStyle name="Input 8 2 5 3 5" xfId="7525"/>
    <cellStyle name="Input 8 2 5 3 5 2" xfId="7526"/>
    <cellStyle name="Input 8 2 5 3 6" xfId="7527"/>
    <cellStyle name="Input 8 2 5 3 6 2" xfId="7528"/>
    <cellStyle name="Input 8 2 5 3 7" xfId="7529"/>
    <cellStyle name="Input 8 2 5 3 7 2" xfId="7530"/>
    <cellStyle name="Input 8 2 5 3 8" xfId="7531"/>
    <cellStyle name="Input 8 2 5 3 8 2" xfId="7532"/>
    <cellStyle name="Input 8 2 5 3 9" xfId="7533"/>
    <cellStyle name="Input 8 2 5 3 9 2" xfId="7534"/>
    <cellStyle name="Input 8 2 5 4" xfId="7535"/>
    <cellStyle name="Input 8 2 5 4 10" xfId="7536"/>
    <cellStyle name="Input 8 2 5 4 10 2" xfId="7537"/>
    <cellStyle name="Input 8 2 5 4 11" xfId="7538"/>
    <cellStyle name="Input 8 2 5 4 11 2" xfId="7539"/>
    <cellStyle name="Input 8 2 5 4 12" xfId="7540"/>
    <cellStyle name="Input 8 2 5 4 12 2" xfId="7541"/>
    <cellStyle name="Input 8 2 5 4 13" xfId="7542"/>
    <cellStyle name="Input 8 2 5 4 13 2" xfId="7543"/>
    <cellStyle name="Input 8 2 5 4 14" xfId="7544"/>
    <cellStyle name="Input 8 2 5 4 14 2" xfId="7545"/>
    <cellStyle name="Input 8 2 5 4 15" xfId="7546"/>
    <cellStyle name="Input 8 2 5 4 15 2" xfId="7547"/>
    <cellStyle name="Input 8 2 5 4 16" xfId="7548"/>
    <cellStyle name="Input 8 2 5 4 2" xfId="7549"/>
    <cellStyle name="Input 8 2 5 4 2 2" xfId="7550"/>
    <cellStyle name="Input 8 2 5 4 3" xfId="7551"/>
    <cellStyle name="Input 8 2 5 4 3 2" xfId="7552"/>
    <cellStyle name="Input 8 2 5 4 4" xfId="7553"/>
    <cellStyle name="Input 8 2 5 4 4 2" xfId="7554"/>
    <cellStyle name="Input 8 2 5 4 5" xfId="7555"/>
    <cellStyle name="Input 8 2 5 4 5 2" xfId="7556"/>
    <cellStyle name="Input 8 2 5 4 6" xfId="7557"/>
    <cellStyle name="Input 8 2 5 4 6 2" xfId="7558"/>
    <cellStyle name="Input 8 2 5 4 7" xfId="7559"/>
    <cellStyle name="Input 8 2 5 4 7 2" xfId="7560"/>
    <cellStyle name="Input 8 2 5 4 8" xfId="7561"/>
    <cellStyle name="Input 8 2 5 4 8 2" xfId="7562"/>
    <cellStyle name="Input 8 2 5 4 9" xfId="7563"/>
    <cellStyle name="Input 8 2 5 4 9 2" xfId="7564"/>
    <cellStyle name="Input 8 2 5 5" xfId="7565"/>
    <cellStyle name="Input 8 2 5 5 10" xfId="7566"/>
    <cellStyle name="Input 8 2 5 5 10 2" xfId="7567"/>
    <cellStyle name="Input 8 2 5 5 11" xfId="7568"/>
    <cellStyle name="Input 8 2 5 5 11 2" xfId="7569"/>
    <cellStyle name="Input 8 2 5 5 12" xfId="7570"/>
    <cellStyle name="Input 8 2 5 5 12 2" xfId="7571"/>
    <cellStyle name="Input 8 2 5 5 13" xfId="7572"/>
    <cellStyle name="Input 8 2 5 5 13 2" xfId="7573"/>
    <cellStyle name="Input 8 2 5 5 14" xfId="7574"/>
    <cellStyle name="Input 8 2 5 5 14 2" xfId="7575"/>
    <cellStyle name="Input 8 2 5 5 15" xfId="7576"/>
    <cellStyle name="Input 8 2 5 5 2" xfId="7577"/>
    <cellStyle name="Input 8 2 5 5 2 2" xfId="7578"/>
    <cellStyle name="Input 8 2 5 5 3" xfId="7579"/>
    <cellStyle name="Input 8 2 5 5 3 2" xfId="7580"/>
    <cellStyle name="Input 8 2 5 5 4" xfId="7581"/>
    <cellStyle name="Input 8 2 5 5 4 2" xfId="7582"/>
    <cellStyle name="Input 8 2 5 5 5" xfId="7583"/>
    <cellStyle name="Input 8 2 5 5 5 2" xfId="7584"/>
    <cellStyle name="Input 8 2 5 5 6" xfId="7585"/>
    <cellStyle name="Input 8 2 5 5 6 2" xfId="7586"/>
    <cellStyle name="Input 8 2 5 5 7" xfId="7587"/>
    <cellStyle name="Input 8 2 5 5 7 2" xfId="7588"/>
    <cellStyle name="Input 8 2 5 5 8" xfId="7589"/>
    <cellStyle name="Input 8 2 5 5 8 2" xfId="7590"/>
    <cellStyle name="Input 8 2 5 5 9" xfId="7591"/>
    <cellStyle name="Input 8 2 5 5 9 2" xfId="7592"/>
    <cellStyle name="Input 8 2 5 6" xfId="7593"/>
    <cellStyle name="Input 8 2 5 6 2" xfId="7594"/>
    <cellStyle name="Input 8 2 5 7" xfId="7595"/>
    <cellStyle name="Input 8 2 5 7 2" xfId="7596"/>
    <cellStyle name="Input 8 2 5 8" xfId="7597"/>
    <cellStyle name="Input 8 2 5 8 2" xfId="7598"/>
    <cellStyle name="Input 8 2 5 9" xfId="7599"/>
    <cellStyle name="Input 8 2 5 9 2" xfId="7600"/>
    <cellStyle name="Input 8 2 6" xfId="7601"/>
    <cellStyle name="Input 8 2 6 10" xfId="7602"/>
    <cellStyle name="Input 8 2 6 10 2" xfId="7603"/>
    <cellStyle name="Input 8 2 6 11" xfId="7604"/>
    <cellStyle name="Input 8 2 6 11 2" xfId="7605"/>
    <cellStyle name="Input 8 2 6 12" xfId="7606"/>
    <cellStyle name="Input 8 2 6 12 2" xfId="7607"/>
    <cellStyle name="Input 8 2 6 13" xfId="7608"/>
    <cellStyle name="Input 8 2 6 13 2" xfId="7609"/>
    <cellStyle name="Input 8 2 6 14" xfId="7610"/>
    <cellStyle name="Input 8 2 6 14 2" xfId="7611"/>
    <cellStyle name="Input 8 2 6 15" xfId="7612"/>
    <cellStyle name="Input 8 2 6 15 2" xfId="7613"/>
    <cellStyle name="Input 8 2 6 16" xfId="7614"/>
    <cellStyle name="Input 8 2 6 16 2" xfId="7615"/>
    <cellStyle name="Input 8 2 6 17" xfId="7616"/>
    <cellStyle name="Input 8 2 6 17 2" xfId="7617"/>
    <cellStyle name="Input 8 2 6 18" xfId="7618"/>
    <cellStyle name="Input 8 2 6 18 2" xfId="7619"/>
    <cellStyle name="Input 8 2 6 19" xfId="7620"/>
    <cellStyle name="Input 8 2 6 2" xfId="7621"/>
    <cellStyle name="Input 8 2 6 2 10" xfId="7622"/>
    <cellStyle name="Input 8 2 6 2 10 2" xfId="7623"/>
    <cellStyle name="Input 8 2 6 2 11" xfId="7624"/>
    <cellStyle name="Input 8 2 6 2 11 2" xfId="7625"/>
    <cellStyle name="Input 8 2 6 2 12" xfId="7626"/>
    <cellStyle name="Input 8 2 6 2 12 2" xfId="7627"/>
    <cellStyle name="Input 8 2 6 2 13" xfId="7628"/>
    <cellStyle name="Input 8 2 6 2 13 2" xfId="7629"/>
    <cellStyle name="Input 8 2 6 2 14" xfId="7630"/>
    <cellStyle name="Input 8 2 6 2 14 2" xfId="7631"/>
    <cellStyle name="Input 8 2 6 2 15" xfId="7632"/>
    <cellStyle name="Input 8 2 6 2 15 2" xfId="7633"/>
    <cellStyle name="Input 8 2 6 2 16" xfId="7634"/>
    <cellStyle name="Input 8 2 6 2 16 2" xfId="7635"/>
    <cellStyle name="Input 8 2 6 2 17" xfId="7636"/>
    <cellStyle name="Input 8 2 6 2 17 2" xfId="7637"/>
    <cellStyle name="Input 8 2 6 2 18" xfId="7638"/>
    <cellStyle name="Input 8 2 6 2 2" xfId="7639"/>
    <cellStyle name="Input 8 2 6 2 2 2" xfId="7640"/>
    <cellStyle name="Input 8 2 6 2 3" xfId="7641"/>
    <cellStyle name="Input 8 2 6 2 3 2" xfId="7642"/>
    <cellStyle name="Input 8 2 6 2 4" xfId="7643"/>
    <cellStyle name="Input 8 2 6 2 4 2" xfId="7644"/>
    <cellStyle name="Input 8 2 6 2 5" xfId="7645"/>
    <cellStyle name="Input 8 2 6 2 5 2" xfId="7646"/>
    <cellStyle name="Input 8 2 6 2 6" xfId="7647"/>
    <cellStyle name="Input 8 2 6 2 6 2" xfId="7648"/>
    <cellStyle name="Input 8 2 6 2 7" xfId="7649"/>
    <cellStyle name="Input 8 2 6 2 7 2" xfId="7650"/>
    <cellStyle name="Input 8 2 6 2 8" xfId="7651"/>
    <cellStyle name="Input 8 2 6 2 8 2" xfId="7652"/>
    <cellStyle name="Input 8 2 6 2 9" xfId="7653"/>
    <cellStyle name="Input 8 2 6 2 9 2" xfId="7654"/>
    <cellStyle name="Input 8 2 6 3" xfId="7655"/>
    <cellStyle name="Input 8 2 6 3 10" xfId="7656"/>
    <cellStyle name="Input 8 2 6 3 10 2" xfId="7657"/>
    <cellStyle name="Input 8 2 6 3 11" xfId="7658"/>
    <cellStyle name="Input 8 2 6 3 11 2" xfId="7659"/>
    <cellStyle name="Input 8 2 6 3 12" xfId="7660"/>
    <cellStyle name="Input 8 2 6 3 12 2" xfId="7661"/>
    <cellStyle name="Input 8 2 6 3 13" xfId="7662"/>
    <cellStyle name="Input 8 2 6 3 13 2" xfId="7663"/>
    <cellStyle name="Input 8 2 6 3 14" xfId="7664"/>
    <cellStyle name="Input 8 2 6 3 14 2" xfId="7665"/>
    <cellStyle name="Input 8 2 6 3 15" xfId="7666"/>
    <cellStyle name="Input 8 2 6 3 15 2" xfId="7667"/>
    <cellStyle name="Input 8 2 6 3 16" xfId="7668"/>
    <cellStyle name="Input 8 2 6 3 2" xfId="7669"/>
    <cellStyle name="Input 8 2 6 3 2 2" xfId="7670"/>
    <cellStyle name="Input 8 2 6 3 3" xfId="7671"/>
    <cellStyle name="Input 8 2 6 3 3 2" xfId="7672"/>
    <cellStyle name="Input 8 2 6 3 4" xfId="7673"/>
    <cellStyle name="Input 8 2 6 3 4 2" xfId="7674"/>
    <cellStyle name="Input 8 2 6 3 5" xfId="7675"/>
    <cellStyle name="Input 8 2 6 3 5 2" xfId="7676"/>
    <cellStyle name="Input 8 2 6 3 6" xfId="7677"/>
    <cellStyle name="Input 8 2 6 3 6 2" xfId="7678"/>
    <cellStyle name="Input 8 2 6 3 7" xfId="7679"/>
    <cellStyle name="Input 8 2 6 3 7 2" xfId="7680"/>
    <cellStyle name="Input 8 2 6 3 8" xfId="7681"/>
    <cellStyle name="Input 8 2 6 3 8 2" xfId="7682"/>
    <cellStyle name="Input 8 2 6 3 9" xfId="7683"/>
    <cellStyle name="Input 8 2 6 3 9 2" xfId="7684"/>
    <cellStyle name="Input 8 2 6 4" xfId="7685"/>
    <cellStyle name="Input 8 2 6 4 10" xfId="7686"/>
    <cellStyle name="Input 8 2 6 4 10 2" xfId="7687"/>
    <cellStyle name="Input 8 2 6 4 11" xfId="7688"/>
    <cellStyle name="Input 8 2 6 4 11 2" xfId="7689"/>
    <cellStyle name="Input 8 2 6 4 12" xfId="7690"/>
    <cellStyle name="Input 8 2 6 4 12 2" xfId="7691"/>
    <cellStyle name="Input 8 2 6 4 13" xfId="7692"/>
    <cellStyle name="Input 8 2 6 4 13 2" xfId="7693"/>
    <cellStyle name="Input 8 2 6 4 14" xfId="7694"/>
    <cellStyle name="Input 8 2 6 4 14 2" xfId="7695"/>
    <cellStyle name="Input 8 2 6 4 15" xfId="7696"/>
    <cellStyle name="Input 8 2 6 4 15 2" xfId="7697"/>
    <cellStyle name="Input 8 2 6 4 16" xfId="7698"/>
    <cellStyle name="Input 8 2 6 4 2" xfId="7699"/>
    <cellStyle name="Input 8 2 6 4 2 2" xfId="7700"/>
    <cellStyle name="Input 8 2 6 4 3" xfId="7701"/>
    <cellStyle name="Input 8 2 6 4 3 2" xfId="7702"/>
    <cellStyle name="Input 8 2 6 4 4" xfId="7703"/>
    <cellStyle name="Input 8 2 6 4 4 2" xfId="7704"/>
    <cellStyle name="Input 8 2 6 4 5" xfId="7705"/>
    <cellStyle name="Input 8 2 6 4 5 2" xfId="7706"/>
    <cellStyle name="Input 8 2 6 4 6" xfId="7707"/>
    <cellStyle name="Input 8 2 6 4 6 2" xfId="7708"/>
    <cellStyle name="Input 8 2 6 4 7" xfId="7709"/>
    <cellStyle name="Input 8 2 6 4 7 2" xfId="7710"/>
    <cellStyle name="Input 8 2 6 4 8" xfId="7711"/>
    <cellStyle name="Input 8 2 6 4 8 2" xfId="7712"/>
    <cellStyle name="Input 8 2 6 4 9" xfId="7713"/>
    <cellStyle name="Input 8 2 6 4 9 2" xfId="7714"/>
    <cellStyle name="Input 8 2 6 5" xfId="7715"/>
    <cellStyle name="Input 8 2 6 5 10" xfId="7716"/>
    <cellStyle name="Input 8 2 6 5 10 2" xfId="7717"/>
    <cellStyle name="Input 8 2 6 5 11" xfId="7718"/>
    <cellStyle name="Input 8 2 6 5 11 2" xfId="7719"/>
    <cellStyle name="Input 8 2 6 5 12" xfId="7720"/>
    <cellStyle name="Input 8 2 6 5 12 2" xfId="7721"/>
    <cellStyle name="Input 8 2 6 5 13" xfId="7722"/>
    <cellStyle name="Input 8 2 6 5 13 2" xfId="7723"/>
    <cellStyle name="Input 8 2 6 5 14" xfId="7724"/>
    <cellStyle name="Input 8 2 6 5 14 2" xfId="7725"/>
    <cellStyle name="Input 8 2 6 5 15" xfId="7726"/>
    <cellStyle name="Input 8 2 6 5 2" xfId="7727"/>
    <cellStyle name="Input 8 2 6 5 2 2" xfId="7728"/>
    <cellStyle name="Input 8 2 6 5 3" xfId="7729"/>
    <cellStyle name="Input 8 2 6 5 3 2" xfId="7730"/>
    <cellStyle name="Input 8 2 6 5 4" xfId="7731"/>
    <cellStyle name="Input 8 2 6 5 4 2" xfId="7732"/>
    <cellStyle name="Input 8 2 6 5 5" xfId="7733"/>
    <cellStyle name="Input 8 2 6 5 5 2" xfId="7734"/>
    <cellStyle name="Input 8 2 6 5 6" xfId="7735"/>
    <cellStyle name="Input 8 2 6 5 6 2" xfId="7736"/>
    <cellStyle name="Input 8 2 6 5 7" xfId="7737"/>
    <cellStyle name="Input 8 2 6 5 7 2" xfId="7738"/>
    <cellStyle name="Input 8 2 6 5 8" xfId="7739"/>
    <cellStyle name="Input 8 2 6 5 8 2" xfId="7740"/>
    <cellStyle name="Input 8 2 6 5 9" xfId="7741"/>
    <cellStyle name="Input 8 2 6 5 9 2" xfId="7742"/>
    <cellStyle name="Input 8 2 6 6" xfId="7743"/>
    <cellStyle name="Input 8 2 6 6 2" xfId="7744"/>
    <cellStyle name="Input 8 2 6 7" xfId="7745"/>
    <cellStyle name="Input 8 2 6 7 2" xfId="7746"/>
    <cellStyle name="Input 8 2 6 8" xfId="7747"/>
    <cellStyle name="Input 8 2 6 8 2" xfId="7748"/>
    <cellStyle name="Input 8 2 6 9" xfId="7749"/>
    <cellStyle name="Input 8 2 6 9 2" xfId="7750"/>
    <cellStyle name="Input 8 2 7" xfId="7751"/>
    <cellStyle name="Input 8 2 7 10" xfId="7752"/>
    <cellStyle name="Input 8 2 7 10 2" xfId="7753"/>
    <cellStyle name="Input 8 2 7 11" xfId="7754"/>
    <cellStyle name="Input 8 2 7 11 2" xfId="7755"/>
    <cellStyle name="Input 8 2 7 12" xfId="7756"/>
    <cellStyle name="Input 8 2 7 12 2" xfId="7757"/>
    <cellStyle name="Input 8 2 7 13" xfId="7758"/>
    <cellStyle name="Input 8 2 7 13 2" xfId="7759"/>
    <cellStyle name="Input 8 2 7 14" xfId="7760"/>
    <cellStyle name="Input 8 2 7 14 2" xfId="7761"/>
    <cellStyle name="Input 8 2 7 15" xfId="7762"/>
    <cellStyle name="Input 8 2 7 15 2" xfId="7763"/>
    <cellStyle name="Input 8 2 7 16" xfId="7764"/>
    <cellStyle name="Input 8 2 7 16 2" xfId="7765"/>
    <cellStyle name="Input 8 2 7 17" xfId="7766"/>
    <cellStyle name="Input 8 2 7 17 2" xfId="7767"/>
    <cellStyle name="Input 8 2 7 18" xfId="7768"/>
    <cellStyle name="Input 8 2 7 2" xfId="7769"/>
    <cellStyle name="Input 8 2 7 2 10" xfId="7770"/>
    <cellStyle name="Input 8 2 7 2 10 2" xfId="7771"/>
    <cellStyle name="Input 8 2 7 2 11" xfId="7772"/>
    <cellStyle name="Input 8 2 7 2 11 2" xfId="7773"/>
    <cellStyle name="Input 8 2 7 2 12" xfId="7774"/>
    <cellStyle name="Input 8 2 7 2 12 2" xfId="7775"/>
    <cellStyle name="Input 8 2 7 2 13" xfId="7776"/>
    <cellStyle name="Input 8 2 7 2 13 2" xfId="7777"/>
    <cellStyle name="Input 8 2 7 2 14" xfId="7778"/>
    <cellStyle name="Input 8 2 7 2 14 2" xfId="7779"/>
    <cellStyle name="Input 8 2 7 2 15" xfId="7780"/>
    <cellStyle name="Input 8 2 7 2 15 2" xfId="7781"/>
    <cellStyle name="Input 8 2 7 2 16" xfId="7782"/>
    <cellStyle name="Input 8 2 7 2 16 2" xfId="7783"/>
    <cellStyle name="Input 8 2 7 2 17" xfId="7784"/>
    <cellStyle name="Input 8 2 7 2 17 2" xfId="7785"/>
    <cellStyle name="Input 8 2 7 2 18" xfId="7786"/>
    <cellStyle name="Input 8 2 7 2 2" xfId="7787"/>
    <cellStyle name="Input 8 2 7 2 2 2" xfId="7788"/>
    <cellStyle name="Input 8 2 7 2 3" xfId="7789"/>
    <cellStyle name="Input 8 2 7 2 3 2" xfId="7790"/>
    <cellStyle name="Input 8 2 7 2 4" xfId="7791"/>
    <cellStyle name="Input 8 2 7 2 4 2" xfId="7792"/>
    <cellStyle name="Input 8 2 7 2 5" xfId="7793"/>
    <cellStyle name="Input 8 2 7 2 5 2" xfId="7794"/>
    <cellStyle name="Input 8 2 7 2 6" xfId="7795"/>
    <cellStyle name="Input 8 2 7 2 6 2" xfId="7796"/>
    <cellStyle name="Input 8 2 7 2 7" xfId="7797"/>
    <cellStyle name="Input 8 2 7 2 7 2" xfId="7798"/>
    <cellStyle name="Input 8 2 7 2 8" xfId="7799"/>
    <cellStyle name="Input 8 2 7 2 8 2" xfId="7800"/>
    <cellStyle name="Input 8 2 7 2 9" xfId="7801"/>
    <cellStyle name="Input 8 2 7 2 9 2" xfId="7802"/>
    <cellStyle name="Input 8 2 7 3" xfId="7803"/>
    <cellStyle name="Input 8 2 7 3 10" xfId="7804"/>
    <cellStyle name="Input 8 2 7 3 10 2" xfId="7805"/>
    <cellStyle name="Input 8 2 7 3 11" xfId="7806"/>
    <cellStyle name="Input 8 2 7 3 11 2" xfId="7807"/>
    <cellStyle name="Input 8 2 7 3 12" xfId="7808"/>
    <cellStyle name="Input 8 2 7 3 12 2" xfId="7809"/>
    <cellStyle name="Input 8 2 7 3 13" xfId="7810"/>
    <cellStyle name="Input 8 2 7 3 13 2" xfId="7811"/>
    <cellStyle name="Input 8 2 7 3 14" xfId="7812"/>
    <cellStyle name="Input 8 2 7 3 14 2" xfId="7813"/>
    <cellStyle name="Input 8 2 7 3 15" xfId="7814"/>
    <cellStyle name="Input 8 2 7 3 15 2" xfId="7815"/>
    <cellStyle name="Input 8 2 7 3 16" xfId="7816"/>
    <cellStyle name="Input 8 2 7 3 2" xfId="7817"/>
    <cellStyle name="Input 8 2 7 3 2 2" xfId="7818"/>
    <cellStyle name="Input 8 2 7 3 3" xfId="7819"/>
    <cellStyle name="Input 8 2 7 3 3 2" xfId="7820"/>
    <cellStyle name="Input 8 2 7 3 4" xfId="7821"/>
    <cellStyle name="Input 8 2 7 3 4 2" xfId="7822"/>
    <cellStyle name="Input 8 2 7 3 5" xfId="7823"/>
    <cellStyle name="Input 8 2 7 3 5 2" xfId="7824"/>
    <cellStyle name="Input 8 2 7 3 6" xfId="7825"/>
    <cellStyle name="Input 8 2 7 3 6 2" xfId="7826"/>
    <cellStyle name="Input 8 2 7 3 7" xfId="7827"/>
    <cellStyle name="Input 8 2 7 3 7 2" xfId="7828"/>
    <cellStyle name="Input 8 2 7 3 8" xfId="7829"/>
    <cellStyle name="Input 8 2 7 3 8 2" xfId="7830"/>
    <cellStyle name="Input 8 2 7 3 9" xfId="7831"/>
    <cellStyle name="Input 8 2 7 3 9 2" xfId="7832"/>
    <cellStyle name="Input 8 2 7 4" xfId="7833"/>
    <cellStyle name="Input 8 2 7 4 10" xfId="7834"/>
    <cellStyle name="Input 8 2 7 4 10 2" xfId="7835"/>
    <cellStyle name="Input 8 2 7 4 11" xfId="7836"/>
    <cellStyle name="Input 8 2 7 4 11 2" xfId="7837"/>
    <cellStyle name="Input 8 2 7 4 12" xfId="7838"/>
    <cellStyle name="Input 8 2 7 4 12 2" xfId="7839"/>
    <cellStyle name="Input 8 2 7 4 13" xfId="7840"/>
    <cellStyle name="Input 8 2 7 4 13 2" xfId="7841"/>
    <cellStyle name="Input 8 2 7 4 14" xfId="7842"/>
    <cellStyle name="Input 8 2 7 4 14 2" xfId="7843"/>
    <cellStyle name="Input 8 2 7 4 15" xfId="7844"/>
    <cellStyle name="Input 8 2 7 4 15 2" xfId="7845"/>
    <cellStyle name="Input 8 2 7 4 16" xfId="7846"/>
    <cellStyle name="Input 8 2 7 4 2" xfId="7847"/>
    <cellStyle name="Input 8 2 7 4 2 2" xfId="7848"/>
    <cellStyle name="Input 8 2 7 4 3" xfId="7849"/>
    <cellStyle name="Input 8 2 7 4 3 2" xfId="7850"/>
    <cellStyle name="Input 8 2 7 4 4" xfId="7851"/>
    <cellStyle name="Input 8 2 7 4 4 2" xfId="7852"/>
    <cellStyle name="Input 8 2 7 4 5" xfId="7853"/>
    <cellStyle name="Input 8 2 7 4 5 2" xfId="7854"/>
    <cellStyle name="Input 8 2 7 4 6" xfId="7855"/>
    <cellStyle name="Input 8 2 7 4 6 2" xfId="7856"/>
    <cellStyle name="Input 8 2 7 4 7" xfId="7857"/>
    <cellStyle name="Input 8 2 7 4 7 2" xfId="7858"/>
    <cellStyle name="Input 8 2 7 4 8" xfId="7859"/>
    <cellStyle name="Input 8 2 7 4 8 2" xfId="7860"/>
    <cellStyle name="Input 8 2 7 4 9" xfId="7861"/>
    <cellStyle name="Input 8 2 7 4 9 2" xfId="7862"/>
    <cellStyle name="Input 8 2 7 5" xfId="7863"/>
    <cellStyle name="Input 8 2 7 5 10" xfId="7864"/>
    <cellStyle name="Input 8 2 7 5 10 2" xfId="7865"/>
    <cellStyle name="Input 8 2 7 5 11" xfId="7866"/>
    <cellStyle name="Input 8 2 7 5 11 2" xfId="7867"/>
    <cellStyle name="Input 8 2 7 5 12" xfId="7868"/>
    <cellStyle name="Input 8 2 7 5 12 2" xfId="7869"/>
    <cellStyle name="Input 8 2 7 5 13" xfId="7870"/>
    <cellStyle name="Input 8 2 7 5 13 2" xfId="7871"/>
    <cellStyle name="Input 8 2 7 5 14" xfId="7872"/>
    <cellStyle name="Input 8 2 7 5 2" xfId="7873"/>
    <cellStyle name="Input 8 2 7 5 2 2" xfId="7874"/>
    <cellStyle name="Input 8 2 7 5 3" xfId="7875"/>
    <cellStyle name="Input 8 2 7 5 3 2" xfId="7876"/>
    <cellStyle name="Input 8 2 7 5 4" xfId="7877"/>
    <cellStyle name="Input 8 2 7 5 4 2" xfId="7878"/>
    <cellStyle name="Input 8 2 7 5 5" xfId="7879"/>
    <cellStyle name="Input 8 2 7 5 5 2" xfId="7880"/>
    <cellStyle name="Input 8 2 7 5 6" xfId="7881"/>
    <cellStyle name="Input 8 2 7 5 6 2" xfId="7882"/>
    <cellStyle name="Input 8 2 7 5 7" xfId="7883"/>
    <cellStyle name="Input 8 2 7 5 7 2" xfId="7884"/>
    <cellStyle name="Input 8 2 7 5 8" xfId="7885"/>
    <cellStyle name="Input 8 2 7 5 8 2" xfId="7886"/>
    <cellStyle name="Input 8 2 7 5 9" xfId="7887"/>
    <cellStyle name="Input 8 2 7 5 9 2" xfId="7888"/>
    <cellStyle name="Input 8 2 7 6" xfId="7889"/>
    <cellStyle name="Input 8 2 7 6 2" xfId="7890"/>
    <cellStyle name="Input 8 2 7 7" xfId="7891"/>
    <cellStyle name="Input 8 2 7 7 2" xfId="7892"/>
    <cellStyle name="Input 8 2 7 8" xfId="7893"/>
    <cellStyle name="Input 8 2 7 8 2" xfId="7894"/>
    <cellStyle name="Input 8 2 7 9" xfId="7895"/>
    <cellStyle name="Input 8 2 7 9 2" xfId="7896"/>
    <cellStyle name="Input 8 2 8" xfId="7897"/>
    <cellStyle name="Input 8 2 8 10" xfId="7898"/>
    <cellStyle name="Input 8 2 8 10 2" xfId="7899"/>
    <cellStyle name="Input 8 2 8 11" xfId="7900"/>
    <cellStyle name="Input 8 2 8 11 2" xfId="7901"/>
    <cellStyle name="Input 8 2 8 12" xfId="7902"/>
    <cellStyle name="Input 8 2 8 12 2" xfId="7903"/>
    <cellStyle name="Input 8 2 8 13" xfId="7904"/>
    <cellStyle name="Input 8 2 8 13 2" xfId="7905"/>
    <cellStyle name="Input 8 2 8 14" xfId="7906"/>
    <cellStyle name="Input 8 2 8 14 2" xfId="7907"/>
    <cellStyle name="Input 8 2 8 15" xfId="7908"/>
    <cellStyle name="Input 8 2 8 15 2" xfId="7909"/>
    <cellStyle name="Input 8 2 8 16" xfId="7910"/>
    <cellStyle name="Input 8 2 8 16 2" xfId="7911"/>
    <cellStyle name="Input 8 2 8 17" xfId="7912"/>
    <cellStyle name="Input 8 2 8 17 2" xfId="7913"/>
    <cellStyle name="Input 8 2 8 18" xfId="7914"/>
    <cellStyle name="Input 8 2 8 2" xfId="7915"/>
    <cellStyle name="Input 8 2 8 2 10" xfId="7916"/>
    <cellStyle name="Input 8 2 8 2 10 2" xfId="7917"/>
    <cellStyle name="Input 8 2 8 2 11" xfId="7918"/>
    <cellStyle name="Input 8 2 8 2 11 2" xfId="7919"/>
    <cellStyle name="Input 8 2 8 2 12" xfId="7920"/>
    <cellStyle name="Input 8 2 8 2 12 2" xfId="7921"/>
    <cellStyle name="Input 8 2 8 2 13" xfId="7922"/>
    <cellStyle name="Input 8 2 8 2 13 2" xfId="7923"/>
    <cellStyle name="Input 8 2 8 2 14" xfId="7924"/>
    <cellStyle name="Input 8 2 8 2 14 2" xfId="7925"/>
    <cellStyle name="Input 8 2 8 2 15" xfId="7926"/>
    <cellStyle name="Input 8 2 8 2 15 2" xfId="7927"/>
    <cellStyle name="Input 8 2 8 2 16" xfId="7928"/>
    <cellStyle name="Input 8 2 8 2 16 2" xfId="7929"/>
    <cellStyle name="Input 8 2 8 2 17" xfId="7930"/>
    <cellStyle name="Input 8 2 8 2 17 2" xfId="7931"/>
    <cellStyle name="Input 8 2 8 2 18" xfId="7932"/>
    <cellStyle name="Input 8 2 8 2 2" xfId="7933"/>
    <cellStyle name="Input 8 2 8 2 2 2" xfId="7934"/>
    <cellStyle name="Input 8 2 8 2 3" xfId="7935"/>
    <cellStyle name="Input 8 2 8 2 3 2" xfId="7936"/>
    <cellStyle name="Input 8 2 8 2 4" xfId="7937"/>
    <cellStyle name="Input 8 2 8 2 4 2" xfId="7938"/>
    <cellStyle name="Input 8 2 8 2 5" xfId="7939"/>
    <cellStyle name="Input 8 2 8 2 5 2" xfId="7940"/>
    <cellStyle name="Input 8 2 8 2 6" xfId="7941"/>
    <cellStyle name="Input 8 2 8 2 6 2" xfId="7942"/>
    <cellStyle name="Input 8 2 8 2 7" xfId="7943"/>
    <cellStyle name="Input 8 2 8 2 7 2" xfId="7944"/>
    <cellStyle name="Input 8 2 8 2 8" xfId="7945"/>
    <cellStyle name="Input 8 2 8 2 8 2" xfId="7946"/>
    <cellStyle name="Input 8 2 8 2 9" xfId="7947"/>
    <cellStyle name="Input 8 2 8 2 9 2" xfId="7948"/>
    <cellStyle name="Input 8 2 8 3" xfId="7949"/>
    <cellStyle name="Input 8 2 8 3 10" xfId="7950"/>
    <cellStyle name="Input 8 2 8 3 10 2" xfId="7951"/>
    <cellStyle name="Input 8 2 8 3 11" xfId="7952"/>
    <cellStyle name="Input 8 2 8 3 11 2" xfId="7953"/>
    <cellStyle name="Input 8 2 8 3 12" xfId="7954"/>
    <cellStyle name="Input 8 2 8 3 12 2" xfId="7955"/>
    <cellStyle name="Input 8 2 8 3 13" xfId="7956"/>
    <cellStyle name="Input 8 2 8 3 13 2" xfId="7957"/>
    <cellStyle name="Input 8 2 8 3 14" xfId="7958"/>
    <cellStyle name="Input 8 2 8 3 14 2" xfId="7959"/>
    <cellStyle name="Input 8 2 8 3 15" xfId="7960"/>
    <cellStyle name="Input 8 2 8 3 15 2" xfId="7961"/>
    <cellStyle name="Input 8 2 8 3 16" xfId="7962"/>
    <cellStyle name="Input 8 2 8 3 2" xfId="7963"/>
    <cellStyle name="Input 8 2 8 3 2 2" xfId="7964"/>
    <cellStyle name="Input 8 2 8 3 3" xfId="7965"/>
    <cellStyle name="Input 8 2 8 3 3 2" xfId="7966"/>
    <cellStyle name="Input 8 2 8 3 4" xfId="7967"/>
    <cellStyle name="Input 8 2 8 3 4 2" xfId="7968"/>
    <cellStyle name="Input 8 2 8 3 5" xfId="7969"/>
    <cellStyle name="Input 8 2 8 3 5 2" xfId="7970"/>
    <cellStyle name="Input 8 2 8 3 6" xfId="7971"/>
    <cellStyle name="Input 8 2 8 3 6 2" xfId="7972"/>
    <cellStyle name="Input 8 2 8 3 7" xfId="7973"/>
    <cellStyle name="Input 8 2 8 3 7 2" xfId="7974"/>
    <cellStyle name="Input 8 2 8 3 8" xfId="7975"/>
    <cellStyle name="Input 8 2 8 3 8 2" xfId="7976"/>
    <cellStyle name="Input 8 2 8 3 9" xfId="7977"/>
    <cellStyle name="Input 8 2 8 3 9 2" xfId="7978"/>
    <cellStyle name="Input 8 2 8 4" xfId="7979"/>
    <cellStyle name="Input 8 2 8 4 10" xfId="7980"/>
    <cellStyle name="Input 8 2 8 4 10 2" xfId="7981"/>
    <cellStyle name="Input 8 2 8 4 11" xfId="7982"/>
    <cellStyle name="Input 8 2 8 4 11 2" xfId="7983"/>
    <cellStyle name="Input 8 2 8 4 12" xfId="7984"/>
    <cellStyle name="Input 8 2 8 4 12 2" xfId="7985"/>
    <cellStyle name="Input 8 2 8 4 13" xfId="7986"/>
    <cellStyle name="Input 8 2 8 4 13 2" xfId="7987"/>
    <cellStyle name="Input 8 2 8 4 14" xfId="7988"/>
    <cellStyle name="Input 8 2 8 4 14 2" xfId="7989"/>
    <cellStyle name="Input 8 2 8 4 15" xfId="7990"/>
    <cellStyle name="Input 8 2 8 4 15 2" xfId="7991"/>
    <cellStyle name="Input 8 2 8 4 16" xfId="7992"/>
    <cellStyle name="Input 8 2 8 4 2" xfId="7993"/>
    <cellStyle name="Input 8 2 8 4 2 2" xfId="7994"/>
    <cellStyle name="Input 8 2 8 4 3" xfId="7995"/>
    <cellStyle name="Input 8 2 8 4 3 2" xfId="7996"/>
    <cellStyle name="Input 8 2 8 4 4" xfId="7997"/>
    <cellStyle name="Input 8 2 8 4 4 2" xfId="7998"/>
    <cellStyle name="Input 8 2 8 4 5" xfId="7999"/>
    <cellStyle name="Input 8 2 8 4 5 2" xfId="8000"/>
    <cellStyle name="Input 8 2 8 4 6" xfId="8001"/>
    <cellStyle name="Input 8 2 8 4 6 2" xfId="8002"/>
    <cellStyle name="Input 8 2 8 4 7" xfId="8003"/>
    <cellStyle name="Input 8 2 8 4 7 2" xfId="8004"/>
    <cellStyle name="Input 8 2 8 4 8" xfId="8005"/>
    <cellStyle name="Input 8 2 8 4 8 2" xfId="8006"/>
    <cellStyle name="Input 8 2 8 4 9" xfId="8007"/>
    <cellStyle name="Input 8 2 8 4 9 2" xfId="8008"/>
    <cellStyle name="Input 8 2 8 5" xfId="8009"/>
    <cellStyle name="Input 8 2 8 5 10" xfId="8010"/>
    <cellStyle name="Input 8 2 8 5 10 2" xfId="8011"/>
    <cellStyle name="Input 8 2 8 5 11" xfId="8012"/>
    <cellStyle name="Input 8 2 8 5 11 2" xfId="8013"/>
    <cellStyle name="Input 8 2 8 5 12" xfId="8014"/>
    <cellStyle name="Input 8 2 8 5 12 2" xfId="8015"/>
    <cellStyle name="Input 8 2 8 5 13" xfId="8016"/>
    <cellStyle name="Input 8 2 8 5 13 2" xfId="8017"/>
    <cellStyle name="Input 8 2 8 5 14" xfId="8018"/>
    <cellStyle name="Input 8 2 8 5 2" xfId="8019"/>
    <cellStyle name="Input 8 2 8 5 2 2" xfId="8020"/>
    <cellStyle name="Input 8 2 8 5 3" xfId="8021"/>
    <cellStyle name="Input 8 2 8 5 3 2" xfId="8022"/>
    <cellStyle name="Input 8 2 8 5 4" xfId="8023"/>
    <cellStyle name="Input 8 2 8 5 4 2" xfId="8024"/>
    <cellStyle name="Input 8 2 8 5 5" xfId="8025"/>
    <cellStyle name="Input 8 2 8 5 5 2" xfId="8026"/>
    <cellStyle name="Input 8 2 8 5 6" xfId="8027"/>
    <cellStyle name="Input 8 2 8 5 6 2" xfId="8028"/>
    <cellStyle name="Input 8 2 8 5 7" xfId="8029"/>
    <cellStyle name="Input 8 2 8 5 7 2" xfId="8030"/>
    <cellStyle name="Input 8 2 8 5 8" xfId="8031"/>
    <cellStyle name="Input 8 2 8 5 8 2" xfId="8032"/>
    <cellStyle name="Input 8 2 8 5 9" xfId="8033"/>
    <cellStyle name="Input 8 2 8 5 9 2" xfId="8034"/>
    <cellStyle name="Input 8 2 8 6" xfId="8035"/>
    <cellStyle name="Input 8 2 8 6 2" xfId="8036"/>
    <cellStyle name="Input 8 2 8 7" xfId="8037"/>
    <cellStyle name="Input 8 2 8 7 2" xfId="8038"/>
    <cellStyle name="Input 8 2 8 8" xfId="8039"/>
    <cellStyle name="Input 8 2 8 8 2" xfId="8040"/>
    <cellStyle name="Input 8 2 8 9" xfId="8041"/>
    <cellStyle name="Input 8 2 8 9 2" xfId="8042"/>
    <cellStyle name="Input 8 2 9" xfId="8043"/>
    <cellStyle name="Input 8 2 9 10" xfId="8044"/>
    <cellStyle name="Input 8 2 9 10 2" xfId="8045"/>
    <cellStyle name="Input 8 2 9 11" xfId="8046"/>
    <cellStyle name="Input 8 2 9 11 2" xfId="8047"/>
    <cellStyle name="Input 8 2 9 12" xfId="8048"/>
    <cellStyle name="Input 8 2 9 12 2" xfId="8049"/>
    <cellStyle name="Input 8 2 9 13" xfId="8050"/>
    <cellStyle name="Input 8 2 9 13 2" xfId="8051"/>
    <cellStyle name="Input 8 2 9 14" xfId="8052"/>
    <cellStyle name="Input 8 2 9 14 2" xfId="8053"/>
    <cellStyle name="Input 8 2 9 15" xfId="8054"/>
    <cellStyle name="Input 8 2 9 15 2" xfId="8055"/>
    <cellStyle name="Input 8 2 9 16" xfId="8056"/>
    <cellStyle name="Input 8 2 9 16 2" xfId="8057"/>
    <cellStyle name="Input 8 2 9 17" xfId="8058"/>
    <cellStyle name="Input 8 2 9 17 2" xfId="8059"/>
    <cellStyle name="Input 8 2 9 18" xfId="8060"/>
    <cellStyle name="Input 8 2 9 2" xfId="8061"/>
    <cellStyle name="Input 8 2 9 2 2" xfId="8062"/>
    <cellStyle name="Input 8 2 9 3" xfId="8063"/>
    <cellStyle name="Input 8 2 9 3 2" xfId="8064"/>
    <cellStyle name="Input 8 2 9 4" xfId="8065"/>
    <cellStyle name="Input 8 2 9 4 2" xfId="8066"/>
    <cellStyle name="Input 8 2 9 5" xfId="8067"/>
    <cellStyle name="Input 8 2 9 5 2" xfId="8068"/>
    <cellStyle name="Input 8 2 9 6" xfId="8069"/>
    <cellStyle name="Input 8 2 9 6 2" xfId="8070"/>
    <cellStyle name="Input 8 2 9 7" xfId="8071"/>
    <cellStyle name="Input 8 2 9 7 2" xfId="8072"/>
    <cellStyle name="Input 8 2 9 8" xfId="8073"/>
    <cellStyle name="Input 8 2 9 8 2" xfId="8074"/>
    <cellStyle name="Input 8 2 9 9" xfId="8075"/>
    <cellStyle name="Input 8 2 9 9 2" xfId="8076"/>
    <cellStyle name="Input 8 20" xfId="8077"/>
    <cellStyle name="Input 8 20 2" xfId="8078"/>
    <cellStyle name="Input 8 21" xfId="8079"/>
    <cellStyle name="Input 8 21 2" xfId="8080"/>
    <cellStyle name="Input 8 22" xfId="8081"/>
    <cellStyle name="Input 8 22 2" xfId="8082"/>
    <cellStyle name="Input 8 23" xfId="8083"/>
    <cellStyle name="Input 8 23 2" xfId="8084"/>
    <cellStyle name="Input 8 24" xfId="8085"/>
    <cellStyle name="Input 8 24 2" xfId="8086"/>
    <cellStyle name="Input 8 25" xfId="8087"/>
    <cellStyle name="Input 8 25 2" xfId="8088"/>
    <cellStyle name="Input 8 26" xfId="8089"/>
    <cellStyle name="Input 8 26 2" xfId="8090"/>
    <cellStyle name="Input 8 27" xfId="8091"/>
    <cellStyle name="Input 8 27 2" xfId="8092"/>
    <cellStyle name="Input 8 28" xfId="8093"/>
    <cellStyle name="Input 8 3" xfId="8094"/>
    <cellStyle name="Input 8 3 10" xfId="8095"/>
    <cellStyle name="Input 8 3 10 2" xfId="8096"/>
    <cellStyle name="Input 8 3 11" xfId="8097"/>
    <cellStyle name="Input 8 3 11 2" xfId="8098"/>
    <cellStyle name="Input 8 3 12" xfId="8099"/>
    <cellStyle name="Input 8 3 12 2" xfId="8100"/>
    <cellStyle name="Input 8 3 13" xfId="8101"/>
    <cellStyle name="Input 8 3 13 2" xfId="8102"/>
    <cellStyle name="Input 8 3 14" xfId="8103"/>
    <cellStyle name="Input 8 3 14 2" xfId="8104"/>
    <cellStyle name="Input 8 3 15" xfId="8105"/>
    <cellStyle name="Input 8 3 15 2" xfId="8106"/>
    <cellStyle name="Input 8 3 16" xfId="8107"/>
    <cellStyle name="Input 8 3 16 2" xfId="8108"/>
    <cellStyle name="Input 8 3 17" xfId="8109"/>
    <cellStyle name="Input 8 3 17 2" xfId="8110"/>
    <cellStyle name="Input 8 3 18" xfId="8111"/>
    <cellStyle name="Input 8 3 18 2" xfId="8112"/>
    <cellStyle name="Input 8 3 19" xfId="8113"/>
    <cellStyle name="Input 8 3 19 2" xfId="8114"/>
    <cellStyle name="Input 8 3 2" xfId="8115"/>
    <cellStyle name="Input 8 3 2 10" xfId="8116"/>
    <cellStyle name="Input 8 3 2 10 2" xfId="8117"/>
    <cellStyle name="Input 8 3 2 11" xfId="8118"/>
    <cellStyle name="Input 8 3 2 11 2" xfId="8119"/>
    <cellStyle name="Input 8 3 2 12" xfId="8120"/>
    <cellStyle name="Input 8 3 2 12 2" xfId="8121"/>
    <cellStyle name="Input 8 3 2 13" xfId="8122"/>
    <cellStyle name="Input 8 3 2 13 2" xfId="8123"/>
    <cellStyle name="Input 8 3 2 14" xfId="8124"/>
    <cellStyle name="Input 8 3 2 14 2" xfId="8125"/>
    <cellStyle name="Input 8 3 2 15" xfId="8126"/>
    <cellStyle name="Input 8 3 2 15 2" xfId="8127"/>
    <cellStyle name="Input 8 3 2 16" xfId="8128"/>
    <cellStyle name="Input 8 3 2 16 2" xfId="8129"/>
    <cellStyle name="Input 8 3 2 17" xfId="8130"/>
    <cellStyle name="Input 8 3 2 17 2" xfId="8131"/>
    <cellStyle name="Input 8 3 2 18" xfId="8132"/>
    <cellStyle name="Input 8 3 2 18 2" xfId="8133"/>
    <cellStyle name="Input 8 3 2 19" xfId="8134"/>
    <cellStyle name="Input 8 3 2 2" xfId="8135"/>
    <cellStyle name="Input 8 3 2 2 2" xfId="8136"/>
    <cellStyle name="Input 8 3 2 3" xfId="8137"/>
    <cellStyle name="Input 8 3 2 3 2" xfId="8138"/>
    <cellStyle name="Input 8 3 2 4" xfId="8139"/>
    <cellStyle name="Input 8 3 2 4 2" xfId="8140"/>
    <cellStyle name="Input 8 3 2 5" xfId="8141"/>
    <cellStyle name="Input 8 3 2 5 2" xfId="8142"/>
    <cellStyle name="Input 8 3 2 6" xfId="8143"/>
    <cellStyle name="Input 8 3 2 6 2" xfId="8144"/>
    <cellStyle name="Input 8 3 2 7" xfId="8145"/>
    <cellStyle name="Input 8 3 2 7 2" xfId="8146"/>
    <cellStyle name="Input 8 3 2 8" xfId="8147"/>
    <cellStyle name="Input 8 3 2 8 2" xfId="8148"/>
    <cellStyle name="Input 8 3 2 9" xfId="8149"/>
    <cellStyle name="Input 8 3 2 9 2" xfId="8150"/>
    <cellStyle name="Input 8 3 20" xfId="8151"/>
    <cellStyle name="Input 8 3 3" xfId="8152"/>
    <cellStyle name="Input 8 3 3 10" xfId="8153"/>
    <cellStyle name="Input 8 3 3 10 2" xfId="8154"/>
    <cellStyle name="Input 8 3 3 11" xfId="8155"/>
    <cellStyle name="Input 8 3 3 11 2" xfId="8156"/>
    <cellStyle name="Input 8 3 3 12" xfId="8157"/>
    <cellStyle name="Input 8 3 3 12 2" xfId="8158"/>
    <cellStyle name="Input 8 3 3 13" xfId="8159"/>
    <cellStyle name="Input 8 3 3 13 2" xfId="8160"/>
    <cellStyle name="Input 8 3 3 14" xfId="8161"/>
    <cellStyle name="Input 8 3 3 14 2" xfId="8162"/>
    <cellStyle name="Input 8 3 3 15" xfId="8163"/>
    <cellStyle name="Input 8 3 3 15 2" xfId="8164"/>
    <cellStyle name="Input 8 3 3 16" xfId="8165"/>
    <cellStyle name="Input 8 3 3 16 2" xfId="8166"/>
    <cellStyle name="Input 8 3 3 17" xfId="8167"/>
    <cellStyle name="Input 8 3 3 17 2" xfId="8168"/>
    <cellStyle name="Input 8 3 3 18" xfId="8169"/>
    <cellStyle name="Input 8 3 3 18 2" xfId="8170"/>
    <cellStyle name="Input 8 3 3 19" xfId="8171"/>
    <cellStyle name="Input 8 3 3 2" xfId="8172"/>
    <cellStyle name="Input 8 3 3 2 2" xfId="8173"/>
    <cellStyle name="Input 8 3 3 3" xfId="8174"/>
    <cellStyle name="Input 8 3 3 3 2" xfId="8175"/>
    <cellStyle name="Input 8 3 3 4" xfId="8176"/>
    <cellStyle name="Input 8 3 3 4 2" xfId="8177"/>
    <cellStyle name="Input 8 3 3 5" xfId="8178"/>
    <cellStyle name="Input 8 3 3 5 2" xfId="8179"/>
    <cellStyle name="Input 8 3 3 6" xfId="8180"/>
    <cellStyle name="Input 8 3 3 6 2" xfId="8181"/>
    <cellStyle name="Input 8 3 3 7" xfId="8182"/>
    <cellStyle name="Input 8 3 3 7 2" xfId="8183"/>
    <cellStyle name="Input 8 3 3 8" xfId="8184"/>
    <cellStyle name="Input 8 3 3 8 2" xfId="8185"/>
    <cellStyle name="Input 8 3 3 9" xfId="8186"/>
    <cellStyle name="Input 8 3 3 9 2" xfId="8187"/>
    <cellStyle name="Input 8 3 4" xfId="8188"/>
    <cellStyle name="Input 8 3 4 10" xfId="8189"/>
    <cellStyle name="Input 8 3 4 10 2" xfId="8190"/>
    <cellStyle name="Input 8 3 4 11" xfId="8191"/>
    <cellStyle name="Input 8 3 4 11 2" xfId="8192"/>
    <cellStyle name="Input 8 3 4 12" xfId="8193"/>
    <cellStyle name="Input 8 3 4 12 2" xfId="8194"/>
    <cellStyle name="Input 8 3 4 13" xfId="8195"/>
    <cellStyle name="Input 8 3 4 13 2" xfId="8196"/>
    <cellStyle name="Input 8 3 4 14" xfId="8197"/>
    <cellStyle name="Input 8 3 4 14 2" xfId="8198"/>
    <cellStyle name="Input 8 3 4 15" xfId="8199"/>
    <cellStyle name="Input 8 3 4 15 2" xfId="8200"/>
    <cellStyle name="Input 8 3 4 16" xfId="8201"/>
    <cellStyle name="Input 8 3 4 2" xfId="8202"/>
    <cellStyle name="Input 8 3 4 2 2" xfId="8203"/>
    <cellStyle name="Input 8 3 4 3" xfId="8204"/>
    <cellStyle name="Input 8 3 4 3 2" xfId="8205"/>
    <cellStyle name="Input 8 3 4 4" xfId="8206"/>
    <cellStyle name="Input 8 3 4 4 2" xfId="8207"/>
    <cellStyle name="Input 8 3 4 5" xfId="8208"/>
    <cellStyle name="Input 8 3 4 5 2" xfId="8209"/>
    <cellStyle name="Input 8 3 4 6" xfId="8210"/>
    <cellStyle name="Input 8 3 4 6 2" xfId="8211"/>
    <cellStyle name="Input 8 3 4 7" xfId="8212"/>
    <cellStyle name="Input 8 3 4 7 2" xfId="8213"/>
    <cellStyle name="Input 8 3 4 8" xfId="8214"/>
    <cellStyle name="Input 8 3 4 8 2" xfId="8215"/>
    <cellStyle name="Input 8 3 4 9" xfId="8216"/>
    <cellStyle name="Input 8 3 4 9 2" xfId="8217"/>
    <cellStyle name="Input 8 3 5" xfId="8218"/>
    <cellStyle name="Input 8 3 5 10" xfId="8219"/>
    <cellStyle name="Input 8 3 5 10 2" xfId="8220"/>
    <cellStyle name="Input 8 3 5 11" xfId="8221"/>
    <cellStyle name="Input 8 3 5 11 2" xfId="8222"/>
    <cellStyle name="Input 8 3 5 12" xfId="8223"/>
    <cellStyle name="Input 8 3 5 12 2" xfId="8224"/>
    <cellStyle name="Input 8 3 5 13" xfId="8225"/>
    <cellStyle name="Input 8 3 5 13 2" xfId="8226"/>
    <cellStyle name="Input 8 3 5 14" xfId="8227"/>
    <cellStyle name="Input 8 3 5 14 2" xfId="8228"/>
    <cellStyle name="Input 8 3 5 15" xfId="8229"/>
    <cellStyle name="Input 8 3 5 15 2" xfId="8230"/>
    <cellStyle name="Input 8 3 5 16" xfId="8231"/>
    <cellStyle name="Input 8 3 5 2" xfId="8232"/>
    <cellStyle name="Input 8 3 5 2 2" xfId="8233"/>
    <cellStyle name="Input 8 3 5 3" xfId="8234"/>
    <cellStyle name="Input 8 3 5 3 2" xfId="8235"/>
    <cellStyle name="Input 8 3 5 4" xfId="8236"/>
    <cellStyle name="Input 8 3 5 4 2" xfId="8237"/>
    <cellStyle name="Input 8 3 5 5" xfId="8238"/>
    <cellStyle name="Input 8 3 5 5 2" xfId="8239"/>
    <cellStyle name="Input 8 3 5 6" xfId="8240"/>
    <cellStyle name="Input 8 3 5 6 2" xfId="8241"/>
    <cellStyle name="Input 8 3 5 7" xfId="8242"/>
    <cellStyle name="Input 8 3 5 7 2" xfId="8243"/>
    <cellStyle name="Input 8 3 5 8" xfId="8244"/>
    <cellStyle name="Input 8 3 5 8 2" xfId="8245"/>
    <cellStyle name="Input 8 3 5 9" xfId="8246"/>
    <cellStyle name="Input 8 3 5 9 2" xfId="8247"/>
    <cellStyle name="Input 8 3 6" xfId="8248"/>
    <cellStyle name="Input 8 3 6 10" xfId="8249"/>
    <cellStyle name="Input 8 3 6 10 2" xfId="8250"/>
    <cellStyle name="Input 8 3 6 11" xfId="8251"/>
    <cellStyle name="Input 8 3 6 11 2" xfId="8252"/>
    <cellStyle name="Input 8 3 6 12" xfId="8253"/>
    <cellStyle name="Input 8 3 6 12 2" xfId="8254"/>
    <cellStyle name="Input 8 3 6 13" xfId="8255"/>
    <cellStyle name="Input 8 3 6 13 2" xfId="8256"/>
    <cellStyle name="Input 8 3 6 14" xfId="8257"/>
    <cellStyle name="Input 8 3 6 14 2" xfId="8258"/>
    <cellStyle name="Input 8 3 6 15" xfId="8259"/>
    <cellStyle name="Input 8 3 6 2" xfId="8260"/>
    <cellStyle name="Input 8 3 6 2 2" xfId="8261"/>
    <cellStyle name="Input 8 3 6 3" xfId="8262"/>
    <cellStyle name="Input 8 3 6 3 2" xfId="8263"/>
    <cellStyle name="Input 8 3 6 4" xfId="8264"/>
    <cellStyle name="Input 8 3 6 4 2" xfId="8265"/>
    <cellStyle name="Input 8 3 6 5" xfId="8266"/>
    <cellStyle name="Input 8 3 6 5 2" xfId="8267"/>
    <cellStyle name="Input 8 3 6 6" xfId="8268"/>
    <cellStyle name="Input 8 3 6 6 2" xfId="8269"/>
    <cellStyle name="Input 8 3 6 7" xfId="8270"/>
    <cellStyle name="Input 8 3 6 7 2" xfId="8271"/>
    <cellStyle name="Input 8 3 6 8" xfId="8272"/>
    <cellStyle name="Input 8 3 6 8 2" xfId="8273"/>
    <cellStyle name="Input 8 3 6 9" xfId="8274"/>
    <cellStyle name="Input 8 3 6 9 2" xfId="8275"/>
    <cellStyle name="Input 8 3 7" xfId="8276"/>
    <cellStyle name="Input 8 3 7 2" xfId="8277"/>
    <cellStyle name="Input 8 3 8" xfId="8278"/>
    <cellStyle name="Input 8 3 8 2" xfId="8279"/>
    <cellStyle name="Input 8 3 9" xfId="8280"/>
    <cellStyle name="Input 8 3 9 2" xfId="8281"/>
    <cellStyle name="Input 8 4" xfId="8282"/>
    <cellStyle name="Input 8 4 10" xfId="8283"/>
    <cellStyle name="Input 8 4 10 2" xfId="8284"/>
    <cellStyle name="Input 8 4 11" xfId="8285"/>
    <cellStyle name="Input 8 4 11 2" xfId="8286"/>
    <cellStyle name="Input 8 4 12" xfId="8287"/>
    <cellStyle name="Input 8 4 12 2" xfId="8288"/>
    <cellStyle name="Input 8 4 13" xfId="8289"/>
    <cellStyle name="Input 8 4 13 2" xfId="8290"/>
    <cellStyle name="Input 8 4 14" xfId="8291"/>
    <cellStyle name="Input 8 4 14 2" xfId="8292"/>
    <cellStyle name="Input 8 4 15" xfId="8293"/>
    <cellStyle name="Input 8 4 15 2" xfId="8294"/>
    <cellStyle name="Input 8 4 16" xfId="8295"/>
    <cellStyle name="Input 8 4 16 2" xfId="8296"/>
    <cellStyle name="Input 8 4 17" xfId="8297"/>
    <cellStyle name="Input 8 4 17 2" xfId="8298"/>
    <cellStyle name="Input 8 4 18" xfId="8299"/>
    <cellStyle name="Input 8 4 18 2" xfId="8300"/>
    <cellStyle name="Input 8 4 19" xfId="8301"/>
    <cellStyle name="Input 8 4 19 2" xfId="8302"/>
    <cellStyle name="Input 8 4 2" xfId="8303"/>
    <cellStyle name="Input 8 4 2 10" xfId="8304"/>
    <cellStyle name="Input 8 4 2 10 2" xfId="8305"/>
    <cellStyle name="Input 8 4 2 11" xfId="8306"/>
    <cellStyle name="Input 8 4 2 11 2" xfId="8307"/>
    <cellStyle name="Input 8 4 2 12" xfId="8308"/>
    <cellStyle name="Input 8 4 2 12 2" xfId="8309"/>
    <cellStyle name="Input 8 4 2 13" xfId="8310"/>
    <cellStyle name="Input 8 4 2 13 2" xfId="8311"/>
    <cellStyle name="Input 8 4 2 14" xfId="8312"/>
    <cellStyle name="Input 8 4 2 14 2" xfId="8313"/>
    <cellStyle name="Input 8 4 2 15" xfId="8314"/>
    <cellStyle name="Input 8 4 2 15 2" xfId="8315"/>
    <cellStyle name="Input 8 4 2 16" xfId="8316"/>
    <cellStyle name="Input 8 4 2 16 2" xfId="8317"/>
    <cellStyle name="Input 8 4 2 17" xfId="8318"/>
    <cellStyle name="Input 8 4 2 17 2" xfId="8319"/>
    <cellStyle name="Input 8 4 2 18" xfId="8320"/>
    <cellStyle name="Input 8 4 2 18 2" xfId="8321"/>
    <cellStyle name="Input 8 4 2 19" xfId="8322"/>
    <cellStyle name="Input 8 4 2 2" xfId="8323"/>
    <cellStyle name="Input 8 4 2 2 2" xfId="8324"/>
    <cellStyle name="Input 8 4 2 3" xfId="8325"/>
    <cellStyle name="Input 8 4 2 3 2" xfId="8326"/>
    <cellStyle name="Input 8 4 2 4" xfId="8327"/>
    <cellStyle name="Input 8 4 2 4 2" xfId="8328"/>
    <cellStyle name="Input 8 4 2 5" xfId="8329"/>
    <cellStyle name="Input 8 4 2 5 2" xfId="8330"/>
    <cellStyle name="Input 8 4 2 6" xfId="8331"/>
    <cellStyle name="Input 8 4 2 6 2" xfId="8332"/>
    <cellStyle name="Input 8 4 2 7" xfId="8333"/>
    <cellStyle name="Input 8 4 2 7 2" xfId="8334"/>
    <cellStyle name="Input 8 4 2 8" xfId="8335"/>
    <cellStyle name="Input 8 4 2 8 2" xfId="8336"/>
    <cellStyle name="Input 8 4 2 9" xfId="8337"/>
    <cellStyle name="Input 8 4 2 9 2" xfId="8338"/>
    <cellStyle name="Input 8 4 20" xfId="8339"/>
    <cellStyle name="Input 8 4 3" xfId="8340"/>
    <cellStyle name="Input 8 4 3 10" xfId="8341"/>
    <cellStyle name="Input 8 4 3 10 2" xfId="8342"/>
    <cellStyle name="Input 8 4 3 11" xfId="8343"/>
    <cellStyle name="Input 8 4 3 11 2" xfId="8344"/>
    <cellStyle name="Input 8 4 3 12" xfId="8345"/>
    <cellStyle name="Input 8 4 3 12 2" xfId="8346"/>
    <cellStyle name="Input 8 4 3 13" xfId="8347"/>
    <cellStyle name="Input 8 4 3 13 2" xfId="8348"/>
    <cellStyle name="Input 8 4 3 14" xfId="8349"/>
    <cellStyle name="Input 8 4 3 14 2" xfId="8350"/>
    <cellStyle name="Input 8 4 3 15" xfId="8351"/>
    <cellStyle name="Input 8 4 3 15 2" xfId="8352"/>
    <cellStyle name="Input 8 4 3 16" xfId="8353"/>
    <cellStyle name="Input 8 4 3 16 2" xfId="8354"/>
    <cellStyle name="Input 8 4 3 17" xfId="8355"/>
    <cellStyle name="Input 8 4 3 17 2" xfId="8356"/>
    <cellStyle name="Input 8 4 3 18" xfId="8357"/>
    <cellStyle name="Input 8 4 3 18 2" xfId="8358"/>
    <cellStyle name="Input 8 4 3 19" xfId="8359"/>
    <cellStyle name="Input 8 4 3 2" xfId="8360"/>
    <cellStyle name="Input 8 4 3 2 2" xfId="8361"/>
    <cellStyle name="Input 8 4 3 3" xfId="8362"/>
    <cellStyle name="Input 8 4 3 3 2" xfId="8363"/>
    <cellStyle name="Input 8 4 3 4" xfId="8364"/>
    <cellStyle name="Input 8 4 3 4 2" xfId="8365"/>
    <cellStyle name="Input 8 4 3 5" xfId="8366"/>
    <cellStyle name="Input 8 4 3 5 2" xfId="8367"/>
    <cellStyle name="Input 8 4 3 6" xfId="8368"/>
    <cellStyle name="Input 8 4 3 6 2" xfId="8369"/>
    <cellStyle name="Input 8 4 3 7" xfId="8370"/>
    <cellStyle name="Input 8 4 3 7 2" xfId="8371"/>
    <cellStyle name="Input 8 4 3 8" xfId="8372"/>
    <cellStyle name="Input 8 4 3 8 2" xfId="8373"/>
    <cellStyle name="Input 8 4 3 9" xfId="8374"/>
    <cellStyle name="Input 8 4 3 9 2" xfId="8375"/>
    <cellStyle name="Input 8 4 4" xfId="8376"/>
    <cellStyle name="Input 8 4 4 10" xfId="8377"/>
    <cellStyle name="Input 8 4 4 10 2" xfId="8378"/>
    <cellStyle name="Input 8 4 4 11" xfId="8379"/>
    <cellStyle name="Input 8 4 4 11 2" xfId="8380"/>
    <cellStyle name="Input 8 4 4 12" xfId="8381"/>
    <cellStyle name="Input 8 4 4 12 2" xfId="8382"/>
    <cellStyle name="Input 8 4 4 13" xfId="8383"/>
    <cellStyle name="Input 8 4 4 13 2" xfId="8384"/>
    <cellStyle name="Input 8 4 4 14" xfId="8385"/>
    <cellStyle name="Input 8 4 4 14 2" xfId="8386"/>
    <cellStyle name="Input 8 4 4 15" xfId="8387"/>
    <cellStyle name="Input 8 4 4 15 2" xfId="8388"/>
    <cellStyle name="Input 8 4 4 16" xfId="8389"/>
    <cellStyle name="Input 8 4 4 2" xfId="8390"/>
    <cellStyle name="Input 8 4 4 2 2" xfId="8391"/>
    <cellStyle name="Input 8 4 4 3" xfId="8392"/>
    <cellStyle name="Input 8 4 4 3 2" xfId="8393"/>
    <cellStyle name="Input 8 4 4 4" xfId="8394"/>
    <cellStyle name="Input 8 4 4 4 2" xfId="8395"/>
    <cellStyle name="Input 8 4 4 5" xfId="8396"/>
    <cellStyle name="Input 8 4 4 5 2" xfId="8397"/>
    <cellStyle name="Input 8 4 4 6" xfId="8398"/>
    <cellStyle name="Input 8 4 4 6 2" xfId="8399"/>
    <cellStyle name="Input 8 4 4 7" xfId="8400"/>
    <cellStyle name="Input 8 4 4 7 2" xfId="8401"/>
    <cellStyle name="Input 8 4 4 8" xfId="8402"/>
    <cellStyle name="Input 8 4 4 8 2" xfId="8403"/>
    <cellStyle name="Input 8 4 4 9" xfId="8404"/>
    <cellStyle name="Input 8 4 4 9 2" xfId="8405"/>
    <cellStyle name="Input 8 4 5" xfId="8406"/>
    <cellStyle name="Input 8 4 5 10" xfId="8407"/>
    <cellStyle name="Input 8 4 5 10 2" xfId="8408"/>
    <cellStyle name="Input 8 4 5 11" xfId="8409"/>
    <cellStyle name="Input 8 4 5 11 2" xfId="8410"/>
    <cellStyle name="Input 8 4 5 12" xfId="8411"/>
    <cellStyle name="Input 8 4 5 12 2" xfId="8412"/>
    <cellStyle name="Input 8 4 5 13" xfId="8413"/>
    <cellStyle name="Input 8 4 5 13 2" xfId="8414"/>
    <cellStyle name="Input 8 4 5 14" xfId="8415"/>
    <cellStyle name="Input 8 4 5 14 2" xfId="8416"/>
    <cellStyle name="Input 8 4 5 15" xfId="8417"/>
    <cellStyle name="Input 8 4 5 15 2" xfId="8418"/>
    <cellStyle name="Input 8 4 5 16" xfId="8419"/>
    <cellStyle name="Input 8 4 5 2" xfId="8420"/>
    <cellStyle name="Input 8 4 5 2 2" xfId="8421"/>
    <cellStyle name="Input 8 4 5 3" xfId="8422"/>
    <cellStyle name="Input 8 4 5 3 2" xfId="8423"/>
    <cellStyle name="Input 8 4 5 4" xfId="8424"/>
    <cellStyle name="Input 8 4 5 4 2" xfId="8425"/>
    <cellStyle name="Input 8 4 5 5" xfId="8426"/>
    <cellStyle name="Input 8 4 5 5 2" xfId="8427"/>
    <cellStyle name="Input 8 4 5 6" xfId="8428"/>
    <cellStyle name="Input 8 4 5 6 2" xfId="8429"/>
    <cellStyle name="Input 8 4 5 7" xfId="8430"/>
    <cellStyle name="Input 8 4 5 7 2" xfId="8431"/>
    <cellStyle name="Input 8 4 5 8" xfId="8432"/>
    <cellStyle name="Input 8 4 5 8 2" xfId="8433"/>
    <cellStyle name="Input 8 4 5 9" xfId="8434"/>
    <cellStyle name="Input 8 4 5 9 2" xfId="8435"/>
    <cellStyle name="Input 8 4 6" xfId="8436"/>
    <cellStyle name="Input 8 4 6 10" xfId="8437"/>
    <cellStyle name="Input 8 4 6 10 2" xfId="8438"/>
    <cellStyle name="Input 8 4 6 11" xfId="8439"/>
    <cellStyle name="Input 8 4 6 11 2" xfId="8440"/>
    <cellStyle name="Input 8 4 6 12" xfId="8441"/>
    <cellStyle name="Input 8 4 6 12 2" xfId="8442"/>
    <cellStyle name="Input 8 4 6 13" xfId="8443"/>
    <cellStyle name="Input 8 4 6 13 2" xfId="8444"/>
    <cellStyle name="Input 8 4 6 14" xfId="8445"/>
    <cellStyle name="Input 8 4 6 14 2" xfId="8446"/>
    <cellStyle name="Input 8 4 6 15" xfId="8447"/>
    <cellStyle name="Input 8 4 6 2" xfId="8448"/>
    <cellStyle name="Input 8 4 6 2 2" xfId="8449"/>
    <cellStyle name="Input 8 4 6 3" xfId="8450"/>
    <cellStyle name="Input 8 4 6 3 2" xfId="8451"/>
    <cellStyle name="Input 8 4 6 4" xfId="8452"/>
    <cellStyle name="Input 8 4 6 4 2" xfId="8453"/>
    <cellStyle name="Input 8 4 6 5" xfId="8454"/>
    <cellStyle name="Input 8 4 6 5 2" xfId="8455"/>
    <cellStyle name="Input 8 4 6 6" xfId="8456"/>
    <cellStyle name="Input 8 4 6 6 2" xfId="8457"/>
    <cellStyle name="Input 8 4 6 7" xfId="8458"/>
    <cellStyle name="Input 8 4 6 7 2" xfId="8459"/>
    <cellStyle name="Input 8 4 6 8" xfId="8460"/>
    <cellStyle name="Input 8 4 6 8 2" xfId="8461"/>
    <cellStyle name="Input 8 4 6 9" xfId="8462"/>
    <cellStyle name="Input 8 4 6 9 2" xfId="8463"/>
    <cellStyle name="Input 8 4 7" xfId="8464"/>
    <cellStyle name="Input 8 4 7 2" xfId="8465"/>
    <cellStyle name="Input 8 4 8" xfId="8466"/>
    <cellStyle name="Input 8 4 8 2" xfId="8467"/>
    <cellStyle name="Input 8 4 9" xfId="8468"/>
    <cellStyle name="Input 8 4 9 2" xfId="8469"/>
    <cellStyle name="Input 8 5" xfId="8470"/>
    <cellStyle name="Input 8 5 10" xfId="8471"/>
    <cellStyle name="Input 8 5 10 2" xfId="8472"/>
    <cellStyle name="Input 8 5 11" xfId="8473"/>
    <cellStyle name="Input 8 5 11 2" xfId="8474"/>
    <cellStyle name="Input 8 5 12" xfId="8475"/>
    <cellStyle name="Input 8 5 12 2" xfId="8476"/>
    <cellStyle name="Input 8 5 13" xfId="8477"/>
    <cellStyle name="Input 8 5 13 2" xfId="8478"/>
    <cellStyle name="Input 8 5 14" xfId="8479"/>
    <cellStyle name="Input 8 5 14 2" xfId="8480"/>
    <cellStyle name="Input 8 5 15" xfId="8481"/>
    <cellStyle name="Input 8 5 15 2" xfId="8482"/>
    <cellStyle name="Input 8 5 16" xfId="8483"/>
    <cellStyle name="Input 8 5 16 2" xfId="8484"/>
    <cellStyle name="Input 8 5 17" xfId="8485"/>
    <cellStyle name="Input 8 5 17 2" xfId="8486"/>
    <cellStyle name="Input 8 5 18" xfId="8487"/>
    <cellStyle name="Input 8 5 18 2" xfId="8488"/>
    <cellStyle name="Input 8 5 19" xfId="8489"/>
    <cellStyle name="Input 8 5 19 2" xfId="8490"/>
    <cellStyle name="Input 8 5 2" xfId="8491"/>
    <cellStyle name="Input 8 5 2 10" xfId="8492"/>
    <cellStyle name="Input 8 5 2 10 2" xfId="8493"/>
    <cellStyle name="Input 8 5 2 11" xfId="8494"/>
    <cellStyle name="Input 8 5 2 11 2" xfId="8495"/>
    <cellStyle name="Input 8 5 2 12" xfId="8496"/>
    <cellStyle name="Input 8 5 2 12 2" xfId="8497"/>
    <cellStyle name="Input 8 5 2 13" xfId="8498"/>
    <cellStyle name="Input 8 5 2 13 2" xfId="8499"/>
    <cellStyle name="Input 8 5 2 14" xfId="8500"/>
    <cellStyle name="Input 8 5 2 14 2" xfId="8501"/>
    <cellStyle name="Input 8 5 2 15" xfId="8502"/>
    <cellStyle name="Input 8 5 2 15 2" xfId="8503"/>
    <cellStyle name="Input 8 5 2 16" xfId="8504"/>
    <cellStyle name="Input 8 5 2 16 2" xfId="8505"/>
    <cellStyle name="Input 8 5 2 17" xfId="8506"/>
    <cellStyle name="Input 8 5 2 17 2" xfId="8507"/>
    <cellStyle name="Input 8 5 2 18" xfId="8508"/>
    <cellStyle name="Input 8 5 2 18 2" xfId="8509"/>
    <cellStyle name="Input 8 5 2 19" xfId="8510"/>
    <cellStyle name="Input 8 5 2 2" xfId="8511"/>
    <cellStyle name="Input 8 5 2 2 2" xfId="8512"/>
    <cellStyle name="Input 8 5 2 3" xfId="8513"/>
    <cellStyle name="Input 8 5 2 3 2" xfId="8514"/>
    <cellStyle name="Input 8 5 2 4" xfId="8515"/>
    <cellStyle name="Input 8 5 2 4 2" xfId="8516"/>
    <cellStyle name="Input 8 5 2 5" xfId="8517"/>
    <cellStyle name="Input 8 5 2 5 2" xfId="8518"/>
    <cellStyle name="Input 8 5 2 6" xfId="8519"/>
    <cellStyle name="Input 8 5 2 6 2" xfId="8520"/>
    <cellStyle name="Input 8 5 2 7" xfId="8521"/>
    <cellStyle name="Input 8 5 2 7 2" xfId="8522"/>
    <cellStyle name="Input 8 5 2 8" xfId="8523"/>
    <cellStyle name="Input 8 5 2 8 2" xfId="8524"/>
    <cellStyle name="Input 8 5 2 9" xfId="8525"/>
    <cellStyle name="Input 8 5 2 9 2" xfId="8526"/>
    <cellStyle name="Input 8 5 20" xfId="8527"/>
    <cellStyle name="Input 8 5 3" xfId="8528"/>
    <cellStyle name="Input 8 5 3 10" xfId="8529"/>
    <cellStyle name="Input 8 5 3 10 2" xfId="8530"/>
    <cellStyle name="Input 8 5 3 11" xfId="8531"/>
    <cellStyle name="Input 8 5 3 11 2" xfId="8532"/>
    <cellStyle name="Input 8 5 3 12" xfId="8533"/>
    <cellStyle name="Input 8 5 3 12 2" xfId="8534"/>
    <cellStyle name="Input 8 5 3 13" xfId="8535"/>
    <cellStyle name="Input 8 5 3 13 2" xfId="8536"/>
    <cellStyle name="Input 8 5 3 14" xfId="8537"/>
    <cellStyle name="Input 8 5 3 14 2" xfId="8538"/>
    <cellStyle name="Input 8 5 3 15" xfId="8539"/>
    <cellStyle name="Input 8 5 3 15 2" xfId="8540"/>
    <cellStyle name="Input 8 5 3 16" xfId="8541"/>
    <cellStyle name="Input 8 5 3 16 2" xfId="8542"/>
    <cellStyle name="Input 8 5 3 17" xfId="8543"/>
    <cellStyle name="Input 8 5 3 17 2" xfId="8544"/>
    <cellStyle name="Input 8 5 3 18" xfId="8545"/>
    <cellStyle name="Input 8 5 3 2" xfId="8546"/>
    <cellStyle name="Input 8 5 3 2 2" xfId="8547"/>
    <cellStyle name="Input 8 5 3 3" xfId="8548"/>
    <cellStyle name="Input 8 5 3 3 2" xfId="8549"/>
    <cellStyle name="Input 8 5 3 4" xfId="8550"/>
    <cellStyle name="Input 8 5 3 4 2" xfId="8551"/>
    <cellStyle name="Input 8 5 3 5" xfId="8552"/>
    <cellStyle name="Input 8 5 3 5 2" xfId="8553"/>
    <cellStyle name="Input 8 5 3 6" xfId="8554"/>
    <cellStyle name="Input 8 5 3 6 2" xfId="8555"/>
    <cellStyle name="Input 8 5 3 7" xfId="8556"/>
    <cellStyle name="Input 8 5 3 7 2" xfId="8557"/>
    <cellStyle name="Input 8 5 3 8" xfId="8558"/>
    <cellStyle name="Input 8 5 3 8 2" xfId="8559"/>
    <cellStyle name="Input 8 5 3 9" xfId="8560"/>
    <cellStyle name="Input 8 5 3 9 2" xfId="8561"/>
    <cellStyle name="Input 8 5 4" xfId="8562"/>
    <cellStyle name="Input 8 5 4 10" xfId="8563"/>
    <cellStyle name="Input 8 5 4 10 2" xfId="8564"/>
    <cellStyle name="Input 8 5 4 11" xfId="8565"/>
    <cellStyle name="Input 8 5 4 11 2" xfId="8566"/>
    <cellStyle name="Input 8 5 4 12" xfId="8567"/>
    <cellStyle name="Input 8 5 4 12 2" xfId="8568"/>
    <cellStyle name="Input 8 5 4 13" xfId="8569"/>
    <cellStyle name="Input 8 5 4 13 2" xfId="8570"/>
    <cellStyle name="Input 8 5 4 14" xfId="8571"/>
    <cellStyle name="Input 8 5 4 14 2" xfId="8572"/>
    <cellStyle name="Input 8 5 4 15" xfId="8573"/>
    <cellStyle name="Input 8 5 4 15 2" xfId="8574"/>
    <cellStyle name="Input 8 5 4 16" xfId="8575"/>
    <cellStyle name="Input 8 5 4 2" xfId="8576"/>
    <cellStyle name="Input 8 5 4 2 2" xfId="8577"/>
    <cellStyle name="Input 8 5 4 3" xfId="8578"/>
    <cellStyle name="Input 8 5 4 3 2" xfId="8579"/>
    <cellStyle name="Input 8 5 4 4" xfId="8580"/>
    <cellStyle name="Input 8 5 4 4 2" xfId="8581"/>
    <cellStyle name="Input 8 5 4 5" xfId="8582"/>
    <cellStyle name="Input 8 5 4 5 2" xfId="8583"/>
    <cellStyle name="Input 8 5 4 6" xfId="8584"/>
    <cellStyle name="Input 8 5 4 6 2" xfId="8585"/>
    <cellStyle name="Input 8 5 4 7" xfId="8586"/>
    <cellStyle name="Input 8 5 4 7 2" xfId="8587"/>
    <cellStyle name="Input 8 5 4 8" xfId="8588"/>
    <cellStyle name="Input 8 5 4 8 2" xfId="8589"/>
    <cellStyle name="Input 8 5 4 9" xfId="8590"/>
    <cellStyle name="Input 8 5 4 9 2" xfId="8591"/>
    <cellStyle name="Input 8 5 5" xfId="8592"/>
    <cellStyle name="Input 8 5 5 10" xfId="8593"/>
    <cellStyle name="Input 8 5 5 10 2" xfId="8594"/>
    <cellStyle name="Input 8 5 5 11" xfId="8595"/>
    <cellStyle name="Input 8 5 5 11 2" xfId="8596"/>
    <cellStyle name="Input 8 5 5 12" xfId="8597"/>
    <cellStyle name="Input 8 5 5 12 2" xfId="8598"/>
    <cellStyle name="Input 8 5 5 13" xfId="8599"/>
    <cellStyle name="Input 8 5 5 13 2" xfId="8600"/>
    <cellStyle name="Input 8 5 5 14" xfId="8601"/>
    <cellStyle name="Input 8 5 5 14 2" xfId="8602"/>
    <cellStyle name="Input 8 5 5 15" xfId="8603"/>
    <cellStyle name="Input 8 5 5 15 2" xfId="8604"/>
    <cellStyle name="Input 8 5 5 16" xfId="8605"/>
    <cellStyle name="Input 8 5 5 2" xfId="8606"/>
    <cellStyle name="Input 8 5 5 2 2" xfId="8607"/>
    <cellStyle name="Input 8 5 5 3" xfId="8608"/>
    <cellStyle name="Input 8 5 5 3 2" xfId="8609"/>
    <cellStyle name="Input 8 5 5 4" xfId="8610"/>
    <cellStyle name="Input 8 5 5 4 2" xfId="8611"/>
    <cellStyle name="Input 8 5 5 5" xfId="8612"/>
    <cellStyle name="Input 8 5 5 5 2" xfId="8613"/>
    <cellStyle name="Input 8 5 5 6" xfId="8614"/>
    <cellStyle name="Input 8 5 5 6 2" xfId="8615"/>
    <cellStyle name="Input 8 5 5 7" xfId="8616"/>
    <cellStyle name="Input 8 5 5 7 2" xfId="8617"/>
    <cellStyle name="Input 8 5 5 8" xfId="8618"/>
    <cellStyle name="Input 8 5 5 8 2" xfId="8619"/>
    <cellStyle name="Input 8 5 5 9" xfId="8620"/>
    <cellStyle name="Input 8 5 5 9 2" xfId="8621"/>
    <cellStyle name="Input 8 5 6" xfId="8622"/>
    <cellStyle name="Input 8 5 6 10" xfId="8623"/>
    <cellStyle name="Input 8 5 6 10 2" xfId="8624"/>
    <cellStyle name="Input 8 5 6 11" xfId="8625"/>
    <cellStyle name="Input 8 5 6 11 2" xfId="8626"/>
    <cellStyle name="Input 8 5 6 12" xfId="8627"/>
    <cellStyle name="Input 8 5 6 12 2" xfId="8628"/>
    <cellStyle name="Input 8 5 6 13" xfId="8629"/>
    <cellStyle name="Input 8 5 6 13 2" xfId="8630"/>
    <cellStyle name="Input 8 5 6 14" xfId="8631"/>
    <cellStyle name="Input 8 5 6 14 2" xfId="8632"/>
    <cellStyle name="Input 8 5 6 15" xfId="8633"/>
    <cellStyle name="Input 8 5 6 2" xfId="8634"/>
    <cellStyle name="Input 8 5 6 2 2" xfId="8635"/>
    <cellStyle name="Input 8 5 6 3" xfId="8636"/>
    <cellStyle name="Input 8 5 6 3 2" xfId="8637"/>
    <cellStyle name="Input 8 5 6 4" xfId="8638"/>
    <cellStyle name="Input 8 5 6 4 2" xfId="8639"/>
    <cellStyle name="Input 8 5 6 5" xfId="8640"/>
    <cellStyle name="Input 8 5 6 5 2" xfId="8641"/>
    <cellStyle name="Input 8 5 6 6" xfId="8642"/>
    <cellStyle name="Input 8 5 6 6 2" xfId="8643"/>
    <cellStyle name="Input 8 5 6 7" xfId="8644"/>
    <cellStyle name="Input 8 5 6 7 2" xfId="8645"/>
    <cellStyle name="Input 8 5 6 8" xfId="8646"/>
    <cellStyle name="Input 8 5 6 8 2" xfId="8647"/>
    <cellStyle name="Input 8 5 6 9" xfId="8648"/>
    <cellStyle name="Input 8 5 6 9 2" xfId="8649"/>
    <cellStyle name="Input 8 5 7" xfId="8650"/>
    <cellStyle name="Input 8 5 7 2" xfId="8651"/>
    <cellStyle name="Input 8 5 8" xfId="8652"/>
    <cellStyle name="Input 8 5 8 2" xfId="8653"/>
    <cellStyle name="Input 8 5 9" xfId="8654"/>
    <cellStyle name="Input 8 5 9 2" xfId="8655"/>
    <cellStyle name="Input 8 6" xfId="8656"/>
    <cellStyle name="Input 8 6 10" xfId="8657"/>
    <cellStyle name="Input 8 6 10 2" xfId="8658"/>
    <cellStyle name="Input 8 6 11" xfId="8659"/>
    <cellStyle name="Input 8 6 11 2" xfId="8660"/>
    <cellStyle name="Input 8 6 12" xfId="8661"/>
    <cellStyle name="Input 8 6 12 2" xfId="8662"/>
    <cellStyle name="Input 8 6 13" xfId="8663"/>
    <cellStyle name="Input 8 6 13 2" xfId="8664"/>
    <cellStyle name="Input 8 6 14" xfId="8665"/>
    <cellStyle name="Input 8 6 14 2" xfId="8666"/>
    <cellStyle name="Input 8 6 15" xfId="8667"/>
    <cellStyle name="Input 8 6 15 2" xfId="8668"/>
    <cellStyle name="Input 8 6 16" xfId="8669"/>
    <cellStyle name="Input 8 6 16 2" xfId="8670"/>
    <cellStyle name="Input 8 6 17" xfId="8671"/>
    <cellStyle name="Input 8 6 17 2" xfId="8672"/>
    <cellStyle name="Input 8 6 18" xfId="8673"/>
    <cellStyle name="Input 8 6 18 2" xfId="8674"/>
    <cellStyle name="Input 8 6 19" xfId="8675"/>
    <cellStyle name="Input 8 6 2" xfId="8676"/>
    <cellStyle name="Input 8 6 2 10" xfId="8677"/>
    <cellStyle name="Input 8 6 2 10 2" xfId="8678"/>
    <cellStyle name="Input 8 6 2 11" xfId="8679"/>
    <cellStyle name="Input 8 6 2 11 2" xfId="8680"/>
    <cellStyle name="Input 8 6 2 12" xfId="8681"/>
    <cellStyle name="Input 8 6 2 12 2" xfId="8682"/>
    <cellStyle name="Input 8 6 2 13" xfId="8683"/>
    <cellStyle name="Input 8 6 2 13 2" xfId="8684"/>
    <cellStyle name="Input 8 6 2 14" xfId="8685"/>
    <cellStyle name="Input 8 6 2 14 2" xfId="8686"/>
    <cellStyle name="Input 8 6 2 15" xfId="8687"/>
    <cellStyle name="Input 8 6 2 15 2" xfId="8688"/>
    <cellStyle name="Input 8 6 2 16" xfId="8689"/>
    <cellStyle name="Input 8 6 2 16 2" xfId="8690"/>
    <cellStyle name="Input 8 6 2 17" xfId="8691"/>
    <cellStyle name="Input 8 6 2 17 2" xfId="8692"/>
    <cellStyle name="Input 8 6 2 18" xfId="8693"/>
    <cellStyle name="Input 8 6 2 2" xfId="8694"/>
    <cellStyle name="Input 8 6 2 2 2" xfId="8695"/>
    <cellStyle name="Input 8 6 2 3" xfId="8696"/>
    <cellStyle name="Input 8 6 2 3 2" xfId="8697"/>
    <cellStyle name="Input 8 6 2 4" xfId="8698"/>
    <cellStyle name="Input 8 6 2 4 2" xfId="8699"/>
    <cellStyle name="Input 8 6 2 5" xfId="8700"/>
    <cellStyle name="Input 8 6 2 5 2" xfId="8701"/>
    <cellStyle name="Input 8 6 2 6" xfId="8702"/>
    <cellStyle name="Input 8 6 2 6 2" xfId="8703"/>
    <cellStyle name="Input 8 6 2 7" xfId="8704"/>
    <cellStyle name="Input 8 6 2 7 2" xfId="8705"/>
    <cellStyle name="Input 8 6 2 8" xfId="8706"/>
    <cellStyle name="Input 8 6 2 8 2" xfId="8707"/>
    <cellStyle name="Input 8 6 2 9" xfId="8708"/>
    <cellStyle name="Input 8 6 2 9 2" xfId="8709"/>
    <cellStyle name="Input 8 6 3" xfId="8710"/>
    <cellStyle name="Input 8 6 3 10" xfId="8711"/>
    <cellStyle name="Input 8 6 3 10 2" xfId="8712"/>
    <cellStyle name="Input 8 6 3 11" xfId="8713"/>
    <cellStyle name="Input 8 6 3 11 2" xfId="8714"/>
    <cellStyle name="Input 8 6 3 12" xfId="8715"/>
    <cellStyle name="Input 8 6 3 12 2" xfId="8716"/>
    <cellStyle name="Input 8 6 3 13" xfId="8717"/>
    <cellStyle name="Input 8 6 3 13 2" xfId="8718"/>
    <cellStyle name="Input 8 6 3 14" xfId="8719"/>
    <cellStyle name="Input 8 6 3 14 2" xfId="8720"/>
    <cellStyle name="Input 8 6 3 15" xfId="8721"/>
    <cellStyle name="Input 8 6 3 15 2" xfId="8722"/>
    <cellStyle name="Input 8 6 3 16" xfId="8723"/>
    <cellStyle name="Input 8 6 3 2" xfId="8724"/>
    <cellStyle name="Input 8 6 3 2 2" xfId="8725"/>
    <cellStyle name="Input 8 6 3 3" xfId="8726"/>
    <cellStyle name="Input 8 6 3 3 2" xfId="8727"/>
    <cellStyle name="Input 8 6 3 4" xfId="8728"/>
    <cellStyle name="Input 8 6 3 4 2" xfId="8729"/>
    <cellStyle name="Input 8 6 3 5" xfId="8730"/>
    <cellStyle name="Input 8 6 3 5 2" xfId="8731"/>
    <cellStyle name="Input 8 6 3 6" xfId="8732"/>
    <cellStyle name="Input 8 6 3 6 2" xfId="8733"/>
    <cellStyle name="Input 8 6 3 7" xfId="8734"/>
    <cellStyle name="Input 8 6 3 7 2" xfId="8735"/>
    <cellStyle name="Input 8 6 3 8" xfId="8736"/>
    <cellStyle name="Input 8 6 3 8 2" xfId="8737"/>
    <cellStyle name="Input 8 6 3 9" xfId="8738"/>
    <cellStyle name="Input 8 6 3 9 2" xfId="8739"/>
    <cellStyle name="Input 8 6 4" xfId="8740"/>
    <cellStyle name="Input 8 6 4 10" xfId="8741"/>
    <cellStyle name="Input 8 6 4 10 2" xfId="8742"/>
    <cellStyle name="Input 8 6 4 11" xfId="8743"/>
    <cellStyle name="Input 8 6 4 11 2" xfId="8744"/>
    <cellStyle name="Input 8 6 4 12" xfId="8745"/>
    <cellStyle name="Input 8 6 4 12 2" xfId="8746"/>
    <cellStyle name="Input 8 6 4 13" xfId="8747"/>
    <cellStyle name="Input 8 6 4 13 2" xfId="8748"/>
    <cellStyle name="Input 8 6 4 14" xfId="8749"/>
    <cellStyle name="Input 8 6 4 14 2" xfId="8750"/>
    <cellStyle name="Input 8 6 4 15" xfId="8751"/>
    <cellStyle name="Input 8 6 4 15 2" xfId="8752"/>
    <cellStyle name="Input 8 6 4 16" xfId="8753"/>
    <cellStyle name="Input 8 6 4 2" xfId="8754"/>
    <cellStyle name="Input 8 6 4 2 2" xfId="8755"/>
    <cellStyle name="Input 8 6 4 3" xfId="8756"/>
    <cellStyle name="Input 8 6 4 3 2" xfId="8757"/>
    <cellStyle name="Input 8 6 4 4" xfId="8758"/>
    <cellStyle name="Input 8 6 4 4 2" xfId="8759"/>
    <cellStyle name="Input 8 6 4 5" xfId="8760"/>
    <cellStyle name="Input 8 6 4 5 2" xfId="8761"/>
    <cellStyle name="Input 8 6 4 6" xfId="8762"/>
    <cellStyle name="Input 8 6 4 6 2" xfId="8763"/>
    <cellStyle name="Input 8 6 4 7" xfId="8764"/>
    <cellStyle name="Input 8 6 4 7 2" xfId="8765"/>
    <cellStyle name="Input 8 6 4 8" xfId="8766"/>
    <cellStyle name="Input 8 6 4 8 2" xfId="8767"/>
    <cellStyle name="Input 8 6 4 9" xfId="8768"/>
    <cellStyle name="Input 8 6 4 9 2" xfId="8769"/>
    <cellStyle name="Input 8 6 5" xfId="8770"/>
    <cellStyle name="Input 8 6 5 10" xfId="8771"/>
    <cellStyle name="Input 8 6 5 10 2" xfId="8772"/>
    <cellStyle name="Input 8 6 5 11" xfId="8773"/>
    <cellStyle name="Input 8 6 5 11 2" xfId="8774"/>
    <cellStyle name="Input 8 6 5 12" xfId="8775"/>
    <cellStyle name="Input 8 6 5 12 2" xfId="8776"/>
    <cellStyle name="Input 8 6 5 13" xfId="8777"/>
    <cellStyle name="Input 8 6 5 13 2" xfId="8778"/>
    <cellStyle name="Input 8 6 5 14" xfId="8779"/>
    <cellStyle name="Input 8 6 5 14 2" xfId="8780"/>
    <cellStyle name="Input 8 6 5 15" xfId="8781"/>
    <cellStyle name="Input 8 6 5 2" xfId="8782"/>
    <cellStyle name="Input 8 6 5 2 2" xfId="8783"/>
    <cellStyle name="Input 8 6 5 3" xfId="8784"/>
    <cellStyle name="Input 8 6 5 3 2" xfId="8785"/>
    <cellStyle name="Input 8 6 5 4" xfId="8786"/>
    <cellStyle name="Input 8 6 5 4 2" xfId="8787"/>
    <cellStyle name="Input 8 6 5 5" xfId="8788"/>
    <cellStyle name="Input 8 6 5 5 2" xfId="8789"/>
    <cellStyle name="Input 8 6 5 6" xfId="8790"/>
    <cellStyle name="Input 8 6 5 6 2" xfId="8791"/>
    <cellStyle name="Input 8 6 5 7" xfId="8792"/>
    <cellStyle name="Input 8 6 5 7 2" xfId="8793"/>
    <cellStyle name="Input 8 6 5 8" xfId="8794"/>
    <cellStyle name="Input 8 6 5 8 2" xfId="8795"/>
    <cellStyle name="Input 8 6 5 9" xfId="8796"/>
    <cellStyle name="Input 8 6 5 9 2" xfId="8797"/>
    <cellStyle name="Input 8 6 6" xfId="8798"/>
    <cellStyle name="Input 8 6 6 2" xfId="8799"/>
    <cellStyle name="Input 8 6 7" xfId="8800"/>
    <cellStyle name="Input 8 6 7 2" xfId="8801"/>
    <cellStyle name="Input 8 6 8" xfId="8802"/>
    <cellStyle name="Input 8 6 8 2" xfId="8803"/>
    <cellStyle name="Input 8 6 9" xfId="8804"/>
    <cellStyle name="Input 8 6 9 2" xfId="8805"/>
    <cellStyle name="Input 8 7" xfId="8806"/>
    <cellStyle name="Input 8 7 10" xfId="8807"/>
    <cellStyle name="Input 8 7 10 2" xfId="8808"/>
    <cellStyle name="Input 8 7 11" xfId="8809"/>
    <cellStyle name="Input 8 7 11 2" xfId="8810"/>
    <cellStyle name="Input 8 7 12" xfId="8811"/>
    <cellStyle name="Input 8 7 12 2" xfId="8812"/>
    <cellStyle name="Input 8 7 13" xfId="8813"/>
    <cellStyle name="Input 8 7 13 2" xfId="8814"/>
    <cellStyle name="Input 8 7 14" xfId="8815"/>
    <cellStyle name="Input 8 7 14 2" xfId="8816"/>
    <cellStyle name="Input 8 7 15" xfId="8817"/>
    <cellStyle name="Input 8 7 15 2" xfId="8818"/>
    <cellStyle name="Input 8 7 16" xfId="8819"/>
    <cellStyle name="Input 8 7 16 2" xfId="8820"/>
    <cellStyle name="Input 8 7 17" xfId="8821"/>
    <cellStyle name="Input 8 7 17 2" xfId="8822"/>
    <cellStyle name="Input 8 7 18" xfId="8823"/>
    <cellStyle name="Input 8 7 18 2" xfId="8824"/>
    <cellStyle name="Input 8 7 19" xfId="8825"/>
    <cellStyle name="Input 8 7 2" xfId="8826"/>
    <cellStyle name="Input 8 7 2 10" xfId="8827"/>
    <cellStyle name="Input 8 7 2 10 2" xfId="8828"/>
    <cellStyle name="Input 8 7 2 11" xfId="8829"/>
    <cellStyle name="Input 8 7 2 11 2" xfId="8830"/>
    <cellStyle name="Input 8 7 2 12" xfId="8831"/>
    <cellStyle name="Input 8 7 2 12 2" xfId="8832"/>
    <cellStyle name="Input 8 7 2 13" xfId="8833"/>
    <cellStyle name="Input 8 7 2 13 2" xfId="8834"/>
    <cellStyle name="Input 8 7 2 14" xfId="8835"/>
    <cellStyle name="Input 8 7 2 14 2" xfId="8836"/>
    <cellStyle name="Input 8 7 2 15" xfId="8837"/>
    <cellStyle name="Input 8 7 2 15 2" xfId="8838"/>
    <cellStyle name="Input 8 7 2 16" xfId="8839"/>
    <cellStyle name="Input 8 7 2 16 2" xfId="8840"/>
    <cellStyle name="Input 8 7 2 17" xfId="8841"/>
    <cellStyle name="Input 8 7 2 17 2" xfId="8842"/>
    <cellStyle name="Input 8 7 2 18" xfId="8843"/>
    <cellStyle name="Input 8 7 2 2" xfId="8844"/>
    <cellStyle name="Input 8 7 2 2 2" xfId="8845"/>
    <cellStyle name="Input 8 7 2 3" xfId="8846"/>
    <cellStyle name="Input 8 7 2 3 2" xfId="8847"/>
    <cellStyle name="Input 8 7 2 4" xfId="8848"/>
    <cellStyle name="Input 8 7 2 4 2" xfId="8849"/>
    <cellStyle name="Input 8 7 2 5" xfId="8850"/>
    <cellStyle name="Input 8 7 2 5 2" xfId="8851"/>
    <cellStyle name="Input 8 7 2 6" xfId="8852"/>
    <cellStyle name="Input 8 7 2 6 2" xfId="8853"/>
    <cellStyle name="Input 8 7 2 7" xfId="8854"/>
    <cellStyle name="Input 8 7 2 7 2" xfId="8855"/>
    <cellStyle name="Input 8 7 2 8" xfId="8856"/>
    <cellStyle name="Input 8 7 2 8 2" xfId="8857"/>
    <cellStyle name="Input 8 7 2 9" xfId="8858"/>
    <cellStyle name="Input 8 7 2 9 2" xfId="8859"/>
    <cellStyle name="Input 8 7 3" xfId="8860"/>
    <cellStyle name="Input 8 7 3 10" xfId="8861"/>
    <cellStyle name="Input 8 7 3 10 2" xfId="8862"/>
    <cellStyle name="Input 8 7 3 11" xfId="8863"/>
    <cellStyle name="Input 8 7 3 11 2" xfId="8864"/>
    <cellStyle name="Input 8 7 3 12" xfId="8865"/>
    <cellStyle name="Input 8 7 3 12 2" xfId="8866"/>
    <cellStyle name="Input 8 7 3 13" xfId="8867"/>
    <cellStyle name="Input 8 7 3 13 2" xfId="8868"/>
    <cellStyle name="Input 8 7 3 14" xfId="8869"/>
    <cellStyle name="Input 8 7 3 14 2" xfId="8870"/>
    <cellStyle name="Input 8 7 3 15" xfId="8871"/>
    <cellStyle name="Input 8 7 3 15 2" xfId="8872"/>
    <cellStyle name="Input 8 7 3 16" xfId="8873"/>
    <cellStyle name="Input 8 7 3 2" xfId="8874"/>
    <cellStyle name="Input 8 7 3 2 2" xfId="8875"/>
    <cellStyle name="Input 8 7 3 3" xfId="8876"/>
    <cellStyle name="Input 8 7 3 3 2" xfId="8877"/>
    <cellStyle name="Input 8 7 3 4" xfId="8878"/>
    <cellStyle name="Input 8 7 3 4 2" xfId="8879"/>
    <cellStyle name="Input 8 7 3 5" xfId="8880"/>
    <cellStyle name="Input 8 7 3 5 2" xfId="8881"/>
    <cellStyle name="Input 8 7 3 6" xfId="8882"/>
    <cellStyle name="Input 8 7 3 6 2" xfId="8883"/>
    <cellStyle name="Input 8 7 3 7" xfId="8884"/>
    <cellStyle name="Input 8 7 3 7 2" xfId="8885"/>
    <cellStyle name="Input 8 7 3 8" xfId="8886"/>
    <cellStyle name="Input 8 7 3 8 2" xfId="8887"/>
    <cellStyle name="Input 8 7 3 9" xfId="8888"/>
    <cellStyle name="Input 8 7 3 9 2" xfId="8889"/>
    <cellStyle name="Input 8 7 4" xfId="8890"/>
    <cellStyle name="Input 8 7 4 10" xfId="8891"/>
    <cellStyle name="Input 8 7 4 10 2" xfId="8892"/>
    <cellStyle name="Input 8 7 4 11" xfId="8893"/>
    <cellStyle name="Input 8 7 4 11 2" xfId="8894"/>
    <cellStyle name="Input 8 7 4 12" xfId="8895"/>
    <cellStyle name="Input 8 7 4 12 2" xfId="8896"/>
    <cellStyle name="Input 8 7 4 13" xfId="8897"/>
    <cellStyle name="Input 8 7 4 13 2" xfId="8898"/>
    <cellStyle name="Input 8 7 4 14" xfId="8899"/>
    <cellStyle name="Input 8 7 4 14 2" xfId="8900"/>
    <cellStyle name="Input 8 7 4 15" xfId="8901"/>
    <cellStyle name="Input 8 7 4 15 2" xfId="8902"/>
    <cellStyle name="Input 8 7 4 16" xfId="8903"/>
    <cellStyle name="Input 8 7 4 2" xfId="8904"/>
    <cellStyle name="Input 8 7 4 2 2" xfId="8905"/>
    <cellStyle name="Input 8 7 4 3" xfId="8906"/>
    <cellStyle name="Input 8 7 4 3 2" xfId="8907"/>
    <cellStyle name="Input 8 7 4 4" xfId="8908"/>
    <cellStyle name="Input 8 7 4 4 2" xfId="8909"/>
    <cellStyle name="Input 8 7 4 5" xfId="8910"/>
    <cellStyle name="Input 8 7 4 5 2" xfId="8911"/>
    <cellStyle name="Input 8 7 4 6" xfId="8912"/>
    <cellStyle name="Input 8 7 4 6 2" xfId="8913"/>
    <cellStyle name="Input 8 7 4 7" xfId="8914"/>
    <cellStyle name="Input 8 7 4 7 2" xfId="8915"/>
    <cellStyle name="Input 8 7 4 8" xfId="8916"/>
    <cellStyle name="Input 8 7 4 8 2" xfId="8917"/>
    <cellStyle name="Input 8 7 4 9" xfId="8918"/>
    <cellStyle name="Input 8 7 4 9 2" xfId="8919"/>
    <cellStyle name="Input 8 7 5" xfId="8920"/>
    <cellStyle name="Input 8 7 5 10" xfId="8921"/>
    <cellStyle name="Input 8 7 5 10 2" xfId="8922"/>
    <cellStyle name="Input 8 7 5 11" xfId="8923"/>
    <cellStyle name="Input 8 7 5 11 2" xfId="8924"/>
    <cellStyle name="Input 8 7 5 12" xfId="8925"/>
    <cellStyle name="Input 8 7 5 12 2" xfId="8926"/>
    <cellStyle name="Input 8 7 5 13" xfId="8927"/>
    <cellStyle name="Input 8 7 5 13 2" xfId="8928"/>
    <cellStyle name="Input 8 7 5 14" xfId="8929"/>
    <cellStyle name="Input 8 7 5 14 2" xfId="8930"/>
    <cellStyle name="Input 8 7 5 15" xfId="8931"/>
    <cellStyle name="Input 8 7 5 2" xfId="8932"/>
    <cellStyle name="Input 8 7 5 2 2" xfId="8933"/>
    <cellStyle name="Input 8 7 5 3" xfId="8934"/>
    <cellStyle name="Input 8 7 5 3 2" xfId="8935"/>
    <cellStyle name="Input 8 7 5 4" xfId="8936"/>
    <cellStyle name="Input 8 7 5 4 2" xfId="8937"/>
    <cellStyle name="Input 8 7 5 5" xfId="8938"/>
    <cellStyle name="Input 8 7 5 5 2" xfId="8939"/>
    <cellStyle name="Input 8 7 5 6" xfId="8940"/>
    <cellStyle name="Input 8 7 5 6 2" xfId="8941"/>
    <cellStyle name="Input 8 7 5 7" xfId="8942"/>
    <cellStyle name="Input 8 7 5 7 2" xfId="8943"/>
    <cellStyle name="Input 8 7 5 8" xfId="8944"/>
    <cellStyle name="Input 8 7 5 8 2" xfId="8945"/>
    <cellStyle name="Input 8 7 5 9" xfId="8946"/>
    <cellStyle name="Input 8 7 5 9 2" xfId="8947"/>
    <cellStyle name="Input 8 7 6" xfId="8948"/>
    <cellStyle name="Input 8 7 6 2" xfId="8949"/>
    <cellStyle name="Input 8 7 7" xfId="8950"/>
    <cellStyle name="Input 8 7 7 2" xfId="8951"/>
    <cellStyle name="Input 8 7 8" xfId="8952"/>
    <cellStyle name="Input 8 7 8 2" xfId="8953"/>
    <cellStyle name="Input 8 7 9" xfId="8954"/>
    <cellStyle name="Input 8 7 9 2" xfId="8955"/>
    <cellStyle name="Input 8 8" xfId="8956"/>
    <cellStyle name="Input 8 8 10" xfId="8957"/>
    <cellStyle name="Input 8 8 10 2" xfId="8958"/>
    <cellStyle name="Input 8 8 11" xfId="8959"/>
    <cellStyle name="Input 8 8 11 2" xfId="8960"/>
    <cellStyle name="Input 8 8 12" xfId="8961"/>
    <cellStyle name="Input 8 8 12 2" xfId="8962"/>
    <cellStyle name="Input 8 8 13" xfId="8963"/>
    <cellStyle name="Input 8 8 13 2" xfId="8964"/>
    <cellStyle name="Input 8 8 14" xfId="8965"/>
    <cellStyle name="Input 8 8 14 2" xfId="8966"/>
    <cellStyle name="Input 8 8 15" xfId="8967"/>
    <cellStyle name="Input 8 8 15 2" xfId="8968"/>
    <cellStyle name="Input 8 8 16" xfId="8969"/>
    <cellStyle name="Input 8 8 16 2" xfId="8970"/>
    <cellStyle name="Input 8 8 17" xfId="8971"/>
    <cellStyle name="Input 8 8 17 2" xfId="8972"/>
    <cellStyle name="Input 8 8 18" xfId="8973"/>
    <cellStyle name="Input 8 8 2" xfId="8974"/>
    <cellStyle name="Input 8 8 2 10" xfId="8975"/>
    <cellStyle name="Input 8 8 2 10 2" xfId="8976"/>
    <cellStyle name="Input 8 8 2 11" xfId="8977"/>
    <cellStyle name="Input 8 8 2 11 2" xfId="8978"/>
    <cellStyle name="Input 8 8 2 12" xfId="8979"/>
    <cellStyle name="Input 8 8 2 12 2" xfId="8980"/>
    <cellStyle name="Input 8 8 2 13" xfId="8981"/>
    <cellStyle name="Input 8 8 2 13 2" xfId="8982"/>
    <cellStyle name="Input 8 8 2 14" xfId="8983"/>
    <cellStyle name="Input 8 8 2 14 2" xfId="8984"/>
    <cellStyle name="Input 8 8 2 15" xfId="8985"/>
    <cellStyle name="Input 8 8 2 15 2" xfId="8986"/>
    <cellStyle name="Input 8 8 2 16" xfId="8987"/>
    <cellStyle name="Input 8 8 2 16 2" xfId="8988"/>
    <cellStyle name="Input 8 8 2 17" xfId="8989"/>
    <cellStyle name="Input 8 8 2 17 2" xfId="8990"/>
    <cellStyle name="Input 8 8 2 18" xfId="8991"/>
    <cellStyle name="Input 8 8 2 2" xfId="8992"/>
    <cellStyle name="Input 8 8 2 2 2" xfId="8993"/>
    <cellStyle name="Input 8 8 2 3" xfId="8994"/>
    <cellStyle name="Input 8 8 2 3 2" xfId="8995"/>
    <cellStyle name="Input 8 8 2 4" xfId="8996"/>
    <cellStyle name="Input 8 8 2 4 2" xfId="8997"/>
    <cellStyle name="Input 8 8 2 5" xfId="8998"/>
    <cellStyle name="Input 8 8 2 5 2" xfId="8999"/>
    <cellStyle name="Input 8 8 2 6" xfId="9000"/>
    <cellStyle name="Input 8 8 2 6 2" xfId="9001"/>
    <cellStyle name="Input 8 8 2 7" xfId="9002"/>
    <cellStyle name="Input 8 8 2 7 2" xfId="9003"/>
    <cellStyle name="Input 8 8 2 8" xfId="9004"/>
    <cellStyle name="Input 8 8 2 8 2" xfId="9005"/>
    <cellStyle name="Input 8 8 2 9" xfId="9006"/>
    <cellStyle name="Input 8 8 2 9 2" xfId="9007"/>
    <cellStyle name="Input 8 8 3" xfId="9008"/>
    <cellStyle name="Input 8 8 3 10" xfId="9009"/>
    <cellStyle name="Input 8 8 3 10 2" xfId="9010"/>
    <cellStyle name="Input 8 8 3 11" xfId="9011"/>
    <cellStyle name="Input 8 8 3 11 2" xfId="9012"/>
    <cellStyle name="Input 8 8 3 12" xfId="9013"/>
    <cellStyle name="Input 8 8 3 12 2" xfId="9014"/>
    <cellStyle name="Input 8 8 3 13" xfId="9015"/>
    <cellStyle name="Input 8 8 3 13 2" xfId="9016"/>
    <cellStyle name="Input 8 8 3 14" xfId="9017"/>
    <cellStyle name="Input 8 8 3 14 2" xfId="9018"/>
    <cellStyle name="Input 8 8 3 15" xfId="9019"/>
    <cellStyle name="Input 8 8 3 15 2" xfId="9020"/>
    <cellStyle name="Input 8 8 3 16" xfId="9021"/>
    <cellStyle name="Input 8 8 3 2" xfId="9022"/>
    <cellStyle name="Input 8 8 3 2 2" xfId="9023"/>
    <cellStyle name="Input 8 8 3 3" xfId="9024"/>
    <cellStyle name="Input 8 8 3 3 2" xfId="9025"/>
    <cellStyle name="Input 8 8 3 4" xfId="9026"/>
    <cellStyle name="Input 8 8 3 4 2" xfId="9027"/>
    <cellStyle name="Input 8 8 3 5" xfId="9028"/>
    <cellStyle name="Input 8 8 3 5 2" xfId="9029"/>
    <cellStyle name="Input 8 8 3 6" xfId="9030"/>
    <cellStyle name="Input 8 8 3 6 2" xfId="9031"/>
    <cellStyle name="Input 8 8 3 7" xfId="9032"/>
    <cellStyle name="Input 8 8 3 7 2" xfId="9033"/>
    <cellStyle name="Input 8 8 3 8" xfId="9034"/>
    <cellStyle name="Input 8 8 3 8 2" xfId="9035"/>
    <cellStyle name="Input 8 8 3 9" xfId="9036"/>
    <cellStyle name="Input 8 8 3 9 2" xfId="9037"/>
    <cellStyle name="Input 8 8 4" xfId="9038"/>
    <cellStyle name="Input 8 8 4 10" xfId="9039"/>
    <cellStyle name="Input 8 8 4 10 2" xfId="9040"/>
    <cellStyle name="Input 8 8 4 11" xfId="9041"/>
    <cellStyle name="Input 8 8 4 11 2" xfId="9042"/>
    <cellStyle name="Input 8 8 4 12" xfId="9043"/>
    <cellStyle name="Input 8 8 4 12 2" xfId="9044"/>
    <cellStyle name="Input 8 8 4 13" xfId="9045"/>
    <cellStyle name="Input 8 8 4 13 2" xfId="9046"/>
    <cellStyle name="Input 8 8 4 14" xfId="9047"/>
    <cellStyle name="Input 8 8 4 14 2" xfId="9048"/>
    <cellStyle name="Input 8 8 4 15" xfId="9049"/>
    <cellStyle name="Input 8 8 4 15 2" xfId="9050"/>
    <cellStyle name="Input 8 8 4 16" xfId="9051"/>
    <cellStyle name="Input 8 8 4 2" xfId="9052"/>
    <cellStyle name="Input 8 8 4 2 2" xfId="9053"/>
    <cellStyle name="Input 8 8 4 3" xfId="9054"/>
    <cellStyle name="Input 8 8 4 3 2" xfId="9055"/>
    <cellStyle name="Input 8 8 4 4" xfId="9056"/>
    <cellStyle name="Input 8 8 4 4 2" xfId="9057"/>
    <cellStyle name="Input 8 8 4 5" xfId="9058"/>
    <cellStyle name="Input 8 8 4 5 2" xfId="9059"/>
    <cellStyle name="Input 8 8 4 6" xfId="9060"/>
    <cellStyle name="Input 8 8 4 6 2" xfId="9061"/>
    <cellStyle name="Input 8 8 4 7" xfId="9062"/>
    <cellStyle name="Input 8 8 4 7 2" xfId="9063"/>
    <cellStyle name="Input 8 8 4 8" xfId="9064"/>
    <cellStyle name="Input 8 8 4 8 2" xfId="9065"/>
    <cellStyle name="Input 8 8 4 9" xfId="9066"/>
    <cellStyle name="Input 8 8 4 9 2" xfId="9067"/>
    <cellStyle name="Input 8 8 5" xfId="9068"/>
    <cellStyle name="Input 8 8 5 10" xfId="9069"/>
    <cellStyle name="Input 8 8 5 10 2" xfId="9070"/>
    <cellStyle name="Input 8 8 5 11" xfId="9071"/>
    <cellStyle name="Input 8 8 5 11 2" xfId="9072"/>
    <cellStyle name="Input 8 8 5 12" xfId="9073"/>
    <cellStyle name="Input 8 8 5 12 2" xfId="9074"/>
    <cellStyle name="Input 8 8 5 13" xfId="9075"/>
    <cellStyle name="Input 8 8 5 13 2" xfId="9076"/>
    <cellStyle name="Input 8 8 5 14" xfId="9077"/>
    <cellStyle name="Input 8 8 5 2" xfId="9078"/>
    <cellStyle name="Input 8 8 5 2 2" xfId="9079"/>
    <cellStyle name="Input 8 8 5 3" xfId="9080"/>
    <cellStyle name="Input 8 8 5 3 2" xfId="9081"/>
    <cellStyle name="Input 8 8 5 4" xfId="9082"/>
    <cellStyle name="Input 8 8 5 4 2" xfId="9083"/>
    <cellStyle name="Input 8 8 5 5" xfId="9084"/>
    <cellStyle name="Input 8 8 5 5 2" xfId="9085"/>
    <cellStyle name="Input 8 8 5 6" xfId="9086"/>
    <cellStyle name="Input 8 8 5 6 2" xfId="9087"/>
    <cellStyle name="Input 8 8 5 7" xfId="9088"/>
    <cellStyle name="Input 8 8 5 7 2" xfId="9089"/>
    <cellStyle name="Input 8 8 5 8" xfId="9090"/>
    <cellStyle name="Input 8 8 5 8 2" xfId="9091"/>
    <cellStyle name="Input 8 8 5 9" xfId="9092"/>
    <cellStyle name="Input 8 8 5 9 2" xfId="9093"/>
    <cellStyle name="Input 8 8 6" xfId="9094"/>
    <cellStyle name="Input 8 8 6 2" xfId="9095"/>
    <cellStyle name="Input 8 8 7" xfId="9096"/>
    <cellStyle name="Input 8 8 7 2" xfId="9097"/>
    <cellStyle name="Input 8 8 8" xfId="9098"/>
    <cellStyle name="Input 8 8 8 2" xfId="9099"/>
    <cellStyle name="Input 8 8 9" xfId="9100"/>
    <cellStyle name="Input 8 8 9 2" xfId="9101"/>
    <cellStyle name="Input 8 9" xfId="9102"/>
    <cellStyle name="Input 8 9 10" xfId="9103"/>
    <cellStyle name="Input 8 9 10 2" xfId="9104"/>
    <cellStyle name="Input 8 9 11" xfId="9105"/>
    <cellStyle name="Input 8 9 11 2" xfId="9106"/>
    <cellStyle name="Input 8 9 12" xfId="9107"/>
    <cellStyle name="Input 8 9 12 2" xfId="9108"/>
    <cellStyle name="Input 8 9 13" xfId="9109"/>
    <cellStyle name="Input 8 9 13 2" xfId="9110"/>
    <cellStyle name="Input 8 9 14" xfId="9111"/>
    <cellStyle name="Input 8 9 14 2" xfId="9112"/>
    <cellStyle name="Input 8 9 15" xfId="9113"/>
    <cellStyle name="Input 8 9 15 2" xfId="9114"/>
    <cellStyle name="Input 8 9 16" xfId="9115"/>
    <cellStyle name="Input 8 9 16 2" xfId="9116"/>
    <cellStyle name="Input 8 9 17" xfId="9117"/>
    <cellStyle name="Input 8 9 17 2" xfId="9118"/>
    <cellStyle name="Input 8 9 18" xfId="9119"/>
    <cellStyle name="Input 8 9 2" xfId="9120"/>
    <cellStyle name="Input 8 9 2 10" xfId="9121"/>
    <cellStyle name="Input 8 9 2 10 2" xfId="9122"/>
    <cellStyle name="Input 8 9 2 11" xfId="9123"/>
    <cellStyle name="Input 8 9 2 11 2" xfId="9124"/>
    <cellStyle name="Input 8 9 2 12" xfId="9125"/>
    <cellStyle name="Input 8 9 2 12 2" xfId="9126"/>
    <cellStyle name="Input 8 9 2 13" xfId="9127"/>
    <cellStyle name="Input 8 9 2 13 2" xfId="9128"/>
    <cellStyle name="Input 8 9 2 14" xfId="9129"/>
    <cellStyle name="Input 8 9 2 14 2" xfId="9130"/>
    <cellStyle name="Input 8 9 2 15" xfId="9131"/>
    <cellStyle name="Input 8 9 2 15 2" xfId="9132"/>
    <cellStyle name="Input 8 9 2 16" xfId="9133"/>
    <cellStyle name="Input 8 9 2 16 2" xfId="9134"/>
    <cellStyle name="Input 8 9 2 17" xfId="9135"/>
    <cellStyle name="Input 8 9 2 17 2" xfId="9136"/>
    <cellStyle name="Input 8 9 2 18" xfId="9137"/>
    <cellStyle name="Input 8 9 2 2" xfId="9138"/>
    <cellStyle name="Input 8 9 2 2 2" xfId="9139"/>
    <cellStyle name="Input 8 9 2 3" xfId="9140"/>
    <cellStyle name="Input 8 9 2 3 2" xfId="9141"/>
    <cellStyle name="Input 8 9 2 4" xfId="9142"/>
    <cellStyle name="Input 8 9 2 4 2" xfId="9143"/>
    <cellStyle name="Input 8 9 2 5" xfId="9144"/>
    <cellStyle name="Input 8 9 2 5 2" xfId="9145"/>
    <cellStyle name="Input 8 9 2 6" xfId="9146"/>
    <cellStyle name="Input 8 9 2 6 2" xfId="9147"/>
    <cellStyle name="Input 8 9 2 7" xfId="9148"/>
    <cellStyle name="Input 8 9 2 7 2" xfId="9149"/>
    <cellStyle name="Input 8 9 2 8" xfId="9150"/>
    <cellStyle name="Input 8 9 2 8 2" xfId="9151"/>
    <cellStyle name="Input 8 9 2 9" xfId="9152"/>
    <cellStyle name="Input 8 9 2 9 2" xfId="9153"/>
    <cellStyle name="Input 8 9 3" xfId="9154"/>
    <cellStyle name="Input 8 9 3 10" xfId="9155"/>
    <cellStyle name="Input 8 9 3 10 2" xfId="9156"/>
    <cellStyle name="Input 8 9 3 11" xfId="9157"/>
    <cellStyle name="Input 8 9 3 11 2" xfId="9158"/>
    <cellStyle name="Input 8 9 3 12" xfId="9159"/>
    <cellStyle name="Input 8 9 3 12 2" xfId="9160"/>
    <cellStyle name="Input 8 9 3 13" xfId="9161"/>
    <cellStyle name="Input 8 9 3 13 2" xfId="9162"/>
    <cellStyle name="Input 8 9 3 14" xfId="9163"/>
    <cellStyle name="Input 8 9 3 14 2" xfId="9164"/>
    <cellStyle name="Input 8 9 3 15" xfId="9165"/>
    <cellStyle name="Input 8 9 3 15 2" xfId="9166"/>
    <cellStyle name="Input 8 9 3 16" xfId="9167"/>
    <cellStyle name="Input 8 9 3 2" xfId="9168"/>
    <cellStyle name="Input 8 9 3 2 2" xfId="9169"/>
    <cellStyle name="Input 8 9 3 3" xfId="9170"/>
    <cellStyle name="Input 8 9 3 3 2" xfId="9171"/>
    <cellStyle name="Input 8 9 3 4" xfId="9172"/>
    <cellStyle name="Input 8 9 3 4 2" xfId="9173"/>
    <cellStyle name="Input 8 9 3 5" xfId="9174"/>
    <cellStyle name="Input 8 9 3 5 2" xfId="9175"/>
    <cellStyle name="Input 8 9 3 6" xfId="9176"/>
    <cellStyle name="Input 8 9 3 6 2" xfId="9177"/>
    <cellStyle name="Input 8 9 3 7" xfId="9178"/>
    <cellStyle name="Input 8 9 3 7 2" xfId="9179"/>
    <cellStyle name="Input 8 9 3 8" xfId="9180"/>
    <cellStyle name="Input 8 9 3 8 2" xfId="9181"/>
    <cellStyle name="Input 8 9 3 9" xfId="9182"/>
    <cellStyle name="Input 8 9 3 9 2" xfId="9183"/>
    <cellStyle name="Input 8 9 4" xfId="9184"/>
    <cellStyle name="Input 8 9 4 10" xfId="9185"/>
    <cellStyle name="Input 8 9 4 10 2" xfId="9186"/>
    <cellStyle name="Input 8 9 4 11" xfId="9187"/>
    <cellStyle name="Input 8 9 4 11 2" xfId="9188"/>
    <cellStyle name="Input 8 9 4 12" xfId="9189"/>
    <cellStyle name="Input 8 9 4 12 2" xfId="9190"/>
    <cellStyle name="Input 8 9 4 13" xfId="9191"/>
    <cellStyle name="Input 8 9 4 13 2" xfId="9192"/>
    <cellStyle name="Input 8 9 4 14" xfId="9193"/>
    <cellStyle name="Input 8 9 4 14 2" xfId="9194"/>
    <cellStyle name="Input 8 9 4 15" xfId="9195"/>
    <cellStyle name="Input 8 9 4 15 2" xfId="9196"/>
    <cellStyle name="Input 8 9 4 16" xfId="9197"/>
    <cellStyle name="Input 8 9 4 2" xfId="9198"/>
    <cellStyle name="Input 8 9 4 2 2" xfId="9199"/>
    <cellStyle name="Input 8 9 4 3" xfId="9200"/>
    <cellStyle name="Input 8 9 4 3 2" xfId="9201"/>
    <cellStyle name="Input 8 9 4 4" xfId="9202"/>
    <cellStyle name="Input 8 9 4 4 2" xfId="9203"/>
    <cellStyle name="Input 8 9 4 5" xfId="9204"/>
    <cellStyle name="Input 8 9 4 5 2" xfId="9205"/>
    <cellStyle name="Input 8 9 4 6" xfId="9206"/>
    <cellStyle name="Input 8 9 4 6 2" xfId="9207"/>
    <cellStyle name="Input 8 9 4 7" xfId="9208"/>
    <cellStyle name="Input 8 9 4 7 2" xfId="9209"/>
    <cellStyle name="Input 8 9 4 8" xfId="9210"/>
    <cellStyle name="Input 8 9 4 8 2" xfId="9211"/>
    <cellStyle name="Input 8 9 4 9" xfId="9212"/>
    <cellStyle name="Input 8 9 4 9 2" xfId="9213"/>
    <cellStyle name="Input 8 9 5" xfId="9214"/>
    <cellStyle name="Input 8 9 5 10" xfId="9215"/>
    <cellStyle name="Input 8 9 5 10 2" xfId="9216"/>
    <cellStyle name="Input 8 9 5 11" xfId="9217"/>
    <cellStyle name="Input 8 9 5 11 2" xfId="9218"/>
    <cellStyle name="Input 8 9 5 12" xfId="9219"/>
    <cellStyle name="Input 8 9 5 12 2" xfId="9220"/>
    <cellStyle name="Input 8 9 5 13" xfId="9221"/>
    <cellStyle name="Input 8 9 5 13 2" xfId="9222"/>
    <cellStyle name="Input 8 9 5 14" xfId="9223"/>
    <cellStyle name="Input 8 9 5 2" xfId="9224"/>
    <cellStyle name="Input 8 9 5 2 2" xfId="9225"/>
    <cellStyle name="Input 8 9 5 3" xfId="9226"/>
    <cellStyle name="Input 8 9 5 3 2" xfId="9227"/>
    <cellStyle name="Input 8 9 5 4" xfId="9228"/>
    <cellStyle name="Input 8 9 5 4 2" xfId="9229"/>
    <cellStyle name="Input 8 9 5 5" xfId="9230"/>
    <cellStyle name="Input 8 9 5 5 2" xfId="9231"/>
    <cellStyle name="Input 8 9 5 6" xfId="9232"/>
    <cellStyle name="Input 8 9 5 6 2" xfId="9233"/>
    <cellStyle name="Input 8 9 5 7" xfId="9234"/>
    <cellStyle name="Input 8 9 5 7 2" xfId="9235"/>
    <cellStyle name="Input 8 9 5 8" xfId="9236"/>
    <cellStyle name="Input 8 9 5 8 2" xfId="9237"/>
    <cellStyle name="Input 8 9 5 9" xfId="9238"/>
    <cellStyle name="Input 8 9 5 9 2" xfId="9239"/>
    <cellStyle name="Input 8 9 6" xfId="9240"/>
    <cellStyle name="Input 8 9 6 2" xfId="9241"/>
    <cellStyle name="Input 8 9 7" xfId="9242"/>
    <cellStyle name="Input 8 9 7 2" xfId="9243"/>
    <cellStyle name="Input 8 9 8" xfId="9244"/>
    <cellStyle name="Input 8 9 8 2" xfId="9245"/>
    <cellStyle name="Input 8 9 9" xfId="9246"/>
    <cellStyle name="Input 8 9 9 2" xfId="9247"/>
    <cellStyle name="Input 9" xfId="9248"/>
    <cellStyle name="Input 9 10" xfId="9249"/>
    <cellStyle name="Input 9 10 10" xfId="9250"/>
    <cellStyle name="Input 9 10 10 2" xfId="9251"/>
    <cellStyle name="Input 9 10 11" xfId="9252"/>
    <cellStyle name="Input 9 10 11 2" xfId="9253"/>
    <cellStyle name="Input 9 10 12" xfId="9254"/>
    <cellStyle name="Input 9 10 12 2" xfId="9255"/>
    <cellStyle name="Input 9 10 13" xfId="9256"/>
    <cellStyle name="Input 9 10 13 2" xfId="9257"/>
    <cellStyle name="Input 9 10 14" xfId="9258"/>
    <cellStyle name="Input 9 10 14 2" xfId="9259"/>
    <cellStyle name="Input 9 10 15" xfId="9260"/>
    <cellStyle name="Input 9 10 15 2" xfId="9261"/>
    <cellStyle name="Input 9 10 16" xfId="9262"/>
    <cellStyle name="Input 9 10 16 2" xfId="9263"/>
    <cellStyle name="Input 9 10 17" xfId="9264"/>
    <cellStyle name="Input 9 10 17 2" xfId="9265"/>
    <cellStyle name="Input 9 10 18" xfId="9266"/>
    <cellStyle name="Input 9 10 2" xfId="9267"/>
    <cellStyle name="Input 9 10 2 2" xfId="9268"/>
    <cellStyle name="Input 9 10 3" xfId="9269"/>
    <cellStyle name="Input 9 10 3 2" xfId="9270"/>
    <cellStyle name="Input 9 10 4" xfId="9271"/>
    <cellStyle name="Input 9 10 4 2" xfId="9272"/>
    <cellStyle name="Input 9 10 5" xfId="9273"/>
    <cellStyle name="Input 9 10 5 2" xfId="9274"/>
    <cellStyle name="Input 9 10 6" xfId="9275"/>
    <cellStyle name="Input 9 10 6 2" xfId="9276"/>
    <cellStyle name="Input 9 10 7" xfId="9277"/>
    <cellStyle name="Input 9 10 7 2" xfId="9278"/>
    <cellStyle name="Input 9 10 8" xfId="9279"/>
    <cellStyle name="Input 9 10 8 2" xfId="9280"/>
    <cellStyle name="Input 9 10 9" xfId="9281"/>
    <cellStyle name="Input 9 10 9 2" xfId="9282"/>
    <cellStyle name="Input 9 11" xfId="9283"/>
    <cellStyle name="Input 9 11 10" xfId="9284"/>
    <cellStyle name="Input 9 11 10 2" xfId="9285"/>
    <cellStyle name="Input 9 11 11" xfId="9286"/>
    <cellStyle name="Input 9 11 11 2" xfId="9287"/>
    <cellStyle name="Input 9 11 12" xfId="9288"/>
    <cellStyle name="Input 9 11 12 2" xfId="9289"/>
    <cellStyle name="Input 9 11 13" xfId="9290"/>
    <cellStyle name="Input 9 11 13 2" xfId="9291"/>
    <cellStyle name="Input 9 11 14" xfId="9292"/>
    <cellStyle name="Input 9 11 14 2" xfId="9293"/>
    <cellStyle name="Input 9 11 15" xfId="9294"/>
    <cellStyle name="Input 9 11 15 2" xfId="9295"/>
    <cellStyle name="Input 9 11 16" xfId="9296"/>
    <cellStyle name="Input 9 11 16 2" xfId="9297"/>
    <cellStyle name="Input 9 11 17" xfId="9298"/>
    <cellStyle name="Input 9 11 17 2" xfId="9299"/>
    <cellStyle name="Input 9 11 18" xfId="9300"/>
    <cellStyle name="Input 9 11 2" xfId="9301"/>
    <cellStyle name="Input 9 11 2 2" xfId="9302"/>
    <cellStyle name="Input 9 11 3" xfId="9303"/>
    <cellStyle name="Input 9 11 3 2" xfId="9304"/>
    <cellStyle name="Input 9 11 4" xfId="9305"/>
    <cellStyle name="Input 9 11 4 2" xfId="9306"/>
    <cellStyle name="Input 9 11 5" xfId="9307"/>
    <cellStyle name="Input 9 11 5 2" xfId="9308"/>
    <cellStyle name="Input 9 11 6" xfId="9309"/>
    <cellStyle name="Input 9 11 6 2" xfId="9310"/>
    <cellStyle name="Input 9 11 7" xfId="9311"/>
    <cellStyle name="Input 9 11 7 2" xfId="9312"/>
    <cellStyle name="Input 9 11 8" xfId="9313"/>
    <cellStyle name="Input 9 11 8 2" xfId="9314"/>
    <cellStyle name="Input 9 11 9" xfId="9315"/>
    <cellStyle name="Input 9 11 9 2" xfId="9316"/>
    <cellStyle name="Input 9 12" xfId="9317"/>
    <cellStyle name="Input 9 12 10" xfId="9318"/>
    <cellStyle name="Input 9 12 10 2" xfId="9319"/>
    <cellStyle name="Input 9 12 11" xfId="9320"/>
    <cellStyle name="Input 9 12 11 2" xfId="9321"/>
    <cellStyle name="Input 9 12 12" xfId="9322"/>
    <cellStyle name="Input 9 12 12 2" xfId="9323"/>
    <cellStyle name="Input 9 12 13" xfId="9324"/>
    <cellStyle name="Input 9 12 13 2" xfId="9325"/>
    <cellStyle name="Input 9 12 14" xfId="9326"/>
    <cellStyle name="Input 9 12 14 2" xfId="9327"/>
    <cellStyle name="Input 9 12 15" xfId="9328"/>
    <cellStyle name="Input 9 12 15 2" xfId="9329"/>
    <cellStyle name="Input 9 12 16" xfId="9330"/>
    <cellStyle name="Input 9 12 2" xfId="9331"/>
    <cellStyle name="Input 9 12 2 2" xfId="9332"/>
    <cellStyle name="Input 9 12 3" xfId="9333"/>
    <cellStyle name="Input 9 12 3 2" xfId="9334"/>
    <cellStyle name="Input 9 12 4" xfId="9335"/>
    <cellStyle name="Input 9 12 4 2" xfId="9336"/>
    <cellStyle name="Input 9 12 5" xfId="9337"/>
    <cellStyle name="Input 9 12 5 2" xfId="9338"/>
    <cellStyle name="Input 9 12 6" xfId="9339"/>
    <cellStyle name="Input 9 12 6 2" xfId="9340"/>
    <cellStyle name="Input 9 12 7" xfId="9341"/>
    <cellStyle name="Input 9 12 7 2" xfId="9342"/>
    <cellStyle name="Input 9 12 8" xfId="9343"/>
    <cellStyle name="Input 9 12 8 2" xfId="9344"/>
    <cellStyle name="Input 9 12 9" xfId="9345"/>
    <cellStyle name="Input 9 12 9 2" xfId="9346"/>
    <cellStyle name="Input 9 13" xfId="9347"/>
    <cellStyle name="Input 9 13 10" xfId="9348"/>
    <cellStyle name="Input 9 13 10 2" xfId="9349"/>
    <cellStyle name="Input 9 13 11" xfId="9350"/>
    <cellStyle name="Input 9 13 11 2" xfId="9351"/>
    <cellStyle name="Input 9 13 12" xfId="9352"/>
    <cellStyle name="Input 9 13 12 2" xfId="9353"/>
    <cellStyle name="Input 9 13 13" xfId="9354"/>
    <cellStyle name="Input 9 13 13 2" xfId="9355"/>
    <cellStyle name="Input 9 13 14" xfId="9356"/>
    <cellStyle name="Input 9 13 14 2" xfId="9357"/>
    <cellStyle name="Input 9 13 15" xfId="9358"/>
    <cellStyle name="Input 9 13 15 2" xfId="9359"/>
    <cellStyle name="Input 9 13 16" xfId="9360"/>
    <cellStyle name="Input 9 13 2" xfId="9361"/>
    <cellStyle name="Input 9 13 2 2" xfId="9362"/>
    <cellStyle name="Input 9 13 3" xfId="9363"/>
    <cellStyle name="Input 9 13 3 2" xfId="9364"/>
    <cellStyle name="Input 9 13 4" xfId="9365"/>
    <cellStyle name="Input 9 13 4 2" xfId="9366"/>
    <cellStyle name="Input 9 13 5" xfId="9367"/>
    <cellStyle name="Input 9 13 5 2" xfId="9368"/>
    <cellStyle name="Input 9 13 6" xfId="9369"/>
    <cellStyle name="Input 9 13 6 2" xfId="9370"/>
    <cellStyle name="Input 9 13 7" xfId="9371"/>
    <cellStyle name="Input 9 13 7 2" xfId="9372"/>
    <cellStyle name="Input 9 13 8" xfId="9373"/>
    <cellStyle name="Input 9 13 8 2" xfId="9374"/>
    <cellStyle name="Input 9 13 9" xfId="9375"/>
    <cellStyle name="Input 9 13 9 2" xfId="9376"/>
    <cellStyle name="Input 9 14" xfId="9377"/>
    <cellStyle name="Input 9 14 10" xfId="9378"/>
    <cellStyle name="Input 9 14 10 2" xfId="9379"/>
    <cellStyle name="Input 9 14 11" xfId="9380"/>
    <cellStyle name="Input 9 14 11 2" xfId="9381"/>
    <cellStyle name="Input 9 14 12" xfId="9382"/>
    <cellStyle name="Input 9 14 12 2" xfId="9383"/>
    <cellStyle name="Input 9 14 13" xfId="9384"/>
    <cellStyle name="Input 9 14 13 2" xfId="9385"/>
    <cellStyle name="Input 9 14 14" xfId="9386"/>
    <cellStyle name="Input 9 14 14 2" xfId="9387"/>
    <cellStyle name="Input 9 14 15" xfId="9388"/>
    <cellStyle name="Input 9 14 2" xfId="9389"/>
    <cellStyle name="Input 9 14 2 2" xfId="9390"/>
    <cellStyle name="Input 9 14 3" xfId="9391"/>
    <cellStyle name="Input 9 14 3 2" xfId="9392"/>
    <cellStyle name="Input 9 14 4" xfId="9393"/>
    <cellStyle name="Input 9 14 4 2" xfId="9394"/>
    <cellStyle name="Input 9 14 5" xfId="9395"/>
    <cellStyle name="Input 9 14 5 2" xfId="9396"/>
    <cellStyle name="Input 9 14 6" xfId="9397"/>
    <cellStyle name="Input 9 14 6 2" xfId="9398"/>
    <cellStyle name="Input 9 14 7" xfId="9399"/>
    <cellStyle name="Input 9 14 7 2" xfId="9400"/>
    <cellStyle name="Input 9 14 8" xfId="9401"/>
    <cellStyle name="Input 9 14 8 2" xfId="9402"/>
    <cellStyle name="Input 9 14 9" xfId="9403"/>
    <cellStyle name="Input 9 14 9 2" xfId="9404"/>
    <cellStyle name="Input 9 15" xfId="9405"/>
    <cellStyle name="Input 9 15 2" xfId="9406"/>
    <cellStyle name="Input 9 16" xfId="9407"/>
    <cellStyle name="Input 9 16 2" xfId="9408"/>
    <cellStyle name="Input 9 17" xfId="9409"/>
    <cellStyle name="Input 9 17 2" xfId="9410"/>
    <cellStyle name="Input 9 18" xfId="9411"/>
    <cellStyle name="Input 9 18 2" xfId="9412"/>
    <cellStyle name="Input 9 19" xfId="9413"/>
    <cellStyle name="Input 9 19 2" xfId="9414"/>
    <cellStyle name="Input 9 2" xfId="9415"/>
    <cellStyle name="Input 9 2 10" xfId="9416"/>
    <cellStyle name="Input 9 2 10 10" xfId="9417"/>
    <cellStyle name="Input 9 2 10 10 2" xfId="9418"/>
    <cellStyle name="Input 9 2 10 11" xfId="9419"/>
    <cellStyle name="Input 9 2 10 11 2" xfId="9420"/>
    <cellStyle name="Input 9 2 10 12" xfId="9421"/>
    <cellStyle name="Input 9 2 10 12 2" xfId="9422"/>
    <cellStyle name="Input 9 2 10 13" xfId="9423"/>
    <cellStyle name="Input 9 2 10 13 2" xfId="9424"/>
    <cellStyle name="Input 9 2 10 14" xfId="9425"/>
    <cellStyle name="Input 9 2 10 14 2" xfId="9426"/>
    <cellStyle name="Input 9 2 10 15" xfId="9427"/>
    <cellStyle name="Input 9 2 10 15 2" xfId="9428"/>
    <cellStyle name="Input 9 2 10 16" xfId="9429"/>
    <cellStyle name="Input 9 2 10 16 2" xfId="9430"/>
    <cellStyle name="Input 9 2 10 17" xfId="9431"/>
    <cellStyle name="Input 9 2 10 17 2" xfId="9432"/>
    <cellStyle name="Input 9 2 10 18" xfId="9433"/>
    <cellStyle name="Input 9 2 10 2" xfId="9434"/>
    <cellStyle name="Input 9 2 10 2 2" xfId="9435"/>
    <cellStyle name="Input 9 2 10 3" xfId="9436"/>
    <cellStyle name="Input 9 2 10 3 2" xfId="9437"/>
    <cellStyle name="Input 9 2 10 4" xfId="9438"/>
    <cellStyle name="Input 9 2 10 4 2" xfId="9439"/>
    <cellStyle name="Input 9 2 10 5" xfId="9440"/>
    <cellStyle name="Input 9 2 10 5 2" xfId="9441"/>
    <cellStyle name="Input 9 2 10 6" xfId="9442"/>
    <cellStyle name="Input 9 2 10 6 2" xfId="9443"/>
    <cellStyle name="Input 9 2 10 7" xfId="9444"/>
    <cellStyle name="Input 9 2 10 7 2" xfId="9445"/>
    <cellStyle name="Input 9 2 10 8" xfId="9446"/>
    <cellStyle name="Input 9 2 10 8 2" xfId="9447"/>
    <cellStyle name="Input 9 2 10 9" xfId="9448"/>
    <cellStyle name="Input 9 2 10 9 2" xfId="9449"/>
    <cellStyle name="Input 9 2 11" xfId="9450"/>
    <cellStyle name="Input 9 2 11 10" xfId="9451"/>
    <cellStyle name="Input 9 2 11 10 2" xfId="9452"/>
    <cellStyle name="Input 9 2 11 11" xfId="9453"/>
    <cellStyle name="Input 9 2 11 11 2" xfId="9454"/>
    <cellStyle name="Input 9 2 11 12" xfId="9455"/>
    <cellStyle name="Input 9 2 11 12 2" xfId="9456"/>
    <cellStyle name="Input 9 2 11 13" xfId="9457"/>
    <cellStyle name="Input 9 2 11 13 2" xfId="9458"/>
    <cellStyle name="Input 9 2 11 14" xfId="9459"/>
    <cellStyle name="Input 9 2 11 14 2" xfId="9460"/>
    <cellStyle name="Input 9 2 11 15" xfId="9461"/>
    <cellStyle name="Input 9 2 11 15 2" xfId="9462"/>
    <cellStyle name="Input 9 2 11 16" xfId="9463"/>
    <cellStyle name="Input 9 2 11 2" xfId="9464"/>
    <cellStyle name="Input 9 2 11 2 2" xfId="9465"/>
    <cellStyle name="Input 9 2 11 3" xfId="9466"/>
    <cellStyle name="Input 9 2 11 3 2" xfId="9467"/>
    <cellStyle name="Input 9 2 11 4" xfId="9468"/>
    <cellStyle name="Input 9 2 11 4 2" xfId="9469"/>
    <cellStyle name="Input 9 2 11 5" xfId="9470"/>
    <cellStyle name="Input 9 2 11 5 2" xfId="9471"/>
    <cellStyle name="Input 9 2 11 6" xfId="9472"/>
    <cellStyle name="Input 9 2 11 6 2" xfId="9473"/>
    <cellStyle name="Input 9 2 11 7" xfId="9474"/>
    <cellStyle name="Input 9 2 11 7 2" xfId="9475"/>
    <cellStyle name="Input 9 2 11 8" xfId="9476"/>
    <cellStyle name="Input 9 2 11 8 2" xfId="9477"/>
    <cellStyle name="Input 9 2 11 9" xfId="9478"/>
    <cellStyle name="Input 9 2 11 9 2" xfId="9479"/>
    <cellStyle name="Input 9 2 12" xfId="9480"/>
    <cellStyle name="Input 9 2 12 10" xfId="9481"/>
    <cellStyle name="Input 9 2 12 10 2" xfId="9482"/>
    <cellStyle name="Input 9 2 12 11" xfId="9483"/>
    <cellStyle name="Input 9 2 12 11 2" xfId="9484"/>
    <cellStyle name="Input 9 2 12 12" xfId="9485"/>
    <cellStyle name="Input 9 2 12 12 2" xfId="9486"/>
    <cellStyle name="Input 9 2 12 13" xfId="9487"/>
    <cellStyle name="Input 9 2 12 13 2" xfId="9488"/>
    <cellStyle name="Input 9 2 12 14" xfId="9489"/>
    <cellStyle name="Input 9 2 12 14 2" xfId="9490"/>
    <cellStyle name="Input 9 2 12 15" xfId="9491"/>
    <cellStyle name="Input 9 2 12 15 2" xfId="9492"/>
    <cellStyle name="Input 9 2 12 16" xfId="9493"/>
    <cellStyle name="Input 9 2 12 2" xfId="9494"/>
    <cellStyle name="Input 9 2 12 2 2" xfId="9495"/>
    <cellStyle name="Input 9 2 12 3" xfId="9496"/>
    <cellStyle name="Input 9 2 12 3 2" xfId="9497"/>
    <cellStyle name="Input 9 2 12 4" xfId="9498"/>
    <cellStyle name="Input 9 2 12 4 2" xfId="9499"/>
    <cellStyle name="Input 9 2 12 5" xfId="9500"/>
    <cellStyle name="Input 9 2 12 5 2" xfId="9501"/>
    <cellStyle name="Input 9 2 12 6" xfId="9502"/>
    <cellStyle name="Input 9 2 12 6 2" xfId="9503"/>
    <cellStyle name="Input 9 2 12 7" xfId="9504"/>
    <cellStyle name="Input 9 2 12 7 2" xfId="9505"/>
    <cellStyle name="Input 9 2 12 8" xfId="9506"/>
    <cellStyle name="Input 9 2 12 8 2" xfId="9507"/>
    <cellStyle name="Input 9 2 12 9" xfId="9508"/>
    <cellStyle name="Input 9 2 12 9 2" xfId="9509"/>
    <cellStyle name="Input 9 2 13" xfId="9510"/>
    <cellStyle name="Input 9 2 13 10" xfId="9511"/>
    <cellStyle name="Input 9 2 13 10 2" xfId="9512"/>
    <cellStyle name="Input 9 2 13 11" xfId="9513"/>
    <cellStyle name="Input 9 2 13 11 2" xfId="9514"/>
    <cellStyle name="Input 9 2 13 12" xfId="9515"/>
    <cellStyle name="Input 9 2 13 12 2" xfId="9516"/>
    <cellStyle name="Input 9 2 13 13" xfId="9517"/>
    <cellStyle name="Input 9 2 13 13 2" xfId="9518"/>
    <cellStyle name="Input 9 2 13 14" xfId="9519"/>
    <cellStyle name="Input 9 2 13 14 2" xfId="9520"/>
    <cellStyle name="Input 9 2 13 15" xfId="9521"/>
    <cellStyle name="Input 9 2 13 2" xfId="9522"/>
    <cellStyle name="Input 9 2 13 2 2" xfId="9523"/>
    <cellStyle name="Input 9 2 13 3" xfId="9524"/>
    <cellStyle name="Input 9 2 13 3 2" xfId="9525"/>
    <cellStyle name="Input 9 2 13 4" xfId="9526"/>
    <cellStyle name="Input 9 2 13 4 2" xfId="9527"/>
    <cellStyle name="Input 9 2 13 5" xfId="9528"/>
    <cellStyle name="Input 9 2 13 5 2" xfId="9529"/>
    <cellStyle name="Input 9 2 13 6" xfId="9530"/>
    <cellStyle name="Input 9 2 13 6 2" xfId="9531"/>
    <cellStyle name="Input 9 2 13 7" xfId="9532"/>
    <cellStyle name="Input 9 2 13 7 2" xfId="9533"/>
    <cellStyle name="Input 9 2 13 8" xfId="9534"/>
    <cellStyle name="Input 9 2 13 8 2" xfId="9535"/>
    <cellStyle name="Input 9 2 13 9" xfId="9536"/>
    <cellStyle name="Input 9 2 13 9 2" xfId="9537"/>
    <cellStyle name="Input 9 2 14" xfId="9538"/>
    <cellStyle name="Input 9 2 14 2" xfId="9539"/>
    <cellStyle name="Input 9 2 15" xfId="9540"/>
    <cellStyle name="Input 9 2 15 2" xfId="9541"/>
    <cellStyle name="Input 9 2 16" xfId="9542"/>
    <cellStyle name="Input 9 2 16 2" xfId="9543"/>
    <cellStyle name="Input 9 2 17" xfId="9544"/>
    <cellStyle name="Input 9 2 17 2" xfId="9545"/>
    <cellStyle name="Input 9 2 18" xfId="9546"/>
    <cellStyle name="Input 9 2 18 2" xfId="9547"/>
    <cellStyle name="Input 9 2 19" xfId="9548"/>
    <cellStyle name="Input 9 2 19 2" xfId="9549"/>
    <cellStyle name="Input 9 2 2" xfId="9550"/>
    <cellStyle name="Input 9 2 2 10" xfId="9551"/>
    <cellStyle name="Input 9 2 2 10 2" xfId="9552"/>
    <cellStyle name="Input 9 2 2 11" xfId="9553"/>
    <cellStyle name="Input 9 2 2 11 2" xfId="9554"/>
    <cellStyle name="Input 9 2 2 12" xfId="9555"/>
    <cellStyle name="Input 9 2 2 12 2" xfId="9556"/>
    <cellStyle name="Input 9 2 2 13" xfId="9557"/>
    <cellStyle name="Input 9 2 2 13 2" xfId="9558"/>
    <cellStyle name="Input 9 2 2 14" xfId="9559"/>
    <cellStyle name="Input 9 2 2 14 2" xfId="9560"/>
    <cellStyle name="Input 9 2 2 15" xfId="9561"/>
    <cellStyle name="Input 9 2 2 15 2" xfId="9562"/>
    <cellStyle name="Input 9 2 2 16" xfId="9563"/>
    <cellStyle name="Input 9 2 2 16 2" xfId="9564"/>
    <cellStyle name="Input 9 2 2 17" xfId="9565"/>
    <cellStyle name="Input 9 2 2 17 2" xfId="9566"/>
    <cellStyle name="Input 9 2 2 18" xfId="9567"/>
    <cellStyle name="Input 9 2 2 18 2" xfId="9568"/>
    <cellStyle name="Input 9 2 2 19" xfId="9569"/>
    <cellStyle name="Input 9 2 2 19 2" xfId="9570"/>
    <cellStyle name="Input 9 2 2 2" xfId="9571"/>
    <cellStyle name="Input 9 2 2 2 10" xfId="9572"/>
    <cellStyle name="Input 9 2 2 2 10 2" xfId="9573"/>
    <cellStyle name="Input 9 2 2 2 11" xfId="9574"/>
    <cellStyle name="Input 9 2 2 2 11 2" xfId="9575"/>
    <cellStyle name="Input 9 2 2 2 12" xfId="9576"/>
    <cellStyle name="Input 9 2 2 2 12 2" xfId="9577"/>
    <cellStyle name="Input 9 2 2 2 13" xfId="9578"/>
    <cellStyle name="Input 9 2 2 2 13 2" xfId="9579"/>
    <cellStyle name="Input 9 2 2 2 14" xfId="9580"/>
    <cellStyle name="Input 9 2 2 2 14 2" xfId="9581"/>
    <cellStyle name="Input 9 2 2 2 15" xfId="9582"/>
    <cellStyle name="Input 9 2 2 2 15 2" xfId="9583"/>
    <cellStyle name="Input 9 2 2 2 16" xfId="9584"/>
    <cellStyle name="Input 9 2 2 2 16 2" xfId="9585"/>
    <cellStyle name="Input 9 2 2 2 17" xfId="9586"/>
    <cellStyle name="Input 9 2 2 2 17 2" xfId="9587"/>
    <cellStyle name="Input 9 2 2 2 18" xfId="9588"/>
    <cellStyle name="Input 9 2 2 2 18 2" xfId="9589"/>
    <cellStyle name="Input 9 2 2 2 19" xfId="9590"/>
    <cellStyle name="Input 9 2 2 2 2" xfId="9591"/>
    <cellStyle name="Input 9 2 2 2 2 2" xfId="9592"/>
    <cellStyle name="Input 9 2 2 2 3" xfId="9593"/>
    <cellStyle name="Input 9 2 2 2 3 2" xfId="9594"/>
    <cellStyle name="Input 9 2 2 2 4" xfId="9595"/>
    <cellStyle name="Input 9 2 2 2 4 2" xfId="9596"/>
    <cellStyle name="Input 9 2 2 2 5" xfId="9597"/>
    <cellStyle name="Input 9 2 2 2 5 2" xfId="9598"/>
    <cellStyle name="Input 9 2 2 2 6" xfId="9599"/>
    <cellStyle name="Input 9 2 2 2 6 2" xfId="9600"/>
    <cellStyle name="Input 9 2 2 2 7" xfId="9601"/>
    <cellStyle name="Input 9 2 2 2 7 2" xfId="9602"/>
    <cellStyle name="Input 9 2 2 2 8" xfId="9603"/>
    <cellStyle name="Input 9 2 2 2 8 2" xfId="9604"/>
    <cellStyle name="Input 9 2 2 2 9" xfId="9605"/>
    <cellStyle name="Input 9 2 2 2 9 2" xfId="9606"/>
    <cellStyle name="Input 9 2 2 20" xfId="9607"/>
    <cellStyle name="Input 9 2 2 3" xfId="9608"/>
    <cellStyle name="Input 9 2 2 3 10" xfId="9609"/>
    <cellStyle name="Input 9 2 2 3 10 2" xfId="9610"/>
    <cellStyle name="Input 9 2 2 3 11" xfId="9611"/>
    <cellStyle name="Input 9 2 2 3 11 2" xfId="9612"/>
    <cellStyle name="Input 9 2 2 3 12" xfId="9613"/>
    <cellStyle name="Input 9 2 2 3 12 2" xfId="9614"/>
    <cellStyle name="Input 9 2 2 3 13" xfId="9615"/>
    <cellStyle name="Input 9 2 2 3 13 2" xfId="9616"/>
    <cellStyle name="Input 9 2 2 3 14" xfId="9617"/>
    <cellStyle name="Input 9 2 2 3 14 2" xfId="9618"/>
    <cellStyle name="Input 9 2 2 3 15" xfId="9619"/>
    <cellStyle name="Input 9 2 2 3 15 2" xfId="9620"/>
    <cellStyle name="Input 9 2 2 3 16" xfId="9621"/>
    <cellStyle name="Input 9 2 2 3 16 2" xfId="9622"/>
    <cellStyle name="Input 9 2 2 3 17" xfId="9623"/>
    <cellStyle name="Input 9 2 2 3 17 2" xfId="9624"/>
    <cellStyle name="Input 9 2 2 3 18" xfId="9625"/>
    <cellStyle name="Input 9 2 2 3 18 2" xfId="9626"/>
    <cellStyle name="Input 9 2 2 3 19" xfId="9627"/>
    <cellStyle name="Input 9 2 2 3 2" xfId="9628"/>
    <cellStyle name="Input 9 2 2 3 2 2" xfId="9629"/>
    <cellStyle name="Input 9 2 2 3 3" xfId="9630"/>
    <cellStyle name="Input 9 2 2 3 3 2" xfId="9631"/>
    <cellStyle name="Input 9 2 2 3 4" xfId="9632"/>
    <cellStyle name="Input 9 2 2 3 4 2" xfId="9633"/>
    <cellStyle name="Input 9 2 2 3 5" xfId="9634"/>
    <cellStyle name="Input 9 2 2 3 5 2" xfId="9635"/>
    <cellStyle name="Input 9 2 2 3 6" xfId="9636"/>
    <cellStyle name="Input 9 2 2 3 6 2" xfId="9637"/>
    <cellStyle name="Input 9 2 2 3 7" xfId="9638"/>
    <cellStyle name="Input 9 2 2 3 7 2" xfId="9639"/>
    <cellStyle name="Input 9 2 2 3 8" xfId="9640"/>
    <cellStyle name="Input 9 2 2 3 8 2" xfId="9641"/>
    <cellStyle name="Input 9 2 2 3 9" xfId="9642"/>
    <cellStyle name="Input 9 2 2 3 9 2" xfId="9643"/>
    <cellStyle name="Input 9 2 2 4" xfId="9644"/>
    <cellStyle name="Input 9 2 2 4 10" xfId="9645"/>
    <cellStyle name="Input 9 2 2 4 10 2" xfId="9646"/>
    <cellStyle name="Input 9 2 2 4 11" xfId="9647"/>
    <cellStyle name="Input 9 2 2 4 11 2" xfId="9648"/>
    <cellStyle name="Input 9 2 2 4 12" xfId="9649"/>
    <cellStyle name="Input 9 2 2 4 12 2" xfId="9650"/>
    <cellStyle name="Input 9 2 2 4 13" xfId="9651"/>
    <cellStyle name="Input 9 2 2 4 13 2" xfId="9652"/>
    <cellStyle name="Input 9 2 2 4 14" xfId="9653"/>
    <cellStyle name="Input 9 2 2 4 14 2" xfId="9654"/>
    <cellStyle name="Input 9 2 2 4 15" xfId="9655"/>
    <cellStyle name="Input 9 2 2 4 15 2" xfId="9656"/>
    <cellStyle name="Input 9 2 2 4 16" xfId="9657"/>
    <cellStyle name="Input 9 2 2 4 2" xfId="9658"/>
    <cellStyle name="Input 9 2 2 4 2 2" xfId="9659"/>
    <cellStyle name="Input 9 2 2 4 3" xfId="9660"/>
    <cellStyle name="Input 9 2 2 4 3 2" xfId="9661"/>
    <cellStyle name="Input 9 2 2 4 4" xfId="9662"/>
    <cellStyle name="Input 9 2 2 4 4 2" xfId="9663"/>
    <cellStyle name="Input 9 2 2 4 5" xfId="9664"/>
    <cellStyle name="Input 9 2 2 4 5 2" xfId="9665"/>
    <cellStyle name="Input 9 2 2 4 6" xfId="9666"/>
    <cellStyle name="Input 9 2 2 4 6 2" xfId="9667"/>
    <cellStyle name="Input 9 2 2 4 7" xfId="9668"/>
    <cellStyle name="Input 9 2 2 4 7 2" xfId="9669"/>
    <cellStyle name="Input 9 2 2 4 8" xfId="9670"/>
    <cellStyle name="Input 9 2 2 4 8 2" xfId="9671"/>
    <cellStyle name="Input 9 2 2 4 9" xfId="9672"/>
    <cellStyle name="Input 9 2 2 4 9 2" xfId="9673"/>
    <cellStyle name="Input 9 2 2 5" xfId="9674"/>
    <cellStyle name="Input 9 2 2 5 10" xfId="9675"/>
    <cellStyle name="Input 9 2 2 5 10 2" xfId="9676"/>
    <cellStyle name="Input 9 2 2 5 11" xfId="9677"/>
    <cellStyle name="Input 9 2 2 5 11 2" xfId="9678"/>
    <cellStyle name="Input 9 2 2 5 12" xfId="9679"/>
    <cellStyle name="Input 9 2 2 5 12 2" xfId="9680"/>
    <cellStyle name="Input 9 2 2 5 13" xfId="9681"/>
    <cellStyle name="Input 9 2 2 5 13 2" xfId="9682"/>
    <cellStyle name="Input 9 2 2 5 14" xfId="9683"/>
    <cellStyle name="Input 9 2 2 5 14 2" xfId="9684"/>
    <cellStyle name="Input 9 2 2 5 15" xfId="9685"/>
    <cellStyle name="Input 9 2 2 5 15 2" xfId="9686"/>
    <cellStyle name="Input 9 2 2 5 16" xfId="9687"/>
    <cellStyle name="Input 9 2 2 5 2" xfId="9688"/>
    <cellStyle name="Input 9 2 2 5 2 2" xfId="9689"/>
    <cellStyle name="Input 9 2 2 5 3" xfId="9690"/>
    <cellStyle name="Input 9 2 2 5 3 2" xfId="9691"/>
    <cellStyle name="Input 9 2 2 5 4" xfId="9692"/>
    <cellStyle name="Input 9 2 2 5 4 2" xfId="9693"/>
    <cellStyle name="Input 9 2 2 5 5" xfId="9694"/>
    <cellStyle name="Input 9 2 2 5 5 2" xfId="9695"/>
    <cellStyle name="Input 9 2 2 5 6" xfId="9696"/>
    <cellStyle name="Input 9 2 2 5 6 2" xfId="9697"/>
    <cellStyle name="Input 9 2 2 5 7" xfId="9698"/>
    <cellStyle name="Input 9 2 2 5 7 2" xfId="9699"/>
    <cellStyle name="Input 9 2 2 5 8" xfId="9700"/>
    <cellStyle name="Input 9 2 2 5 8 2" xfId="9701"/>
    <cellStyle name="Input 9 2 2 5 9" xfId="9702"/>
    <cellStyle name="Input 9 2 2 5 9 2" xfId="9703"/>
    <cellStyle name="Input 9 2 2 6" xfId="9704"/>
    <cellStyle name="Input 9 2 2 6 10" xfId="9705"/>
    <cellStyle name="Input 9 2 2 6 10 2" xfId="9706"/>
    <cellStyle name="Input 9 2 2 6 11" xfId="9707"/>
    <cellStyle name="Input 9 2 2 6 11 2" xfId="9708"/>
    <cellStyle name="Input 9 2 2 6 12" xfId="9709"/>
    <cellStyle name="Input 9 2 2 6 12 2" xfId="9710"/>
    <cellStyle name="Input 9 2 2 6 13" xfId="9711"/>
    <cellStyle name="Input 9 2 2 6 13 2" xfId="9712"/>
    <cellStyle name="Input 9 2 2 6 14" xfId="9713"/>
    <cellStyle name="Input 9 2 2 6 14 2" xfId="9714"/>
    <cellStyle name="Input 9 2 2 6 15" xfId="9715"/>
    <cellStyle name="Input 9 2 2 6 2" xfId="9716"/>
    <cellStyle name="Input 9 2 2 6 2 2" xfId="9717"/>
    <cellStyle name="Input 9 2 2 6 3" xfId="9718"/>
    <cellStyle name="Input 9 2 2 6 3 2" xfId="9719"/>
    <cellStyle name="Input 9 2 2 6 4" xfId="9720"/>
    <cellStyle name="Input 9 2 2 6 4 2" xfId="9721"/>
    <cellStyle name="Input 9 2 2 6 5" xfId="9722"/>
    <cellStyle name="Input 9 2 2 6 5 2" xfId="9723"/>
    <cellStyle name="Input 9 2 2 6 6" xfId="9724"/>
    <cellStyle name="Input 9 2 2 6 6 2" xfId="9725"/>
    <cellStyle name="Input 9 2 2 6 7" xfId="9726"/>
    <cellStyle name="Input 9 2 2 6 7 2" xfId="9727"/>
    <cellStyle name="Input 9 2 2 6 8" xfId="9728"/>
    <cellStyle name="Input 9 2 2 6 8 2" xfId="9729"/>
    <cellStyle name="Input 9 2 2 6 9" xfId="9730"/>
    <cellStyle name="Input 9 2 2 6 9 2" xfId="9731"/>
    <cellStyle name="Input 9 2 2 7" xfId="9732"/>
    <cellStyle name="Input 9 2 2 7 2" xfId="9733"/>
    <cellStyle name="Input 9 2 2 8" xfId="9734"/>
    <cellStyle name="Input 9 2 2 8 2" xfId="9735"/>
    <cellStyle name="Input 9 2 2 9" xfId="9736"/>
    <cellStyle name="Input 9 2 2 9 2" xfId="9737"/>
    <cellStyle name="Input 9 2 20" xfId="9738"/>
    <cellStyle name="Input 9 2 20 2" xfId="9739"/>
    <cellStyle name="Input 9 2 21" xfId="9740"/>
    <cellStyle name="Input 9 2 21 2" xfId="9741"/>
    <cellStyle name="Input 9 2 22" xfId="9742"/>
    <cellStyle name="Input 9 2 22 2" xfId="9743"/>
    <cellStyle name="Input 9 2 23" xfId="9744"/>
    <cellStyle name="Input 9 2 23 2" xfId="9745"/>
    <cellStyle name="Input 9 2 24" xfId="9746"/>
    <cellStyle name="Input 9 2 24 2" xfId="9747"/>
    <cellStyle name="Input 9 2 25" xfId="9748"/>
    <cellStyle name="Input 9 2 25 2" xfId="9749"/>
    <cellStyle name="Input 9 2 26" xfId="9750"/>
    <cellStyle name="Input 9 2 26 2" xfId="9751"/>
    <cellStyle name="Input 9 2 27" xfId="9752"/>
    <cellStyle name="Input 9 2 3" xfId="9753"/>
    <cellStyle name="Input 9 2 3 10" xfId="9754"/>
    <cellStyle name="Input 9 2 3 10 2" xfId="9755"/>
    <cellStyle name="Input 9 2 3 11" xfId="9756"/>
    <cellStyle name="Input 9 2 3 11 2" xfId="9757"/>
    <cellStyle name="Input 9 2 3 12" xfId="9758"/>
    <cellStyle name="Input 9 2 3 12 2" xfId="9759"/>
    <cellStyle name="Input 9 2 3 13" xfId="9760"/>
    <cellStyle name="Input 9 2 3 13 2" xfId="9761"/>
    <cellStyle name="Input 9 2 3 14" xfId="9762"/>
    <cellStyle name="Input 9 2 3 14 2" xfId="9763"/>
    <cellStyle name="Input 9 2 3 15" xfId="9764"/>
    <cellStyle name="Input 9 2 3 15 2" xfId="9765"/>
    <cellStyle name="Input 9 2 3 16" xfId="9766"/>
    <cellStyle name="Input 9 2 3 16 2" xfId="9767"/>
    <cellStyle name="Input 9 2 3 17" xfId="9768"/>
    <cellStyle name="Input 9 2 3 17 2" xfId="9769"/>
    <cellStyle name="Input 9 2 3 18" xfId="9770"/>
    <cellStyle name="Input 9 2 3 18 2" xfId="9771"/>
    <cellStyle name="Input 9 2 3 19" xfId="9772"/>
    <cellStyle name="Input 9 2 3 19 2" xfId="9773"/>
    <cellStyle name="Input 9 2 3 2" xfId="9774"/>
    <cellStyle name="Input 9 2 3 2 10" xfId="9775"/>
    <cellStyle name="Input 9 2 3 2 10 2" xfId="9776"/>
    <cellStyle name="Input 9 2 3 2 11" xfId="9777"/>
    <cellStyle name="Input 9 2 3 2 11 2" xfId="9778"/>
    <cellStyle name="Input 9 2 3 2 12" xfId="9779"/>
    <cellStyle name="Input 9 2 3 2 12 2" xfId="9780"/>
    <cellStyle name="Input 9 2 3 2 13" xfId="9781"/>
    <cellStyle name="Input 9 2 3 2 13 2" xfId="9782"/>
    <cellStyle name="Input 9 2 3 2 14" xfId="9783"/>
    <cellStyle name="Input 9 2 3 2 14 2" xfId="9784"/>
    <cellStyle name="Input 9 2 3 2 15" xfId="9785"/>
    <cellStyle name="Input 9 2 3 2 15 2" xfId="9786"/>
    <cellStyle name="Input 9 2 3 2 16" xfId="9787"/>
    <cellStyle name="Input 9 2 3 2 16 2" xfId="9788"/>
    <cellStyle name="Input 9 2 3 2 17" xfId="9789"/>
    <cellStyle name="Input 9 2 3 2 17 2" xfId="9790"/>
    <cellStyle name="Input 9 2 3 2 18" xfId="9791"/>
    <cellStyle name="Input 9 2 3 2 18 2" xfId="9792"/>
    <cellStyle name="Input 9 2 3 2 19" xfId="9793"/>
    <cellStyle name="Input 9 2 3 2 2" xfId="9794"/>
    <cellStyle name="Input 9 2 3 2 2 2" xfId="9795"/>
    <cellStyle name="Input 9 2 3 2 3" xfId="9796"/>
    <cellStyle name="Input 9 2 3 2 3 2" xfId="9797"/>
    <cellStyle name="Input 9 2 3 2 4" xfId="9798"/>
    <cellStyle name="Input 9 2 3 2 4 2" xfId="9799"/>
    <cellStyle name="Input 9 2 3 2 5" xfId="9800"/>
    <cellStyle name="Input 9 2 3 2 5 2" xfId="9801"/>
    <cellStyle name="Input 9 2 3 2 6" xfId="9802"/>
    <cellStyle name="Input 9 2 3 2 6 2" xfId="9803"/>
    <cellStyle name="Input 9 2 3 2 7" xfId="9804"/>
    <cellStyle name="Input 9 2 3 2 7 2" xfId="9805"/>
    <cellStyle name="Input 9 2 3 2 8" xfId="9806"/>
    <cellStyle name="Input 9 2 3 2 8 2" xfId="9807"/>
    <cellStyle name="Input 9 2 3 2 9" xfId="9808"/>
    <cellStyle name="Input 9 2 3 2 9 2" xfId="9809"/>
    <cellStyle name="Input 9 2 3 20" xfId="9810"/>
    <cellStyle name="Input 9 2 3 3" xfId="9811"/>
    <cellStyle name="Input 9 2 3 3 10" xfId="9812"/>
    <cellStyle name="Input 9 2 3 3 10 2" xfId="9813"/>
    <cellStyle name="Input 9 2 3 3 11" xfId="9814"/>
    <cellStyle name="Input 9 2 3 3 11 2" xfId="9815"/>
    <cellStyle name="Input 9 2 3 3 12" xfId="9816"/>
    <cellStyle name="Input 9 2 3 3 12 2" xfId="9817"/>
    <cellStyle name="Input 9 2 3 3 13" xfId="9818"/>
    <cellStyle name="Input 9 2 3 3 13 2" xfId="9819"/>
    <cellStyle name="Input 9 2 3 3 14" xfId="9820"/>
    <cellStyle name="Input 9 2 3 3 14 2" xfId="9821"/>
    <cellStyle name="Input 9 2 3 3 15" xfId="9822"/>
    <cellStyle name="Input 9 2 3 3 15 2" xfId="9823"/>
    <cellStyle name="Input 9 2 3 3 16" xfId="9824"/>
    <cellStyle name="Input 9 2 3 3 16 2" xfId="9825"/>
    <cellStyle name="Input 9 2 3 3 17" xfId="9826"/>
    <cellStyle name="Input 9 2 3 3 17 2" xfId="9827"/>
    <cellStyle name="Input 9 2 3 3 18" xfId="9828"/>
    <cellStyle name="Input 9 2 3 3 18 2" xfId="9829"/>
    <cellStyle name="Input 9 2 3 3 19" xfId="9830"/>
    <cellStyle name="Input 9 2 3 3 2" xfId="9831"/>
    <cellStyle name="Input 9 2 3 3 2 2" xfId="9832"/>
    <cellStyle name="Input 9 2 3 3 3" xfId="9833"/>
    <cellStyle name="Input 9 2 3 3 3 2" xfId="9834"/>
    <cellStyle name="Input 9 2 3 3 4" xfId="9835"/>
    <cellStyle name="Input 9 2 3 3 4 2" xfId="9836"/>
    <cellStyle name="Input 9 2 3 3 5" xfId="9837"/>
    <cellStyle name="Input 9 2 3 3 5 2" xfId="9838"/>
    <cellStyle name="Input 9 2 3 3 6" xfId="9839"/>
    <cellStyle name="Input 9 2 3 3 6 2" xfId="9840"/>
    <cellStyle name="Input 9 2 3 3 7" xfId="9841"/>
    <cellStyle name="Input 9 2 3 3 7 2" xfId="9842"/>
    <cellStyle name="Input 9 2 3 3 8" xfId="9843"/>
    <cellStyle name="Input 9 2 3 3 8 2" xfId="9844"/>
    <cellStyle name="Input 9 2 3 3 9" xfId="9845"/>
    <cellStyle name="Input 9 2 3 3 9 2" xfId="9846"/>
    <cellStyle name="Input 9 2 3 4" xfId="9847"/>
    <cellStyle name="Input 9 2 3 4 10" xfId="9848"/>
    <cellStyle name="Input 9 2 3 4 10 2" xfId="9849"/>
    <cellStyle name="Input 9 2 3 4 11" xfId="9850"/>
    <cellStyle name="Input 9 2 3 4 11 2" xfId="9851"/>
    <cellStyle name="Input 9 2 3 4 12" xfId="9852"/>
    <cellStyle name="Input 9 2 3 4 12 2" xfId="9853"/>
    <cellStyle name="Input 9 2 3 4 13" xfId="9854"/>
    <cellStyle name="Input 9 2 3 4 13 2" xfId="9855"/>
    <cellStyle name="Input 9 2 3 4 14" xfId="9856"/>
    <cellStyle name="Input 9 2 3 4 14 2" xfId="9857"/>
    <cellStyle name="Input 9 2 3 4 15" xfId="9858"/>
    <cellStyle name="Input 9 2 3 4 15 2" xfId="9859"/>
    <cellStyle name="Input 9 2 3 4 16" xfId="9860"/>
    <cellStyle name="Input 9 2 3 4 2" xfId="9861"/>
    <cellStyle name="Input 9 2 3 4 2 2" xfId="9862"/>
    <cellStyle name="Input 9 2 3 4 3" xfId="9863"/>
    <cellStyle name="Input 9 2 3 4 3 2" xfId="9864"/>
    <cellStyle name="Input 9 2 3 4 4" xfId="9865"/>
    <cellStyle name="Input 9 2 3 4 4 2" xfId="9866"/>
    <cellStyle name="Input 9 2 3 4 5" xfId="9867"/>
    <cellStyle name="Input 9 2 3 4 5 2" xfId="9868"/>
    <cellStyle name="Input 9 2 3 4 6" xfId="9869"/>
    <cellStyle name="Input 9 2 3 4 6 2" xfId="9870"/>
    <cellStyle name="Input 9 2 3 4 7" xfId="9871"/>
    <cellStyle name="Input 9 2 3 4 7 2" xfId="9872"/>
    <cellStyle name="Input 9 2 3 4 8" xfId="9873"/>
    <cellStyle name="Input 9 2 3 4 8 2" xfId="9874"/>
    <cellStyle name="Input 9 2 3 4 9" xfId="9875"/>
    <cellStyle name="Input 9 2 3 4 9 2" xfId="9876"/>
    <cellStyle name="Input 9 2 3 5" xfId="9877"/>
    <cellStyle name="Input 9 2 3 5 10" xfId="9878"/>
    <cellStyle name="Input 9 2 3 5 10 2" xfId="9879"/>
    <cellStyle name="Input 9 2 3 5 11" xfId="9880"/>
    <cellStyle name="Input 9 2 3 5 11 2" xfId="9881"/>
    <cellStyle name="Input 9 2 3 5 12" xfId="9882"/>
    <cellStyle name="Input 9 2 3 5 12 2" xfId="9883"/>
    <cellStyle name="Input 9 2 3 5 13" xfId="9884"/>
    <cellStyle name="Input 9 2 3 5 13 2" xfId="9885"/>
    <cellStyle name="Input 9 2 3 5 14" xfId="9886"/>
    <cellStyle name="Input 9 2 3 5 14 2" xfId="9887"/>
    <cellStyle name="Input 9 2 3 5 15" xfId="9888"/>
    <cellStyle name="Input 9 2 3 5 15 2" xfId="9889"/>
    <cellStyle name="Input 9 2 3 5 16" xfId="9890"/>
    <cellStyle name="Input 9 2 3 5 2" xfId="9891"/>
    <cellStyle name="Input 9 2 3 5 2 2" xfId="9892"/>
    <cellStyle name="Input 9 2 3 5 3" xfId="9893"/>
    <cellStyle name="Input 9 2 3 5 3 2" xfId="9894"/>
    <cellStyle name="Input 9 2 3 5 4" xfId="9895"/>
    <cellStyle name="Input 9 2 3 5 4 2" xfId="9896"/>
    <cellStyle name="Input 9 2 3 5 5" xfId="9897"/>
    <cellStyle name="Input 9 2 3 5 5 2" xfId="9898"/>
    <cellStyle name="Input 9 2 3 5 6" xfId="9899"/>
    <cellStyle name="Input 9 2 3 5 6 2" xfId="9900"/>
    <cellStyle name="Input 9 2 3 5 7" xfId="9901"/>
    <cellStyle name="Input 9 2 3 5 7 2" xfId="9902"/>
    <cellStyle name="Input 9 2 3 5 8" xfId="9903"/>
    <cellStyle name="Input 9 2 3 5 8 2" xfId="9904"/>
    <cellStyle name="Input 9 2 3 5 9" xfId="9905"/>
    <cellStyle name="Input 9 2 3 5 9 2" xfId="9906"/>
    <cellStyle name="Input 9 2 3 6" xfId="9907"/>
    <cellStyle name="Input 9 2 3 6 10" xfId="9908"/>
    <cellStyle name="Input 9 2 3 6 10 2" xfId="9909"/>
    <cellStyle name="Input 9 2 3 6 11" xfId="9910"/>
    <cellStyle name="Input 9 2 3 6 11 2" xfId="9911"/>
    <cellStyle name="Input 9 2 3 6 12" xfId="9912"/>
    <cellStyle name="Input 9 2 3 6 12 2" xfId="9913"/>
    <cellStyle name="Input 9 2 3 6 13" xfId="9914"/>
    <cellStyle name="Input 9 2 3 6 13 2" xfId="9915"/>
    <cellStyle name="Input 9 2 3 6 14" xfId="9916"/>
    <cellStyle name="Input 9 2 3 6 14 2" xfId="9917"/>
    <cellStyle name="Input 9 2 3 6 15" xfId="9918"/>
    <cellStyle name="Input 9 2 3 6 2" xfId="9919"/>
    <cellStyle name="Input 9 2 3 6 2 2" xfId="9920"/>
    <cellStyle name="Input 9 2 3 6 3" xfId="9921"/>
    <cellStyle name="Input 9 2 3 6 3 2" xfId="9922"/>
    <cellStyle name="Input 9 2 3 6 4" xfId="9923"/>
    <cellStyle name="Input 9 2 3 6 4 2" xfId="9924"/>
    <cellStyle name="Input 9 2 3 6 5" xfId="9925"/>
    <cellStyle name="Input 9 2 3 6 5 2" xfId="9926"/>
    <cellStyle name="Input 9 2 3 6 6" xfId="9927"/>
    <cellStyle name="Input 9 2 3 6 6 2" xfId="9928"/>
    <cellStyle name="Input 9 2 3 6 7" xfId="9929"/>
    <cellStyle name="Input 9 2 3 6 7 2" xfId="9930"/>
    <cellStyle name="Input 9 2 3 6 8" xfId="9931"/>
    <cellStyle name="Input 9 2 3 6 8 2" xfId="9932"/>
    <cellStyle name="Input 9 2 3 6 9" xfId="9933"/>
    <cellStyle name="Input 9 2 3 6 9 2" xfId="9934"/>
    <cellStyle name="Input 9 2 3 7" xfId="9935"/>
    <cellStyle name="Input 9 2 3 7 2" xfId="9936"/>
    <cellStyle name="Input 9 2 3 8" xfId="9937"/>
    <cellStyle name="Input 9 2 3 8 2" xfId="9938"/>
    <cellStyle name="Input 9 2 3 9" xfId="9939"/>
    <cellStyle name="Input 9 2 3 9 2" xfId="9940"/>
    <cellStyle name="Input 9 2 4" xfId="9941"/>
    <cellStyle name="Input 9 2 4 10" xfId="9942"/>
    <cellStyle name="Input 9 2 4 10 2" xfId="9943"/>
    <cellStyle name="Input 9 2 4 11" xfId="9944"/>
    <cellStyle name="Input 9 2 4 11 2" xfId="9945"/>
    <cellStyle name="Input 9 2 4 12" xfId="9946"/>
    <cellStyle name="Input 9 2 4 12 2" xfId="9947"/>
    <cellStyle name="Input 9 2 4 13" xfId="9948"/>
    <cellStyle name="Input 9 2 4 13 2" xfId="9949"/>
    <cellStyle name="Input 9 2 4 14" xfId="9950"/>
    <cellStyle name="Input 9 2 4 14 2" xfId="9951"/>
    <cellStyle name="Input 9 2 4 15" xfId="9952"/>
    <cellStyle name="Input 9 2 4 15 2" xfId="9953"/>
    <cellStyle name="Input 9 2 4 16" xfId="9954"/>
    <cellStyle name="Input 9 2 4 16 2" xfId="9955"/>
    <cellStyle name="Input 9 2 4 17" xfId="9956"/>
    <cellStyle name="Input 9 2 4 17 2" xfId="9957"/>
    <cellStyle name="Input 9 2 4 18" xfId="9958"/>
    <cellStyle name="Input 9 2 4 18 2" xfId="9959"/>
    <cellStyle name="Input 9 2 4 19" xfId="9960"/>
    <cellStyle name="Input 9 2 4 19 2" xfId="9961"/>
    <cellStyle name="Input 9 2 4 2" xfId="9962"/>
    <cellStyle name="Input 9 2 4 2 10" xfId="9963"/>
    <cellStyle name="Input 9 2 4 2 10 2" xfId="9964"/>
    <cellStyle name="Input 9 2 4 2 11" xfId="9965"/>
    <cellStyle name="Input 9 2 4 2 11 2" xfId="9966"/>
    <cellStyle name="Input 9 2 4 2 12" xfId="9967"/>
    <cellStyle name="Input 9 2 4 2 12 2" xfId="9968"/>
    <cellStyle name="Input 9 2 4 2 13" xfId="9969"/>
    <cellStyle name="Input 9 2 4 2 13 2" xfId="9970"/>
    <cellStyle name="Input 9 2 4 2 14" xfId="9971"/>
    <cellStyle name="Input 9 2 4 2 14 2" xfId="9972"/>
    <cellStyle name="Input 9 2 4 2 15" xfId="9973"/>
    <cellStyle name="Input 9 2 4 2 15 2" xfId="9974"/>
    <cellStyle name="Input 9 2 4 2 16" xfId="9975"/>
    <cellStyle name="Input 9 2 4 2 16 2" xfId="9976"/>
    <cellStyle name="Input 9 2 4 2 17" xfId="9977"/>
    <cellStyle name="Input 9 2 4 2 17 2" xfId="9978"/>
    <cellStyle name="Input 9 2 4 2 18" xfId="9979"/>
    <cellStyle name="Input 9 2 4 2 18 2" xfId="9980"/>
    <cellStyle name="Input 9 2 4 2 19" xfId="9981"/>
    <cellStyle name="Input 9 2 4 2 2" xfId="9982"/>
    <cellStyle name="Input 9 2 4 2 2 2" xfId="9983"/>
    <cellStyle name="Input 9 2 4 2 3" xfId="9984"/>
    <cellStyle name="Input 9 2 4 2 3 2" xfId="9985"/>
    <cellStyle name="Input 9 2 4 2 4" xfId="9986"/>
    <cellStyle name="Input 9 2 4 2 4 2" xfId="9987"/>
    <cellStyle name="Input 9 2 4 2 5" xfId="9988"/>
    <cellStyle name="Input 9 2 4 2 5 2" xfId="9989"/>
    <cellStyle name="Input 9 2 4 2 6" xfId="9990"/>
    <cellStyle name="Input 9 2 4 2 6 2" xfId="9991"/>
    <cellStyle name="Input 9 2 4 2 7" xfId="9992"/>
    <cellStyle name="Input 9 2 4 2 7 2" xfId="9993"/>
    <cellStyle name="Input 9 2 4 2 8" xfId="9994"/>
    <cellStyle name="Input 9 2 4 2 8 2" xfId="9995"/>
    <cellStyle name="Input 9 2 4 2 9" xfId="9996"/>
    <cellStyle name="Input 9 2 4 2 9 2" xfId="9997"/>
    <cellStyle name="Input 9 2 4 20" xfId="9998"/>
    <cellStyle name="Input 9 2 4 3" xfId="9999"/>
    <cellStyle name="Input 9 2 4 3 10" xfId="10000"/>
    <cellStyle name="Input 9 2 4 3 10 2" xfId="10001"/>
    <cellStyle name="Input 9 2 4 3 11" xfId="10002"/>
    <cellStyle name="Input 9 2 4 3 11 2" xfId="10003"/>
    <cellStyle name="Input 9 2 4 3 12" xfId="10004"/>
    <cellStyle name="Input 9 2 4 3 12 2" xfId="10005"/>
    <cellStyle name="Input 9 2 4 3 13" xfId="10006"/>
    <cellStyle name="Input 9 2 4 3 13 2" xfId="10007"/>
    <cellStyle name="Input 9 2 4 3 14" xfId="10008"/>
    <cellStyle name="Input 9 2 4 3 14 2" xfId="10009"/>
    <cellStyle name="Input 9 2 4 3 15" xfId="10010"/>
    <cellStyle name="Input 9 2 4 3 15 2" xfId="10011"/>
    <cellStyle name="Input 9 2 4 3 16" xfId="10012"/>
    <cellStyle name="Input 9 2 4 3 16 2" xfId="10013"/>
    <cellStyle name="Input 9 2 4 3 17" xfId="10014"/>
    <cellStyle name="Input 9 2 4 3 17 2" xfId="10015"/>
    <cellStyle name="Input 9 2 4 3 18" xfId="10016"/>
    <cellStyle name="Input 9 2 4 3 2" xfId="10017"/>
    <cellStyle name="Input 9 2 4 3 2 2" xfId="10018"/>
    <cellStyle name="Input 9 2 4 3 3" xfId="10019"/>
    <cellStyle name="Input 9 2 4 3 3 2" xfId="10020"/>
    <cellStyle name="Input 9 2 4 3 4" xfId="10021"/>
    <cellStyle name="Input 9 2 4 3 4 2" xfId="10022"/>
    <cellStyle name="Input 9 2 4 3 5" xfId="10023"/>
    <cellStyle name="Input 9 2 4 3 5 2" xfId="10024"/>
    <cellStyle name="Input 9 2 4 3 6" xfId="10025"/>
    <cellStyle name="Input 9 2 4 3 6 2" xfId="10026"/>
    <cellStyle name="Input 9 2 4 3 7" xfId="10027"/>
    <cellStyle name="Input 9 2 4 3 7 2" xfId="10028"/>
    <cellStyle name="Input 9 2 4 3 8" xfId="10029"/>
    <cellStyle name="Input 9 2 4 3 8 2" xfId="10030"/>
    <cellStyle name="Input 9 2 4 3 9" xfId="10031"/>
    <cellStyle name="Input 9 2 4 3 9 2" xfId="10032"/>
    <cellStyle name="Input 9 2 4 4" xfId="10033"/>
    <cellStyle name="Input 9 2 4 4 10" xfId="10034"/>
    <cellStyle name="Input 9 2 4 4 10 2" xfId="10035"/>
    <cellStyle name="Input 9 2 4 4 11" xfId="10036"/>
    <cellStyle name="Input 9 2 4 4 11 2" xfId="10037"/>
    <cellStyle name="Input 9 2 4 4 12" xfId="10038"/>
    <cellStyle name="Input 9 2 4 4 12 2" xfId="10039"/>
    <cellStyle name="Input 9 2 4 4 13" xfId="10040"/>
    <cellStyle name="Input 9 2 4 4 13 2" xfId="10041"/>
    <cellStyle name="Input 9 2 4 4 14" xfId="10042"/>
    <cellStyle name="Input 9 2 4 4 14 2" xfId="10043"/>
    <cellStyle name="Input 9 2 4 4 15" xfId="10044"/>
    <cellStyle name="Input 9 2 4 4 15 2" xfId="10045"/>
    <cellStyle name="Input 9 2 4 4 16" xfId="10046"/>
    <cellStyle name="Input 9 2 4 4 2" xfId="10047"/>
    <cellStyle name="Input 9 2 4 4 2 2" xfId="10048"/>
    <cellStyle name="Input 9 2 4 4 3" xfId="10049"/>
    <cellStyle name="Input 9 2 4 4 3 2" xfId="10050"/>
    <cellStyle name="Input 9 2 4 4 4" xfId="10051"/>
    <cellStyle name="Input 9 2 4 4 4 2" xfId="10052"/>
    <cellStyle name="Input 9 2 4 4 5" xfId="10053"/>
    <cellStyle name="Input 9 2 4 4 5 2" xfId="10054"/>
    <cellStyle name="Input 9 2 4 4 6" xfId="10055"/>
    <cellStyle name="Input 9 2 4 4 6 2" xfId="10056"/>
    <cellStyle name="Input 9 2 4 4 7" xfId="10057"/>
    <cellStyle name="Input 9 2 4 4 7 2" xfId="10058"/>
    <cellStyle name="Input 9 2 4 4 8" xfId="10059"/>
    <cellStyle name="Input 9 2 4 4 8 2" xfId="10060"/>
    <cellStyle name="Input 9 2 4 4 9" xfId="10061"/>
    <cellStyle name="Input 9 2 4 4 9 2" xfId="10062"/>
    <cellStyle name="Input 9 2 4 5" xfId="10063"/>
    <cellStyle name="Input 9 2 4 5 10" xfId="10064"/>
    <cellStyle name="Input 9 2 4 5 10 2" xfId="10065"/>
    <cellStyle name="Input 9 2 4 5 11" xfId="10066"/>
    <cellStyle name="Input 9 2 4 5 11 2" xfId="10067"/>
    <cellStyle name="Input 9 2 4 5 12" xfId="10068"/>
    <cellStyle name="Input 9 2 4 5 12 2" xfId="10069"/>
    <cellStyle name="Input 9 2 4 5 13" xfId="10070"/>
    <cellStyle name="Input 9 2 4 5 13 2" xfId="10071"/>
    <cellStyle name="Input 9 2 4 5 14" xfId="10072"/>
    <cellStyle name="Input 9 2 4 5 14 2" xfId="10073"/>
    <cellStyle name="Input 9 2 4 5 15" xfId="10074"/>
    <cellStyle name="Input 9 2 4 5 15 2" xfId="10075"/>
    <cellStyle name="Input 9 2 4 5 16" xfId="10076"/>
    <cellStyle name="Input 9 2 4 5 2" xfId="10077"/>
    <cellStyle name="Input 9 2 4 5 2 2" xfId="10078"/>
    <cellStyle name="Input 9 2 4 5 3" xfId="10079"/>
    <cellStyle name="Input 9 2 4 5 3 2" xfId="10080"/>
    <cellStyle name="Input 9 2 4 5 4" xfId="10081"/>
    <cellStyle name="Input 9 2 4 5 4 2" xfId="10082"/>
    <cellStyle name="Input 9 2 4 5 5" xfId="10083"/>
    <cellStyle name="Input 9 2 4 5 5 2" xfId="10084"/>
    <cellStyle name="Input 9 2 4 5 6" xfId="10085"/>
    <cellStyle name="Input 9 2 4 5 6 2" xfId="10086"/>
    <cellStyle name="Input 9 2 4 5 7" xfId="10087"/>
    <cellStyle name="Input 9 2 4 5 7 2" xfId="10088"/>
    <cellStyle name="Input 9 2 4 5 8" xfId="10089"/>
    <cellStyle name="Input 9 2 4 5 8 2" xfId="10090"/>
    <cellStyle name="Input 9 2 4 5 9" xfId="10091"/>
    <cellStyle name="Input 9 2 4 5 9 2" xfId="10092"/>
    <cellStyle name="Input 9 2 4 6" xfId="10093"/>
    <cellStyle name="Input 9 2 4 6 10" xfId="10094"/>
    <cellStyle name="Input 9 2 4 6 10 2" xfId="10095"/>
    <cellStyle name="Input 9 2 4 6 11" xfId="10096"/>
    <cellStyle name="Input 9 2 4 6 11 2" xfId="10097"/>
    <cellStyle name="Input 9 2 4 6 12" xfId="10098"/>
    <cellStyle name="Input 9 2 4 6 12 2" xfId="10099"/>
    <cellStyle name="Input 9 2 4 6 13" xfId="10100"/>
    <cellStyle name="Input 9 2 4 6 13 2" xfId="10101"/>
    <cellStyle name="Input 9 2 4 6 14" xfId="10102"/>
    <cellStyle name="Input 9 2 4 6 14 2" xfId="10103"/>
    <cellStyle name="Input 9 2 4 6 15" xfId="10104"/>
    <cellStyle name="Input 9 2 4 6 2" xfId="10105"/>
    <cellStyle name="Input 9 2 4 6 2 2" xfId="10106"/>
    <cellStyle name="Input 9 2 4 6 3" xfId="10107"/>
    <cellStyle name="Input 9 2 4 6 3 2" xfId="10108"/>
    <cellStyle name="Input 9 2 4 6 4" xfId="10109"/>
    <cellStyle name="Input 9 2 4 6 4 2" xfId="10110"/>
    <cellStyle name="Input 9 2 4 6 5" xfId="10111"/>
    <cellStyle name="Input 9 2 4 6 5 2" xfId="10112"/>
    <cellStyle name="Input 9 2 4 6 6" xfId="10113"/>
    <cellStyle name="Input 9 2 4 6 6 2" xfId="10114"/>
    <cellStyle name="Input 9 2 4 6 7" xfId="10115"/>
    <cellStyle name="Input 9 2 4 6 7 2" xfId="10116"/>
    <cellStyle name="Input 9 2 4 6 8" xfId="10117"/>
    <cellStyle name="Input 9 2 4 6 8 2" xfId="10118"/>
    <cellStyle name="Input 9 2 4 6 9" xfId="10119"/>
    <cellStyle name="Input 9 2 4 6 9 2" xfId="10120"/>
    <cellStyle name="Input 9 2 4 7" xfId="10121"/>
    <cellStyle name="Input 9 2 4 7 2" xfId="10122"/>
    <cellStyle name="Input 9 2 4 8" xfId="10123"/>
    <cellStyle name="Input 9 2 4 8 2" xfId="10124"/>
    <cellStyle name="Input 9 2 4 9" xfId="10125"/>
    <cellStyle name="Input 9 2 4 9 2" xfId="10126"/>
    <cellStyle name="Input 9 2 5" xfId="10127"/>
    <cellStyle name="Input 9 2 5 10" xfId="10128"/>
    <cellStyle name="Input 9 2 5 10 2" xfId="10129"/>
    <cellStyle name="Input 9 2 5 11" xfId="10130"/>
    <cellStyle name="Input 9 2 5 11 2" xfId="10131"/>
    <cellStyle name="Input 9 2 5 12" xfId="10132"/>
    <cellStyle name="Input 9 2 5 12 2" xfId="10133"/>
    <cellStyle name="Input 9 2 5 13" xfId="10134"/>
    <cellStyle name="Input 9 2 5 13 2" xfId="10135"/>
    <cellStyle name="Input 9 2 5 14" xfId="10136"/>
    <cellStyle name="Input 9 2 5 14 2" xfId="10137"/>
    <cellStyle name="Input 9 2 5 15" xfId="10138"/>
    <cellStyle name="Input 9 2 5 15 2" xfId="10139"/>
    <cellStyle name="Input 9 2 5 16" xfId="10140"/>
    <cellStyle name="Input 9 2 5 16 2" xfId="10141"/>
    <cellStyle name="Input 9 2 5 17" xfId="10142"/>
    <cellStyle name="Input 9 2 5 17 2" xfId="10143"/>
    <cellStyle name="Input 9 2 5 18" xfId="10144"/>
    <cellStyle name="Input 9 2 5 18 2" xfId="10145"/>
    <cellStyle name="Input 9 2 5 19" xfId="10146"/>
    <cellStyle name="Input 9 2 5 2" xfId="10147"/>
    <cellStyle name="Input 9 2 5 2 10" xfId="10148"/>
    <cellStyle name="Input 9 2 5 2 10 2" xfId="10149"/>
    <cellStyle name="Input 9 2 5 2 11" xfId="10150"/>
    <cellStyle name="Input 9 2 5 2 11 2" xfId="10151"/>
    <cellStyle name="Input 9 2 5 2 12" xfId="10152"/>
    <cellStyle name="Input 9 2 5 2 12 2" xfId="10153"/>
    <cellStyle name="Input 9 2 5 2 13" xfId="10154"/>
    <cellStyle name="Input 9 2 5 2 13 2" xfId="10155"/>
    <cellStyle name="Input 9 2 5 2 14" xfId="10156"/>
    <cellStyle name="Input 9 2 5 2 14 2" xfId="10157"/>
    <cellStyle name="Input 9 2 5 2 15" xfId="10158"/>
    <cellStyle name="Input 9 2 5 2 15 2" xfId="10159"/>
    <cellStyle name="Input 9 2 5 2 16" xfId="10160"/>
    <cellStyle name="Input 9 2 5 2 16 2" xfId="10161"/>
    <cellStyle name="Input 9 2 5 2 17" xfId="10162"/>
    <cellStyle name="Input 9 2 5 2 17 2" xfId="10163"/>
    <cellStyle name="Input 9 2 5 2 18" xfId="10164"/>
    <cellStyle name="Input 9 2 5 2 2" xfId="10165"/>
    <cellStyle name="Input 9 2 5 2 2 2" xfId="10166"/>
    <cellStyle name="Input 9 2 5 2 3" xfId="10167"/>
    <cellStyle name="Input 9 2 5 2 3 2" xfId="10168"/>
    <cellStyle name="Input 9 2 5 2 4" xfId="10169"/>
    <cellStyle name="Input 9 2 5 2 4 2" xfId="10170"/>
    <cellStyle name="Input 9 2 5 2 5" xfId="10171"/>
    <cellStyle name="Input 9 2 5 2 5 2" xfId="10172"/>
    <cellStyle name="Input 9 2 5 2 6" xfId="10173"/>
    <cellStyle name="Input 9 2 5 2 6 2" xfId="10174"/>
    <cellStyle name="Input 9 2 5 2 7" xfId="10175"/>
    <cellStyle name="Input 9 2 5 2 7 2" xfId="10176"/>
    <cellStyle name="Input 9 2 5 2 8" xfId="10177"/>
    <cellStyle name="Input 9 2 5 2 8 2" xfId="10178"/>
    <cellStyle name="Input 9 2 5 2 9" xfId="10179"/>
    <cellStyle name="Input 9 2 5 2 9 2" xfId="10180"/>
    <cellStyle name="Input 9 2 5 3" xfId="10181"/>
    <cellStyle name="Input 9 2 5 3 10" xfId="10182"/>
    <cellStyle name="Input 9 2 5 3 10 2" xfId="10183"/>
    <cellStyle name="Input 9 2 5 3 11" xfId="10184"/>
    <cellStyle name="Input 9 2 5 3 11 2" xfId="10185"/>
    <cellStyle name="Input 9 2 5 3 12" xfId="10186"/>
    <cellStyle name="Input 9 2 5 3 12 2" xfId="10187"/>
    <cellStyle name="Input 9 2 5 3 13" xfId="10188"/>
    <cellStyle name="Input 9 2 5 3 13 2" xfId="10189"/>
    <cellStyle name="Input 9 2 5 3 14" xfId="10190"/>
    <cellStyle name="Input 9 2 5 3 14 2" xfId="10191"/>
    <cellStyle name="Input 9 2 5 3 15" xfId="10192"/>
    <cellStyle name="Input 9 2 5 3 15 2" xfId="10193"/>
    <cellStyle name="Input 9 2 5 3 16" xfId="10194"/>
    <cellStyle name="Input 9 2 5 3 2" xfId="10195"/>
    <cellStyle name="Input 9 2 5 3 2 2" xfId="10196"/>
    <cellStyle name="Input 9 2 5 3 3" xfId="10197"/>
    <cellStyle name="Input 9 2 5 3 3 2" xfId="10198"/>
    <cellStyle name="Input 9 2 5 3 4" xfId="10199"/>
    <cellStyle name="Input 9 2 5 3 4 2" xfId="10200"/>
    <cellStyle name="Input 9 2 5 3 5" xfId="10201"/>
    <cellStyle name="Input 9 2 5 3 5 2" xfId="10202"/>
    <cellStyle name="Input 9 2 5 3 6" xfId="10203"/>
    <cellStyle name="Input 9 2 5 3 6 2" xfId="10204"/>
    <cellStyle name="Input 9 2 5 3 7" xfId="10205"/>
    <cellStyle name="Input 9 2 5 3 7 2" xfId="10206"/>
    <cellStyle name="Input 9 2 5 3 8" xfId="10207"/>
    <cellStyle name="Input 9 2 5 3 8 2" xfId="10208"/>
    <cellStyle name="Input 9 2 5 3 9" xfId="10209"/>
    <cellStyle name="Input 9 2 5 3 9 2" xfId="10210"/>
    <cellStyle name="Input 9 2 5 4" xfId="10211"/>
    <cellStyle name="Input 9 2 5 4 10" xfId="10212"/>
    <cellStyle name="Input 9 2 5 4 10 2" xfId="10213"/>
    <cellStyle name="Input 9 2 5 4 11" xfId="10214"/>
    <cellStyle name="Input 9 2 5 4 11 2" xfId="10215"/>
    <cellStyle name="Input 9 2 5 4 12" xfId="10216"/>
    <cellStyle name="Input 9 2 5 4 12 2" xfId="10217"/>
    <cellStyle name="Input 9 2 5 4 13" xfId="10218"/>
    <cellStyle name="Input 9 2 5 4 13 2" xfId="10219"/>
    <cellStyle name="Input 9 2 5 4 14" xfId="10220"/>
    <cellStyle name="Input 9 2 5 4 14 2" xfId="10221"/>
    <cellStyle name="Input 9 2 5 4 15" xfId="10222"/>
    <cellStyle name="Input 9 2 5 4 15 2" xfId="10223"/>
    <cellStyle name="Input 9 2 5 4 16" xfId="10224"/>
    <cellStyle name="Input 9 2 5 4 2" xfId="10225"/>
    <cellStyle name="Input 9 2 5 4 2 2" xfId="10226"/>
    <cellStyle name="Input 9 2 5 4 3" xfId="10227"/>
    <cellStyle name="Input 9 2 5 4 3 2" xfId="10228"/>
    <cellStyle name="Input 9 2 5 4 4" xfId="10229"/>
    <cellStyle name="Input 9 2 5 4 4 2" xfId="10230"/>
    <cellStyle name="Input 9 2 5 4 5" xfId="10231"/>
    <cellStyle name="Input 9 2 5 4 5 2" xfId="10232"/>
    <cellStyle name="Input 9 2 5 4 6" xfId="10233"/>
    <cellStyle name="Input 9 2 5 4 6 2" xfId="10234"/>
    <cellStyle name="Input 9 2 5 4 7" xfId="10235"/>
    <cellStyle name="Input 9 2 5 4 7 2" xfId="10236"/>
    <cellStyle name="Input 9 2 5 4 8" xfId="10237"/>
    <cellStyle name="Input 9 2 5 4 8 2" xfId="10238"/>
    <cellStyle name="Input 9 2 5 4 9" xfId="10239"/>
    <cellStyle name="Input 9 2 5 4 9 2" xfId="10240"/>
    <cellStyle name="Input 9 2 5 5" xfId="10241"/>
    <cellStyle name="Input 9 2 5 5 10" xfId="10242"/>
    <cellStyle name="Input 9 2 5 5 10 2" xfId="10243"/>
    <cellStyle name="Input 9 2 5 5 11" xfId="10244"/>
    <cellStyle name="Input 9 2 5 5 11 2" xfId="10245"/>
    <cellStyle name="Input 9 2 5 5 12" xfId="10246"/>
    <cellStyle name="Input 9 2 5 5 12 2" xfId="10247"/>
    <cellStyle name="Input 9 2 5 5 13" xfId="10248"/>
    <cellStyle name="Input 9 2 5 5 13 2" xfId="10249"/>
    <cellStyle name="Input 9 2 5 5 14" xfId="10250"/>
    <cellStyle name="Input 9 2 5 5 14 2" xfId="10251"/>
    <cellStyle name="Input 9 2 5 5 15" xfId="10252"/>
    <cellStyle name="Input 9 2 5 5 2" xfId="10253"/>
    <cellStyle name="Input 9 2 5 5 2 2" xfId="10254"/>
    <cellStyle name="Input 9 2 5 5 3" xfId="10255"/>
    <cellStyle name="Input 9 2 5 5 3 2" xfId="10256"/>
    <cellStyle name="Input 9 2 5 5 4" xfId="10257"/>
    <cellStyle name="Input 9 2 5 5 4 2" xfId="10258"/>
    <cellStyle name="Input 9 2 5 5 5" xfId="10259"/>
    <cellStyle name="Input 9 2 5 5 5 2" xfId="10260"/>
    <cellStyle name="Input 9 2 5 5 6" xfId="10261"/>
    <cellStyle name="Input 9 2 5 5 6 2" xfId="10262"/>
    <cellStyle name="Input 9 2 5 5 7" xfId="10263"/>
    <cellStyle name="Input 9 2 5 5 7 2" xfId="10264"/>
    <cellStyle name="Input 9 2 5 5 8" xfId="10265"/>
    <cellStyle name="Input 9 2 5 5 8 2" xfId="10266"/>
    <cellStyle name="Input 9 2 5 5 9" xfId="10267"/>
    <cellStyle name="Input 9 2 5 5 9 2" xfId="10268"/>
    <cellStyle name="Input 9 2 5 6" xfId="10269"/>
    <cellStyle name="Input 9 2 5 6 2" xfId="10270"/>
    <cellStyle name="Input 9 2 5 7" xfId="10271"/>
    <cellStyle name="Input 9 2 5 7 2" xfId="10272"/>
    <cellStyle name="Input 9 2 5 8" xfId="10273"/>
    <cellStyle name="Input 9 2 5 8 2" xfId="10274"/>
    <cellStyle name="Input 9 2 5 9" xfId="10275"/>
    <cellStyle name="Input 9 2 5 9 2" xfId="10276"/>
    <cellStyle name="Input 9 2 6" xfId="10277"/>
    <cellStyle name="Input 9 2 6 10" xfId="10278"/>
    <cellStyle name="Input 9 2 6 10 2" xfId="10279"/>
    <cellStyle name="Input 9 2 6 11" xfId="10280"/>
    <cellStyle name="Input 9 2 6 11 2" xfId="10281"/>
    <cellStyle name="Input 9 2 6 12" xfId="10282"/>
    <cellStyle name="Input 9 2 6 12 2" xfId="10283"/>
    <cellStyle name="Input 9 2 6 13" xfId="10284"/>
    <cellStyle name="Input 9 2 6 13 2" xfId="10285"/>
    <cellStyle name="Input 9 2 6 14" xfId="10286"/>
    <cellStyle name="Input 9 2 6 14 2" xfId="10287"/>
    <cellStyle name="Input 9 2 6 15" xfId="10288"/>
    <cellStyle name="Input 9 2 6 15 2" xfId="10289"/>
    <cellStyle name="Input 9 2 6 16" xfId="10290"/>
    <cellStyle name="Input 9 2 6 16 2" xfId="10291"/>
    <cellStyle name="Input 9 2 6 17" xfId="10292"/>
    <cellStyle name="Input 9 2 6 17 2" xfId="10293"/>
    <cellStyle name="Input 9 2 6 18" xfId="10294"/>
    <cellStyle name="Input 9 2 6 18 2" xfId="10295"/>
    <cellStyle name="Input 9 2 6 19" xfId="10296"/>
    <cellStyle name="Input 9 2 6 2" xfId="10297"/>
    <cellStyle name="Input 9 2 6 2 10" xfId="10298"/>
    <cellStyle name="Input 9 2 6 2 10 2" xfId="10299"/>
    <cellStyle name="Input 9 2 6 2 11" xfId="10300"/>
    <cellStyle name="Input 9 2 6 2 11 2" xfId="10301"/>
    <cellStyle name="Input 9 2 6 2 12" xfId="10302"/>
    <cellStyle name="Input 9 2 6 2 12 2" xfId="10303"/>
    <cellStyle name="Input 9 2 6 2 13" xfId="10304"/>
    <cellStyle name="Input 9 2 6 2 13 2" xfId="10305"/>
    <cellStyle name="Input 9 2 6 2 14" xfId="10306"/>
    <cellStyle name="Input 9 2 6 2 14 2" xfId="10307"/>
    <cellStyle name="Input 9 2 6 2 15" xfId="10308"/>
    <cellStyle name="Input 9 2 6 2 15 2" xfId="10309"/>
    <cellStyle name="Input 9 2 6 2 16" xfId="10310"/>
    <cellStyle name="Input 9 2 6 2 16 2" xfId="10311"/>
    <cellStyle name="Input 9 2 6 2 17" xfId="10312"/>
    <cellStyle name="Input 9 2 6 2 17 2" xfId="10313"/>
    <cellStyle name="Input 9 2 6 2 18" xfId="10314"/>
    <cellStyle name="Input 9 2 6 2 2" xfId="10315"/>
    <cellStyle name="Input 9 2 6 2 2 2" xfId="10316"/>
    <cellStyle name="Input 9 2 6 2 3" xfId="10317"/>
    <cellStyle name="Input 9 2 6 2 3 2" xfId="10318"/>
    <cellStyle name="Input 9 2 6 2 4" xfId="10319"/>
    <cellStyle name="Input 9 2 6 2 4 2" xfId="10320"/>
    <cellStyle name="Input 9 2 6 2 5" xfId="10321"/>
    <cellStyle name="Input 9 2 6 2 5 2" xfId="10322"/>
    <cellStyle name="Input 9 2 6 2 6" xfId="10323"/>
    <cellStyle name="Input 9 2 6 2 6 2" xfId="10324"/>
    <cellStyle name="Input 9 2 6 2 7" xfId="10325"/>
    <cellStyle name="Input 9 2 6 2 7 2" xfId="10326"/>
    <cellStyle name="Input 9 2 6 2 8" xfId="10327"/>
    <cellStyle name="Input 9 2 6 2 8 2" xfId="10328"/>
    <cellStyle name="Input 9 2 6 2 9" xfId="10329"/>
    <cellStyle name="Input 9 2 6 2 9 2" xfId="10330"/>
    <cellStyle name="Input 9 2 6 3" xfId="10331"/>
    <cellStyle name="Input 9 2 6 3 10" xfId="10332"/>
    <cellStyle name="Input 9 2 6 3 10 2" xfId="10333"/>
    <cellStyle name="Input 9 2 6 3 11" xfId="10334"/>
    <cellStyle name="Input 9 2 6 3 11 2" xfId="10335"/>
    <cellStyle name="Input 9 2 6 3 12" xfId="10336"/>
    <cellStyle name="Input 9 2 6 3 12 2" xfId="10337"/>
    <cellStyle name="Input 9 2 6 3 13" xfId="10338"/>
    <cellStyle name="Input 9 2 6 3 13 2" xfId="10339"/>
    <cellStyle name="Input 9 2 6 3 14" xfId="10340"/>
    <cellStyle name="Input 9 2 6 3 14 2" xfId="10341"/>
    <cellStyle name="Input 9 2 6 3 15" xfId="10342"/>
    <cellStyle name="Input 9 2 6 3 15 2" xfId="10343"/>
    <cellStyle name="Input 9 2 6 3 16" xfId="10344"/>
    <cellStyle name="Input 9 2 6 3 2" xfId="10345"/>
    <cellStyle name="Input 9 2 6 3 2 2" xfId="10346"/>
    <cellStyle name="Input 9 2 6 3 3" xfId="10347"/>
    <cellStyle name="Input 9 2 6 3 3 2" xfId="10348"/>
    <cellStyle name="Input 9 2 6 3 4" xfId="10349"/>
    <cellStyle name="Input 9 2 6 3 4 2" xfId="10350"/>
    <cellStyle name="Input 9 2 6 3 5" xfId="10351"/>
    <cellStyle name="Input 9 2 6 3 5 2" xfId="10352"/>
    <cellStyle name="Input 9 2 6 3 6" xfId="10353"/>
    <cellStyle name="Input 9 2 6 3 6 2" xfId="10354"/>
    <cellStyle name="Input 9 2 6 3 7" xfId="10355"/>
    <cellStyle name="Input 9 2 6 3 7 2" xfId="10356"/>
    <cellStyle name="Input 9 2 6 3 8" xfId="10357"/>
    <cellStyle name="Input 9 2 6 3 8 2" xfId="10358"/>
    <cellStyle name="Input 9 2 6 3 9" xfId="10359"/>
    <cellStyle name="Input 9 2 6 3 9 2" xfId="10360"/>
    <cellStyle name="Input 9 2 6 4" xfId="10361"/>
    <cellStyle name="Input 9 2 6 4 10" xfId="10362"/>
    <cellStyle name="Input 9 2 6 4 10 2" xfId="10363"/>
    <cellStyle name="Input 9 2 6 4 11" xfId="10364"/>
    <cellStyle name="Input 9 2 6 4 11 2" xfId="10365"/>
    <cellStyle name="Input 9 2 6 4 12" xfId="10366"/>
    <cellStyle name="Input 9 2 6 4 12 2" xfId="10367"/>
    <cellStyle name="Input 9 2 6 4 13" xfId="10368"/>
    <cellStyle name="Input 9 2 6 4 13 2" xfId="10369"/>
    <cellStyle name="Input 9 2 6 4 14" xfId="10370"/>
    <cellStyle name="Input 9 2 6 4 14 2" xfId="10371"/>
    <cellStyle name="Input 9 2 6 4 15" xfId="10372"/>
    <cellStyle name="Input 9 2 6 4 15 2" xfId="10373"/>
    <cellStyle name="Input 9 2 6 4 16" xfId="10374"/>
    <cellStyle name="Input 9 2 6 4 2" xfId="10375"/>
    <cellStyle name="Input 9 2 6 4 2 2" xfId="10376"/>
    <cellStyle name="Input 9 2 6 4 3" xfId="10377"/>
    <cellStyle name="Input 9 2 6 4 3 2" xfId="10378"/>
    <cellStyle name="Input 9 2 6 4 4" xfId="10379"/>
    <cellStyle name="Input 9 2 6 4 4 2" xfId="10380"/>
    <cellStyle name="Input 9 2 6 4 5" xfId="10381"/>
    <cellStyle name="Input 9 2 6 4 5 2" xfId="10382"/>
    <cellStyle name="Input 9 2 6 4 6" xfId="10383"/>
    <cellStyle name="Input 9 2 6 4 6 2" xfId="10384"/>
    <cellStyle name="Input 9 2 6 4 7" xfId="10385"/>
    <cellStyle name="Input 9 2 6 4 7 2" xfId="10386"/>
    <cellStyle name="Input 9 2 6 4 8" xfId="10387"/>
    <cellStyle name="Input 9 2 6 4 8 2" xfId="10388"/>
    <cellStyle name="Input 9 2 6 4 9" xfId="10389"/>
    <cellStyle name="Input 9 2 6 4 9 2" xfId="10390"/>
    <cellStyle name="Input 9 2 6 5" xfId="10391"/>
    <cellStyle name="Input 9 2 6 5 10" xfId="10392"/>
    <cellStyle name="Input 9 2 6 5 10 2" xfId="10393"/>
    <cellStyle name="Input 9 2 6 5 11" xfId="10394"/>
    <cellStyle name="Input 9 2 6 5 11 2" xfId="10395"/>
    <cellStyle name="Input 9 2 6 5 12" xfId="10396"/>
    <cellStyle name="Input 9 2 6 5 12 2" xfId="10397"/>
    <cellStyle name="Input 9 2 6 5 13" xfId="10398"/>
    <cellStyle name="Input 9 2 6 5 13 2" xfId="10399"/>
    <cellStyle name="Input 9 2 6 5 14" xfId="10400"/>
    <cellStyle name="Input 9 2 6 5 14 2" xfId="10401"/>
    <cellStyle name="Input 9 2 6 5 15" xfId="10402"/>
    <cellStyle name="Input 9 2 6 5 2" xfId="10403"/>
    <cellStyle name="Input 9 2 6 5 2 2" xfId="10404"/>
    <cellStyle name="Input 9 2 6 5 3" xfId="10405"/>
    <cellStyle name="Input 9 2 6 5 3 2" xfId="10406"/>
    <cellStyle name="Input 9 2 6 5 4" xfId="10407"/>
    <cellStyle name="Input 9 2 6 5 4 2" xfId="10408"/>
    <cellStyle name="Input 9 2 6 5 5" xfId="10409"/>
    <cellStyle name="Input 9 2 6 5 5 2" xfId="10410"/>
    <cellStyle name="Input 9 2 6 5 6" xfId="10411"/>
    <cellStyle name="Input 9 2 6 5 6 2" xfId="10412"/>
    <cellStyle name="Input 9 2 6 5 7" xfId="10413"/>
    <cellStyle name="Input 9 2 6 5 7 2" xfId="10414"/>
    <cellStyle name="Input 9 2 6 5 8" xfId="10415"/>
    <cellStyle name="Input 9 2 6 5 8 2" xfId="10416"/>
    <cellStyle name="Input 9 2 6 5 9" xfId="10417"/>
    <cellStyle name="Input 9 2 6 5 9 2" xfId="10418"/>
    <cellStyle name="Input 9 2 6 6" xfId="10419"/>
    <cellStyle name="Input 9 2 6 6 2" xfId="10420"/>
    <cellStyle name="Input 9 2 6 7" xfId="10421"/>
    <cellStyle name="Input 9 2 6 7 2" xfId="10422"/>
    <cellStyle name="Input 9 2 6 8" xfId="10423"/>
    <cellStyle name="Input 9 2 6 8 2" xfId="10424"/>
    <cellStyle name="Input 9 2 6 9" xfId="10425"/>
    <cellStyle name="Input 9 2 6 9 2" xfId="10426"/>
    <cellStyle name="Input 9 2 7" xfId="10427"/>
    <cellStyle name="Input 9 2 7 10" xfId="10428"/>
    <cellStyle name="Input 9 2 7 10 2" xfId="10429"/>
    <cellStyle name="Input 9 2 7 11" xfId="10430"/>
    <cellStyle name="Input 9 2 7 11 2" xfId="10431"/>
    <cellStyle name="Input 9 2 7 12" xfId="10432"/>
    <cellStyle name="Input 9 2 7 12 2" xfId="10433"/>
    <cellStyle name="Input 9 2 7 13" xfId="10434"/>
    <cellStyle name="Input 9 2 7 13 2" xfId="10435"/>
    <cellStyle name="Input 9 2 7 14" xfId="10436"/>
    <cellStyle name="Input 9 2 7 14 2" xfId="10437"/>
    <cellStyle name="Input 9 2 7 15" xfId="10438"/>
    <cellStyle name="Input 9 2 7 15 2" xfId="10439"/>
    <cellStyle name="Input 9 2 7 16" xfId="10440"/>
    <cellStyle name="Input 9 2 7 16 2" xfId="10441"/>
    <cellStyle name="Input 9 2 7 17" xfId="10442"/>
    <cellStyle name="Input 9 2 7 17 2" xfId="10443"/>
    <cellStyle name="Input 9 2 7 18" xfId="10444"/>
    <cellStyle name="Input 9 2 7 2" xfId="10445"/>
    <cellStyle name="Input 9 2 7 2 10" xfId="10446"/>
    <cellStyle name="Input 9 2 7 2 10 2" xfId="10447"/>
    <cellStyle name="Input 9 2 7 2 11" xfId="10448"/>
    <cellStyle name="Input 9 2 7 2 11 2" xfId="10449"/>
    <cellStyle name="Input 9 2 7 2 12" xfId="10450"/>
    <cellStyle name="Input 9 2 7 2 12 2" xfId="10451"/>
    <cellStyle name="Input 9 2 7 2 13" xfId="10452"/>
    <cellStyle name="Input 9 2 7 2 13 2" xfId="10453"/>
    <cellStyle name="Input 9 2 7 2 14" xfId="10454"/>
    <cellStyle name="Input 9 2 7 2 14 2" xfId="10455"/>
    <cellStyle name="Input 9 2 7 2 15" xfId="10456"/>
    <cellStyle name="Input 9 2 7 2 15 2" xfId="10457"/>
    <cellStyle name="Input 9 2 7 2 16" xfId="10458"/>
    <cellStyle name="Input 9 2 7 2 16 2" xfId="10459"/>
    <cellStyle name="Input 9 2 7 2 17" xfId="10460"/>
    <cellStyle name="Input 9 2 7 2 17 2" xfId="10461"/>
    <cellStyle name="Input 9 2 7 2 18" xfId="10462"/>
    <cellStyle name="Input 9 2 7 2 2" xfId="10463"/>
    <cellStyle name="Input 9 2 7 2 2 2" xfId="10464"/>
    <cellStyle name="Input 9 2 7 2 3" xfId="10465"/>
    <cellStyle name="Input 9 2 7 2 3 2" xfId="10466"/>
    <cellStyle name="Input 9 2 7 2 4" xfId="10467"/>
    <cellStyle name="Input 9 2 7 2 4 2" xfId="10468"/>
    <cellStyle name="Input 9 2 7 2 5" xfId="10469"/>
    <cellStyle name="Input 9 2 7 2 5 2" xfId="10470"/>
    <cellStyle name="Input 9 2 7 2 6" xfId="10471"/>
    <cellStyle name="Input 9 2 7 2 6 2" xfId="10472"/>
    <cellStyle name="Input 9 2 7 2 7" xfId="10473"/>
    <cellStyle name="Input 9 2 7 2 7 2" xfId="10474"/>
    <cellStyle name="Input 9 2 7 2 8" xfId="10475"/>
    <cellStyle name="Input 9 2 7 2 8 2" xfId="10476"/>
    <cellStyle name="Input 9 2 7 2 9" xfId="10477"/>
    <cellStyle name="Input 9 2 7 2 9 2" xfId="10478"/>
    <cellStyle name="Input 9 2 7 3" xfId="10479"/>
    <cellStyle name="Input 9 2 7 3 10" xfId="10480"/>
    <cellStyle name="Input 9 2 7 3 10 2" xfId="10481"/>
    <cellStyle name="Input 9 2 7 3 11" xfId="10482"/>
    <cellStyle name="Input 9 2 7 3 11 2" xfId="10483"/>
    <cellStyle name="Input 9 2 7 3 12" xfId="10484"/>
    <cellStyle name="Input 9 2 7 3 12 2" xfId="10485"/>
    <cellStyle name="Input 9 2 7 3 13" xfId="10486"/>
    <cellStyle name="Input 9 2 7 3 13 2" xfId="10487"/>
    <cellStyle name="Input 9 2 7 3 14" xfId="10488"/>
    <cellStyle name="Input 9 2 7 3 14 2" xfId="10489"/>
    <cellStyle name="Input 9 2 7 3 15" xfId="10490"/>
    <cellStyle name="Input 9 2 7 3 15 2" xfId="10491"/>
    <cellStyle name="Input 9 2 7 3 16" xfId="10492"/>
    <cellStyle name="Input 9 2 7 3 2" xfId="10493"/>
    <cellStyle name="Input 9 2 7 3 2 2" xfId="10494"/>
    <cellStyle name="Input 9 2 7 3 3" xfId="10495"/>
    <cellStyle name="Input 9 2 7 3 3 2" xfId="10496"/>
    <cellStyle name="Input 9 2 7 3 4" xfId="10497"/>
    <cellStyle name="Input 9 2 7 3 4 2" xfId="10498"/>
    <cellStyle name="Input 9 2 7 3 5" xfId="10499"/>
    <cellStyle name="Input 9 2 7 3 5 2" xfId="10500"/>
    <cellStyle name="Input 9 2 7 3 6" xfId="10501"/>
    <cellStyle name="Input 9 2 7 3 6 2" xfId="10502"/>
    <cellStyle name="Input 9 2 7 3 7" xfId="10503"/>
    <cellStyle name="Input 9 2 7 3 7 2" xfId="10504"/>
    <cellStyle name="Input 9 2 7 3 8" xfId="10505"/>
    <cellStyle name="Input 9 2 7 3 8 2" xfId="10506"/>
    <cellStyle name="Input 9 2 7 3 9" xfId="10507"/>
    <cellStyle name="Input 9 2 7 3 9 2" xfId="10508"/>
    <cellStyle name="Input 9 2 7 4" xfId="10509"/>
    <cellStyle name="Input 9 2 7 4 10" xfId="10510"/>
    <cellStyle name="Input 9 2 7 4 10 2" xfId="10511"/>
    <cellStyle name="Input 9 2 7 4 11" xfId="10512"/>
    <cellStyle name="Input 9 2 7 4 11 2" xfId="10513"/>
    <cellStyle name="Input 9 2 7 4 12" xfId="10514"/>
    <cellStyle name="Input 9 2 7 4 12 2" xfId="10515"/>
    <cellStyle name="Input 9 2 7 4 13" xfId="10516"/>
    <cellStyle name="Input 9 2 7 4 13 2" xfId="10517"/>
    <cellStyle name="Input 9 2 7 4 14" xfId="10518"/>
    <cellStyle name="Input 9 2 7 4 14 2" xfId="10519"/>
    <cellStyle name="Input 9 2 7 4 15" xfId="10520"/>
    <cellStyle name="Input 9 2 7 4 15 2" xfId="10521"/>
    <cellStyle name="Input 9 2 7 4 16" xfId="10522"/>
    <cellStyle name="Input 9 2 7 4 2" xfId="10523"/>
    <cellStyle name="Input 9 2 7 4 2 2" xfId="10524"/>
    <cellStyle name="Input 9 2 7 4 3" xfId="10525"/>
    <cellStyle name="Input 9 2 7 4 3 2" xfId="10526"/>
    <cellStyle name="Input 9 2 7 4 4" xfId="10527"/>
    <cellStyle name="Input 9 2 7 4 4 2" xfId="10528"/>
    <cellStyle name="Input 9 2 7 4 5" xfId="10529"/>
    <cellStyle name="Input 9 2 7 4 5 2" xfId="10530"/>
    <cellStyle name="Input 9 2 7 4 6" xfId="10531"/>
    <cellStyle name="Input 9 2 7 4 6 2" xfId="10532"/>
    <cellStyle name="Input 9 2 7 4 7" xfId="10533"/>
    <cellStyle name="Input 9 2 7 4 7 2" xfId="10534"/>
    <cellStyle name="Input 9 2 7 4 8" xfId="10535"/>
    <cellStyle name="Input 9 2 7 4 8 2" xfId="10536"/>
    <cellStyle name="Input 9 2 7 4 9" xfId="10537"/>
    <cellStyle name="Input 9 2 7 4 9 2" xfId="10538"/>
    <cellStyle name="Input 9 2 7 5" xfId="10539"/>
    <cellStyle name="Input 9 2 7 5 10" xfId="10540"/>
    <cellStyle name="Input 9 2 7 5 10 2" xfId="10541"/>
    <cellStyle name="Input 9 2 7 5 11" xfId="10542"/>
    <cellStyle name="Input 9 2 7 5 11 2" xfId="10543"/>
    <cellStyle name="Input 9 2 7 5 12" xfId="10544"/>
    <cellStyle name="Input 9 2 7 5 12 2" xfId="10545"/>
    <cellStyle name="Input 9 2 7 5 13" xfId="10546"/>
    <cellStyle name="Input 9 2 7 5 13 2" xfId="10547"/>
    <cellStyle name="Input 9 2 7 5 14" xfId="10548"/>
    <cellStyle name="Input 9 2 7 5 2" xfId="10549"/>
    <cellStyle name="Input 9 2 7 5 2 2" xfId="10550"/>
    <cellStyle name="Input 9 2 7 5 3" xfId="10551"/>
    <cellStyle name="Input 9 2 7 5 3 2" xfId="10552"/>
    <cellStyle name="Input 9 2 7 5 4" xfId="10553"/>
    <cellStyle name="Input 9 2 7 5 4 2" xfId="10554"/>
    <cellStyle name="Input 9 2 7 5 5" xfId="10555"/>
    <cellStyle name="Input 9 2 7 5 5 2" xfId="10556"/>
    <cellStyle name="Input 9 2 7 5 6" xfId="10557"/>
    <cellStyle name="Input 9 2 7 5 6 2" xfId="10558"/>
    <cellStyle name="Input 9 2 7 5 7" xfId="10559"/>
    <cellStyle name="Input 9 2 7 5 7 2" xfId="10560"/>
    <cellStyle name="Input 9 2 7 5 8" xfId="10561"/>
    <cellStyle name="Input 9 2 7 5 8 2" xfId="10562"/>
    <cellStyle name="Input 9 2 7 5 9" xfId="10563"/>
    <cellStyle name="Input 9 2 7 5 9 2" xfId="10564"/>
    <cellStyle name="Input 9 2 7 6" xfId="10565"/>
    <cellStyle name="Input 9 2 7 6 2" xfId="10566"/>
    <cellStyle name="Input 9 2 7 7" xfId="10567"/>
    <cellStyle name="Input 9 2 7 7 2" xfId="10568"/>
    <cellStyle name="Input 9 2 7 8" xfId="10569"/>
    <cellStyle name="Input 9 2 7 8 2" xfId="10570"/>
    <cellStyle name="Input 9 2 7 9" xfId="10571"/>
    <cellStyle name="Input 9 2 7 9 2" xfId="10572"/>
    <cellStyle name="Input 9 2 8" xfId="10573"/>
    <cellStyle name="Input 9 2 8 10" xfId="10574"/>
    <cellStyle name="Input 9 2 8 10 2" xfId="10575"/>
    <cellStyle name="Input 9 2 8 11" xfId="10576"/>
    <cellStyle name="Input 9 2 8 11 2" xfId="10577"/>
    <cellStyle name="Input 9 2 8 12" xfId="10578"/>
    <cellStyle name="Input 9 2 8 12 2" xfId="10579"/>
    <cellStyle name="Input 9 2 8 13" xfId="10580"/>
    <cellStyle name="Input 9 2 8 13 2" xfId="10581"/>
    <cellStyle name="Input 9 2 8 14" xfId="10582"/>
    <cellStyle name="Input 9 2 8 14 2" xfId="10583"/>
    <cellStyle name="Input 9 2 8 15" xfId="10584"/>
    <cellStyle name="Input 9 2 8 15 2" xfId="10585"/>
    <cellStyle name="Input 9 2 8 16" xfId="10586"/>
    <cellStyle name="Input 9 2 8 16 2" xfId="10587"/>
    <cellStyle name="Input 9 2 8 17" xfId="10588"/>
    <cellStyle name="Input 9 2 8 17 2" xfId="10589"/>
    <cellStyle name="Input 9 2 8 18" xfId="10590"/>
    <cellStyle name="Input 9 2 8 2" xfId="10591"/>
    <cellStyle name="Input 9 2 8 2 10" xfId="10592"/>
    <cellStyle name="Input 9 2 8 2 10 2" xfId="10593"/>
    <cellStyle name="Input 9 2 8 2 11" xfId="10594"/>
    <cellStyle name="Input 9 2 8 2 11 2" xfId="10595"/>
    <cellStyle name="Input 9 2 8 2 12" xfId="10596"/>
    <cellStyle name="Input 9 2 8 2 12 2" xfId="10597"/>
    <cellStyle name="Input 9 2 8 2 13" xfId="10598"/>
    <cellStyle name="Input 9 2 8 2 13 2" xfId="10599"/>
    <cellStyle name="Input 9 2 8 2 14" xfId="10600"/>
    <cellStyle name="Input 9 2 8 2 14 2" xfId="10601"/>
    <cellStyle name="Input 9 2 8 2 15" xfId="10602"/>
    <cellStyle name="Input 9 2 8 2 15 2" xfId="10603"/>
    <cellStyle name="Input 9 2 8 2 16" xfId="10604"/>
    <cellStyle name="Input 9 2 8 2 16 2" xfId="10605"/>
    <cellStyle name="Input 9 2 8 2 17" xfId="10606"/>
    <cellStyle name="Input 9 2 8 2 17 2" xfId="10607"/>
    <cellStyle name="Input 9 2 8 2 18" xfId="10608"/>
    <cellStyle name="Input 9 2 8 2 2" xfId="10609"/>
    <cellStyle name="Input 9 2 8 2 2 2" xfId="10610"/>
    <cellStyle name="Input 9 2 8 2 3" xfId="10611"/>
    <cellStyle name="Input 9 2 8 2 3 2" xfId="10612"/>
    <cellStyle name="Input 9 2 8 2 4" xfId="10613"/>
    <cellStyle name="Input 9 2 8 2 4 2" xfId="10614"/>
    <cellStyle name="Input 9 2 8 2 5" xfId="10615"/>
    <cellStyle name="Input 9 2 8 2 5 2" xfId="10616"/>
    <cellStyle name="Input 9 2 8 2 6" xfId="10617"/>
    <cellStyle name="Input 9 2 8 2 6 2" xfId="10618"/>
    <cellStyle name="Input 9 2 8 2 7" xfId="10619"/>
    <cellStyle name="Input 9 2 8 2 7 2" xfId="10620"/>
    <cellStyle name="Input 9 2 8 2 8" xfId="10621"/>
    <cellStyle name="Input 9 2 8 2 8 2" xfId="10622"/>
    <cellStyle name="Input 9 2 8 2 9" xfId="10623"/>
    <cellStyle name="Input 9 2 8 2 9 2" xfId="10624"/>
    <cellStyle name="Input 9 2 8 3" xfId="10625"/>
    <cellStyle name="Input 9 2 8 3 10" xfId="10626"/>
    <cellStyle name="Input 9 2 8 3 10 2" xfId="10627"/>
    <cellStyle name="Input 9 2 8 3 11" xfId="10628"/>
    <cellStyle name="Input 9 2 8 3 11 2" xfId="10629"/>
    <cellStyle name="Input 9 2 8 3 12" xfId="10630"/>
    <cellStyle name="Input 9 2 8 3 12 2" xfId="10631"/>
    <cellStyle name="Input 9 2 8 3 13" xfId="10632"/>
    <cellStyle name="Input 9 2 8 3 13 2" xfId="10633"/>
    <cellStyle name="Input 9 2 8 3 14" xfId="10634"/>
    <cellStyle name="Input 9 2 8 3 14 2" xfId="10635"/>
    <cellStyle name="Input 9 2 8 3 15" xfId="10636"/>
    <cellStyle name="Input 9 2 8 3 15 2" xfId="10637"/>
    <cellStyle name="Input 9 2 8 3 16" xfId="10638"/>
    <cellStyle name="Input 9 2 8 3 2" xfId="10639"/>
    <cellStyle name="Input 9 2 8 3 2 2" xfId="10640"/>
    <cellStyle name="Input 9 2 8 3 3" xfId="10641"/>
    <cellStyle name="Input 9 2 8 3 3 2" xfId="10642"/>
    <cellStyle name="Input 9 2 8 3 4" xfId="10643"/>
    <cellStyle name="Input 9 2 8 3 4 2" xfId="10644"/>
    <cellStyle name="Input 9 2 8 3 5" xfId="10645"/>
    <cellStyle name="Input 9 2 8 3 5 2" xfId="10646"/>
    <cellStyle name="Input 9 2 8 3 6" xfId="10647"/>
    <cellStyle name="Input 9 2 8 3 6 2" xfId="10648"/>
    <cellStyle name="Input 9 2 8 3 7" xfId="10649"/>
    <cellStyle name="Input 9 2 8 3 7 2" xfId="10650"/>
    <cellStyle name="Input 9 2 8 3 8" xfId="10651"/>
    <cellStyle name="Input 9 2 8 3 8 2" xfId="10652"/>
    <cellStyle name="Input 9 2 8 3 9" xfId="10653"/>
    <cellStyle name="Input 9 2 8 3 9 2" xfId="10654"/>
    <cellStyle name="Input 9 2 8 4" xfId="10655"/>
    <cellStyle name="Input 9 2 8 4 10" xfId="10656"/>
    <cellStyle name="Input 9 2 8 4 10 2" xfId="10657"/>
    <cellStyle name="Input 9 2 8 4 11" xfId="10658"/>
    <cellStyle name="Input 9 2 8 4 11 2" xfId="10659"/>
    <cellStyle name="Input 9 2 8 4 12" xfId="10660"/>
    <cellStyle name="Input 9 2 8 4 12 2" xfId="10661"/>
    <cellStyle name="Input 9 2 8 4 13" xfId="10662"/>
    <cellStyle name="Input 9 2 8 4 13 2" xfId="10663"/>
    <cellStyle name="Input 9 2 8 4 14" xfId="10664"/>
    <cellStyle name="Input 9 2 8 4 14 2" xfId="10665"/>
    <cellStyle name="Input 9 2 8 4 15" xfId="10666"/>
    <cellStyle name="Input 9 2 8 4 15 2" xfId="10667"/>
    <cellStyle name="Input 9 2 8 4 16" xfId="10668"/>
    <cellStyle name="Input 9 2 8 4 2" xfId="10669"/>
    <cellStyle name="Input 9 2 8 4 2 2" xfId="10670"/>
    <cellStyle name="Input 9 2 8 4 3" xfId="10671"/>
    <cellStyle name="Input 9 2 8 4 3 2" xfId="10672"/>
    <cellStyle name="Input 9 2 8 4 4" xfId="10673"/>
    <cellStyle name="Input 9 2 8 4 4 2" xfId="10674"/>
    <cellStyle name="Input 9 2 8 4 5" xfId="10675"/>
    <cellStyle name="Input 9 2 8 4 5 2" xfId="10676"/>
    <cellStyle name="Input 9 2 8 4 6" xfId="10677"/>
    <cellStyle name="Input 9 2 8 4 6 2" xfId="10678"/>
    <cellStyle name="Input 9 2 8 4 7" xfId="10679"/>
    <cellStyle name="Input 9 2 8 4 7 2" xfId="10680"/>
    <cellStyle name="Input 9 2 8 4 8" xfId="10681"/>
    <cellStyle name="Input 9 2 8 4 8 2" xfId="10682"/>
    <cellStyle name="Input 9 2 8 4 9" xfId="10683"/>
    <cellStyle name="Input 9 2 8 4 9 2" xfId="10684"/>
    <cellStyle name="Input 9 2 8 5" xfId="10685"/>
    <cellStyle name="Input 9 2 8 5 10" xfId="10686"/>
    <cellStyle name="Input 9 2 8 5 10 2" xfId="10687"/>
    <cellStyle name="Input 9 2 8 5 11" xfId="10688"/>
    <cellStyle name="Input 9 2 8 5 11 2" xfId="10689"/>
    <cellStyle name="Input 9 2 8 5 12" xfId="10690"/>
    <cellStyle name="Input 9 2 8 5 12 2" xfId="10691"/>
    <cellStyle name="Input 9 2 8 5 13" xfId="10692"/>
    <cellStyle name="Input 9 2 8 5 13 2" xfId="10693"/>
    <cellStyle name="Input 9 2 8 5 14" xfId="10694"/>
    <cellStyle name="Input 9 2 8 5 2" xfId="10695"/>
    <cellStyle name="Input 9 2 8 5 2 2" xfId="10696"/>
    <cellStyle name="Input 9 2 8 5 3" xfId="10697"/>
    <cellStyle name="Input 9 2 8 5 3 2" xfId="10698"/>
    <cellStyle name="Input 9 2 8 5 4" xfId="10699"/>
    <cellStyle name="Input 9 2 8 5 4 2" xfId="10700"/>
    <cellStyle name="Input 9 2 8 5 5" xfId="10701"/>
    <cellStyle name="Input 9 2 8 5 5 2" xfId="10702"/>
    <cellStyle name="Input 9 2 8 5 6" xfId="10703"/>
    <cellStyle name="Input 9 2 8 5 6 2" xfId="10704"/>
    <cellStyle name="Input 9 2 8 5 7" xfId="10705"/>
    <cellStyle name="Input 9 2 8 5 7 2" xfId="10706"/>
    <cellStyle name="Input 9 2 8 5 8" xfId="10707"/>
    <cellStyle name="Input 9 2 8 5 8 2" xfId="10708"/>
    <cellStyle name="Input 9 2 8 5 9" xfId="10709"/>
    <cellStyle name="Input 9 2 8 5 9 2" xfId="10710"/>
    <cellStyle name="Input 9 2 8 6" xfId="10711"/>
    <cellStyle name="Input 9 2 8 6 2" xfId="10712"/>
    <cellStyle name="Input 9 2 8 7" xfId="10713"/>
    <cellStyle name="Input 9 2 8 7 2" xfId="10714"/>
    <cellStyle name="Input 9 2 8 8" xfId="10715"/>
    <cellStyle name="Input 9 2 8 8 2" xfId="10716"/>
    <cellStyle name="Input 9 2 8 9" xfId="10717"/>
    <cellStyle name="Input 9 2 8 9 2" xfId="10718"/>
    <cellStyle name="Input 9 2 9" xfId="10719"/>
    <cellStyle name="Input 9 2 9 10" xfId="10720"/>
    <cellStyle name="Input 9 2 9 10 2" xfId="10721"/>
    <cellStyle name="Input 9 2 9 11" xfId="10722"/>
    <cellStyle name="Input 9 2 9 11 2" xfId="10723"/>
    <cellStyle name="Input 9 2 9 12" xfId="10724"/>
    <cellStyle name="Input 9 2 9 12 2" xfId="10725"/>
    <cellStyle name="Input 9 2 9 13" xfId="10726"/>
    <cellStyle name="Input 9 2 9 13 2" xfId="10727"/>
    <cellStyle name="Input 9 2 9 14" xfId="10728"/>
    <cellStyle name="Input 9 2 9 14 2" xfId="10729"/>
    <cellStyle name="Input 9 2 9 15" xfId="10730"/>
    <cellStyle name="Input 9 2 9 15 2" xfId="10731"/>
    <cellStyle name="Input 9 2 9 16" xfId="10732"/>
    <cellStyle name="Input 9 2 9 16 2" xfId="10733"/>
    <cellStyle name="Input 9 2 9 17" xfId="10734"/>
    <cellStyle name="Input 9 2 9 17 2" xfId="10735"/>
    <cellStyle name="Input 9 2 9 18" xfId="10736"/>
    <cellStyle name="Input 9 2 9 2" xfId="10737"/>
    <cellStyle name="Input 9 2 9 2 2" xfId="10738"/>
    <cellStyle name="Input 9 2 9 3" xfId="10739"/>
    <cellStyle name="Input 9 2 9 3 2" xfId="10740"/>
    <cellStyle name="Input 9 2 9 4" xfId="10741"/>
    <cellStyle name="Input 9 2 9 4 2" xfId="10742"/>
    <cellStyle name="Input 9 2 9 5" xfId="10743"/>
    <cellStyle name="Input 9 2 9 5 2" xfId="10744"/>
    <cellStyle name="Input 9 2 9 6" xfId="10745"/>
    <cellStyle name="Input 9 2 9 6 2" xfId="10746"/>
    <cellStyle name="Input 9 2 9 7" xfId="10747"/>
    <cellStyle name="Input 9 2 9 7 2" xfId="10748"/>
    <cellStyle name="Input 9 2 9 8" xfId="10749"/>
    <cellStyle name="Input 9 2 9 8 2" xfId="10750"/>
    <cellStyle name="Input 9 2 9 9" xfId="10751"/>
    <cellStyle name="Input 9 2 9 9 2" xfId="10752"/>
    <cellStyle name="Input 9 20" xfId="10753"/>
    <cellStyle name="Input 9 20 2" xfId="10754"/>
    <cellStyle name="Input 9 21" xfId="10755"/>
    <cellStyle name="Input 9 21 2" xfId="10756"/>
    <cellStyle name="Input 9 22" xfId="10757"/>
    <cellStyle name="Input 9 22 2" xfId="10758"/>
    <cellStyle name="Input 9 23" xfId="10759"/>
    <cellStyle name="Input 9 23 2" xfId="10760"/>
    <cellStyle name="Input 9 24" xfId="10761"/>
    <cellStyle name="Input 9 24 2" xfId="10762"/>
    <cellStyle name="Input 9 25" xfId="10763"/>
    <cellStyle name="Input 9 25 2" xfId="10764"/>
    <cellStyle name="Input 9 26" xfId="10765"/>
    <cellStyle name="Input 9 26 2" xfId="10766"/>
    <cellStyle name="Input 9 27" xfId="10767"/>
    <cellStyle name="Input 9 27 2" xfId="10768"/>
    <cellStyle name="Input 9 28" xfId="10769"/>
    <cellStyle name="Input 9 3" xfId="10770"/>
    <cellStyle name="Input 9 3 10" xfId="10771"/>
    <cellStyle name="Input 9 3 10 2" xfId="10772"/>
    <cellStyle name="Input 9 3 11" xfId="10773"/>
    <cellStyle name="Input 9 3 11 2" xfId="10774"/>
    <cellStyle name="Input 9 3 12" xfId="10775"/>
    <cellStyle name="Input 9 3 12 2" xfId="10776"/>
    <cellStyle name="Input 9 3 13" xfId="10777"/>
    <cellStyle name="Input 9 3 13 2" xfId="10778"/>
    <cellStyle name="Input 9 3 14" xfId="10779"/>
    <cellStyle name="Input 9 3 14 2" xfId="10780"/>
    <cellStyle name="Input 9 3 15" xfId="10781"/>
    <cellStyle name="Input 9 3 15 2" xfId="10782"/>
    <cellStyle name="Input 9 3 16" xfId="10783"/>
    <cellStyle name="Input 9 3 16 2" xfId="10784"/>
    <cellStyle name="Input 9 3 17" xfId="10785"/>
    <cellStyle name="Input 9 3 17 2" xfId="10786"/>
    <cellStyle name="Input 9 3 18" xfId="10787"/>
    <cellStyle name="Input 9 3 18 2" xfId="10788"/>
    <cellStyle name="Input 9 3 19" xfId="10789"/>
    <cellStyle name="Input 9 3 19 2" xfId="10790"/>
    <cellStyle name="Input 9 3 2" xfId="10791"/>
    <cellStyle name="Input 9 3 2 10" xfId="10792"/>
    <cellStyle name="Input 9 3 2 10 2" xfId="10793"/>
    <cellStyle name="Input 9 3 2 11" xfId="10794"/>
    <cellStyle name="Input 9 3 2 11 2" xfId="10795"/>
    <cellStyle name="Input 9 3 2 12" xfId="10796"/>
    <cellStyle name="Input 9 3 2 12 2" xfId="10797"/>
    <cellStyle name="Input 9 3 2 13" xfId="10798"/>
    <cellStyle name="Input 9 3 2 13 2" xfId="10799"/>
    <cellStyle name="Input 9 3 2 14" xfId="10800"/>
    <cellStyle name="Input 9 3 2 14 2" xfId="10801"/>
    <cellStyle name="Input 9 3 2 15" xfId="10802"/>
    <cellStyle name="Input 9 3 2 15 2" xfId="10803"/>
    <cellStyle name="Input 9 3 2 16" xfId="10804"/>
    <cellStyle name="Input 9 3 2 16 2" xfId="10805"/>
    <cellStyle name="Input 9 3 2 17" xfId="10806"/>
    <cellStyle name="Input 9 3 2 17 2" xfId="10807"/>
    <cellStyle name="Input 9 3 2 18" xfId="10808"/>
    <cellStyle name="Input 9 3 2 18 2" xfId="10809"/>
    <cellStyle name="Input 9 3 2 19" xfId="10810"/>
    <cellStyle name="Input 9 3 2 2" xfId="10811"/>
    <cellStyle name="Input 9 3 2 2 2" xfId="10812"/>
    <cellStyle name="Input 9 3 2 3" xfId="10813"/>
    <cellStyle name="Input 9 3 2 3 2" xfId="10814"/>
    <cellStyle name="Input 9 3 2 4" xfId="10815"/>
    <cellStyle name="Input 9 3 2 4 2" xfId="10816"/>
    <cellStyle name="Input 9 3 2 5" xfId="10817"/>
    <cellStyle name="Input 9 3 2 5 2" xfId="10818"/>
    <cellStyle name="Input 9 3 2 6" xfId="10819"/>
    <cellStyle name="Input 9 3 2 6 2" xfId="10820"/>
    <cellStyle name="Input 9 3 2 7" xfId="10821"/>
    <cellStyle name="Input 9 3 2 7 2" xfId="10822"/>
    <cellStyle name="Input 9 3 2 8" xfId="10823"/>
    <cellStyle name="Input 9 3 2 8 2" xfId="10824"/>
    <cellStyle name="Input 9 3 2 9" xfId="10825"/>
    <cellStyle name="Input 9 3 2 9 2" xfId="10826"/>
    <cellStyle name="Input 9 3 20" xfId="10827"/>
    <cellStyle name="Input 9 3 3" xfId="10828"/>
    <cellStyle name="Input 9 3 3 10" xfId="10829"/>
    <cellStyle name="Input 9 3 3 10 2" xfId="10830"/>
    <cellStyle name="Input 9 3 3 11" xfId="10831"/>
    <cellStyle name="Input 9 3 3 11 2" xfId="10832"/>
    <cellStyle name="Input 9 3 3 12" xfId="10833"/>
    <cellStyle name="Input 9 3 3 12 2" xfId="10834"/>
    <cellStyle name="Input 9 3 3 13" xfId="10835"/>
    <cellStyle name="Input 9 3 3 13 2" xfId="10836"/>
    <cellStyle name="Input 9 3 3 14" xfId="10837"/>
    <cellStyle name="Input 9 3 3 14 2" xfId="10838"/>
    <cellStyle name="Input 9 3 3 15" xfId="10839"/>
    <cellStyle name="Input 9 3 3 15 2" xfId="10840"/>
    <cellStyle name="Input 9 3 3 16" xfId="10841"/>
    <cellStyle name="Input 9 3 3 16 2" xfId="10842"/>
    <cellStyle name="Input 9 3 3 17" xfId="10843"/>
    <cellStyle name="Input 9 3 3 17 2" xfId="10844"/>
    <cellStyle name="Input 9 3 3 18" xfId="10845"/>
    <cellStyle name="Input 9 3 3 18 2" xfId="10846"/>
    <cellStyle name="Input 9 3 3 19" xfId="10847"/>
    <cellStyle name="Input 9 3 3 2" xfId="10848"/>
    <cellStyle name="Input 9 3 3 2 2" xfId="10849"/>
    <cellStyle name="Input 9 3 3 3" xfId="10850"/>
    <cellStyle name="Input 9 3 3 3 2" xfId="10851"/>
    <cellStyle name="Input 9 3 3 4" xfId="10852"/>
    <cellStyle name="Input 9 3 3 4 2" xfId="10853"/>
    <cellStyle name="Input 9 3 3 5" xfId="10854"/>
    <cellStyle name="Input 9 3 3 5 2" xfId="10855"/>
    <cellStyle name="Input 9 3 3 6" xfId="10856"/>
    <cellStyle name="Input 9 3 3 6 2" xfId="10857"/>
    <cellStyle name="Input 9 3 3 7" xfId="10858"/>
    <cellStyle name="Input 9 3 3 7 2" xfId="10859"/>
    <cellStyle name="Input 9 3 3 8" xfId="10860"/>
    <cellStyle name="Input 9 3 3 8 2" xfId="10861"/>
    <cellStyle name="Input 9 3 3 9" xfId="10862"/>
    <cellStyle name="Input 9 3 3 9 2" xfId="10863"/>
    <cellStyle name="Input 9 3 4" xfId="10864"/>
    <cellStyle name="Input 9 3 4 10" xfId="10865"/>
    <cellStyle name="Input 9 3 4 10 2" xfId="10866"/>
    <cellStyle name="Input 9 3 4 11" xfId="10867"/>
    <cellStyle name="Input 9 3 4 11 2" xfId="10868"/>
    <cellStyle name="Input 9 3 4 12" xfId="10869"/>
    <cellStyle name="Input 9 3 4 12 2" xfId="10870"/>
    <cellStyle name="Input 9 3 4 13" xfId="10871"/>
    <cellStyle name="Input 9 3 4 13 2" xfId="10872"/>
    <cellStyle name="Input 9 3 4 14" xfId="10873"/>
    <cellStyle name="Input 9 3 4 14 2" xfId="10874"/>
    <cellStyle name="Input 9 3 4 15" xfId="10875"/>
    <cellStyle name="Input 9 3 4 15 2" xfId="10876"/>
    <cellStyle name="Input 9 3 4 16" xfId="10877"/>
    <cellStyle name="Input 9 3 4 2" xfId="10878"/>
    <cellStyle name="Input 9 3 4 2 2" xfId="10879"/>
    <cellStyle name="Input 9 3 4 3" xfId="10880"/>
    <cellStyle name="Input 9 3 4 3 2" xfId="10881"/>
    <cellStyle name="Input 9 3 4 4" xfId="10882"/>
    <cellStyle name="Input 9 3 4 4 2" xfId="10883"/>
    <cellStyle name="Input 9 3 4 5" xfId="10884"/>
    <cellStyle name="Input 9 3 4 5 2" xfId="10885"/>
    <cellStyle name="Input 9 3 4 6" xfId="10886"/>
    <cellStyle name="Input 9 3 4 6 2" xfId="10887"/>
    <cellStyle name="Input 9 3 4 7" xfId="10888"/>
    <cellStyle name="Input 9 3 4 7 2" xfId="10889"/>
    <cellStyle name="Input 9 3 4 8" xfId="10890"/>
    <cellStyle name="Input 9 3 4 8 2" xfId="10891"/>
    <cellStyle name="Input 9 3 4 9" xfId="10892"/>
    <cellStyle name="Input 9 3 4 9 2" xfId="10893"/>
    <cellStyle name="Input 9 3 5" xfId="10894"/>
    <cellStyle name="Input 9 3 5 10" xfId="10895"/>
    <cellStyle name="Input 9 3 5 10 2" xfId="10896"/>
    <cellStyle name="Input 9 3 5 11" xfId="10897"/>
    <cellStyle name="Input 9 3 5 11 2" xfId="10898"/>
    <cellStyle name="Input 9 3 5 12" xfId="10899"/>
    <cellStyle name="Input 9 3 5 12 2" xfId="10900"/>
    <cellStyle name="Input 9 3 5 13" xfId="10901"/>
    <cellStyle name="Input 9 3 5 13 2" xfId="10902"/>
    <cellStyle name="Input 9 3 5 14" xfId="10903"/>
    <cellStyle name="Input 9 3 5 14 2" xfId="10904"/>
    <cellStyle name="Input 9 3 5 15" xfId="10905"/>
    <cellStyle name="Input 9 3 5 15 2" xfId="10906"/>
    <cellStyle name="Input 9 3 5 16" xfId="10907"/>
    <cellStyle name="Input 9 3 5 2" xfId="10908"/>
    <cellStyle name="Input 9 3 5 2 2" xfId="10909"/>
    <cellStyle name="Input 9 3 5 3" xfId="10910"/>
    <cellStyle name="Input 9 3 5 3 2" xfId="10911"/>
    <cellStyle name="Input 9 3 5 4" xfId="10912"/>
    <cellStyle name="Input 9 3 5 4 2" xfId="10913"/>
    <cellStyle name="Input 9 3 5 5" xfId="10914"/>
    <cellStyle name="Input 9 3 5 5 2" xfId="10915"/>
    <cellStyle name="Input 9 3 5 6" xfId="10916"/>
    <cellStyle name="Input 9 3 5 6 2" xfId="10917"/>
    <cellStyle name="Input 9 3 5 7" xfId="10918"/>
    <cellStyle name="Input 9 3 5 7 2" xfId="10919"/>
    <cellStyle name="Input 9 3 5 8" xfId="10920"/>
    <cellStyle name="Input 9 3 5 8 2" xfId="10921"/>
    <cellStyle name="Input 9 3 5 9" xfId="10922"/>
    <cellStyle name="Input 9 3 5 9 2" xfId="10923"/>
    <cellStyle name="Input 9 3 6" xfId="10924"/>
    <cellStyle name="Input 9 3 6 10" xfId="10925"/>
    <cellStyle name="Input 9 3 6 10 2" xfId="10926"/>
    <cellStyle name="Input 9 3 6 11" xfId="10927"/>
    <cellStyle name="Input 9 3 6 11 2" xfId="10928"/>
    <cellStyle name="Input 9 3 6 12" xfId="10929"/>
    <cellStyle name="Input 9 3 6 12 2" xfId="10930"/>
    <cellStyle name="Input 9 3 6 13" xfId="10931"/>
    <cellStyle name="Input 9 3 6 13 2" xfId="10932"/>
    <cellStyle name="Input 9 3 6 14" xfId="10933"/>
    <cellStyle name="Input 9 3 6 14 2" xfId="10934"/>
    <cellStyle name="Input 9 3 6 15" xfId="10935"/>
    <cellStyle name="Input 9 3 6 2" xfId="10936"/>
    <cellStyle name="Input 9 3 6 2 2" xfId="10937"/>
    <cellStyle name="Input 9 3 6 3" xfId="10938"/>
    <cellStyle name="Input 9 3 6 3 2" xfId="10939"/>
    <cellStyle name="Input 9 3 6 4" xfId="10940"/>
    <cellStyle name="Input 9 3 6 4 2" xfId="10941"/>
    <cellStyle name="Input 9 3 6 5" xfId="10942"/>
    <cellStyle name="Input 9 3 6 5 2" xfId="10943"/>
    <cellStyle name="Input 9 3 6 6" xfId="10944"/>
    <cellStyle name="Input 9 3 6 6 2" xfId="10945"/>
    <cellStyle name="Input 9 3 6 7" xfId="10946"/>
    <cellStyle name="Input 9 3 6 7 2" xfId="10947"/>
    <cellStyle name="Input 9 3 6 8" xfId="10948"/>
    <cellStyle name="Input 9 3 6 8 2" xfId="10949"/>
    <cellStyle name="Input 9 3 6 9" xfId="10950"/>
    <cellStyle name="Input 9 3 6 9 2" xfId="10951"/>
    <cellStyle name="Input 9 3 7" xfId="10952"/>
    <cellStyle name="Input 9 3 7 2" xfId="10953"/>
    <cellStyle name="Input 9 3 8" xfId="10954"/>
    <cellStyle name="Input 9 3 8 2" xfId="10955"/>
    <cellStyle name="Input 9 3 9" xfId="10956"/>
    <cellStyle name="Input 9 3 9 2" xfId="10957"/>
    <cellStyle name="Input 9 4" xfId="10958"/>
    <cellStyle name="Input 9 4 10" xfId="10959"/>
    <cellStyle name="Input 9 4 10 2" xfId="10960"/>
    <cellStyle name="Input 9 4 11" xfId="10961"/>
    <cellStyle name="Input 9 4 11 2" xfId="10962"/>
    <cellStyle name="Input 9 4 12" xfId="10963"/>
    <cellStyle name="Input 9 4 12 2" xfId="10964"/>
    <cellStyle name="Input 9 4 13" xfId="10965"/>
    <cellStyle name="Input 9 4 13 2" xfId="10966"/>
    <cellStyle name="Input 9 4 14" xfId="10967"/>
    <cellStyle name="Input 9 4 14 2" xfId="10968"/>
    <cellStyle name="Input 9 4 15" xfId="10969"/>
    <cellStyle name="Input 9 4 15 2" xfId="10970"/>
    <cellStyle name="Input 9 4 16" xfId="10971"/>
    <cellStyle name="Input 9 4 16 2" xfId="10972"/>
    <cellStyle name="Input 9 4 17" xfId="10973"/>
    <cellStyle name="Input 9 4 17 2" xfId="10974"/>
    <cellStyle name="Input 9 4 18" xfId="10975"/>
    <cellStyle name="Input 9 4 18 2" xfId="10976"/>
    <cellStyle name="Input 9 4 19" xfId="10977"/>
    <cellStyle name="Input 9 4 19 2" xfId="10978"/>
    <cellStyle name="Input 9 4 2" xfId="10979"/>
    <cellStyle name="Input 9 4 2 10" xfId="10980"/>
    <cellStyle name="Input 9 4 2 10 2" xfId="10981"/>
    <cellStyle name="Input 9 4 2 11" xfId="10982"/>
    <cellStyle name="Input 9 4 2 11 2" xfId="10983"/>
    <cellStyle name="Input 9 4 2 12" xfId="10984"/>
    <cellStyle name="Input 9 4 2 12 2" xfId="10985"/>
    <cellStyle name="Input 9 4 2 13" xfId="10986"/>
    <cellStyle name="Input 9 4 2 13 2" xfId="10987"/>
    <cellStyle name="Input 9 4 2 14" xfId="10988"/>
    <cellStyle name="Input 9 4 2 14 2" xfId="10989"/>
    <cellStyle name="Input 9 4 2 15" xfId="10990"/>
    <cellStyle name="Input 9 4 2 15 2" xfId="10991"/>
    <cellStyle name="Input 9 4 2 16" xfId="10992"/>
    <cellStyle name="Input 9 4 2 16 2" xfId="10993"/>
    <cellStyle name="Input 9 4 2 17" xfId="10994"/>
    <cellStyle name="Input 9 4 2 17 2" xfId="10995"/>
    <cellStyle name="Input 9 4 2 18" xfId="10996"/>
    <cellStyle name="Input 9 4 2 18 2" xfId="10997"/>
    <cellStyle name="Input 9 4 2 19" xfId="10998"/>
    <cellStyle name="Input 9 4 2 2" xfId="10999"/>
    <cellStyle name="Input 9 4 2 2 2" xfId="11000"/>
    <cellStyle name="Input 9 4 2 3" xfId="11001"/>
    <cellStyle name="Input 9 4 2 3 2" xfId="11002"/>
    <cellStyle name="Input 9 4 2 4" xfId="11003"/>
    <cellStyle name="Input 9 4 2 4 2" xfId="11004"/>
    <cellStyle name="Input 9 4 2 5" xfId="11005"/>
    <cellStyle name="Input 9 4 2 5 2" xfId="11006"/>
    <cellStyle name="Input 9 4 2 6" xfId="11007"/>
    <cellStyle name="Input 9 4 2 6 2" xfId="11008"/>
    <cellStyle name="Input 9 4 2 7" xfId="11009"/>
    <cellStyle name="Input 9 4 2 7 2" xfId="11010"/>
    <cellStyle name="Input 9 4 2 8" xfId="11011"/>
    <cellStyle name="Input 9 4 2 8 2" xfId="11012"/>
    <cellStyle name="Input 9 4 2 9" xfId="11013"/>
    <cellStyle name="Input 9 4 2 9 2" xfId="11014"/>
    <cellStyle name="Input 9 4 20" xfId="11015"/>
    <cellStyle name="Input 9 4 3" xfId="11016"/>
    <cellStyle name="Input 9 4 3 10" xfId="11017"/>
    <cellStyle name="Input 9 4 3 10 2" xfId="11018"/>
    <cellStyle name="Input 9 4 3 11" xfId="11019"/>
    <cellStyle name="Input 9 4 3 11 2" xfId="11020"/>
    <cellStyle name="Input 9 4 3 12" xfId="11021"/>
    <cellStyle name="Input 9 4 3 12 2" xfId="11022"/>
    <cellStyle name="Input 9 4 3 13" xfId="11023"/>
    <cellStyle name="Input 9 4 3 13 2" xfId="11024"/>
    <cellStyle name="Input 9 4 3 14" xfId="11025"/>
    <cellStyle name="Input 9 4 3 14 2" xfId="11026"/>
    <cellStyle name="Input 9 4 3 15" xfId="11027"/>
    <cellStyle name="Input 9 4 3 15 2" xfId="11028"/>
    <cellStyle name="Input 9 4 3 16" xfId="11029"/>
    <cellStyle name="Input 9 4 3 16 2" xfId="11030"/>
    <cellStyle name="Input 9 4 3 17" xfId="11031"/>
    <cellStyle name="Input 9 4 3 17 2" xfId="11032"/>
    <cellStyle name="Input 9 4 3 18" xfId="11033"/>
    <cellStyle name="Input 9 4 3 18 2" xfId="11034"/>
    <cellStyle name="Input 9 4 3 19" xfId="11035"/>
    <cellStyle name="Input 9 4 3 2" xfId="11036"/>
    <cellStyle name="Input 9 4 3 2 2" xfId="11037"/>
    <cellStyle name="Input 9 4 3 3" xfId="11038"/>
    <cellStyle name="Input 9 4 3 3 2" xfId="11039"/>
    <cellStyle name="Input 9 4 3 4" xfId="11040"/>
    <cellStyle name="Input 9 4 3 4 2" xfId="11041"/>
    <cellStyle name="Input 9 4 3 5" xfId="11042"/>
    <cellStyle name="Input 9 4 3 5 2" xfId="11043"/>
    <cellStyle name="Input 9 4 3 6" xfId="11044"/>
    <cellStyle name="Input 9 4 3 6 2" xfId="11045"/>
    <cellStyle name="Input 9 4 3 7" xfId="11046"/>
    <cellStyle name="Input 9 4 3 7 2" xfId="11047"/>
    <cellStyle name="Input 9 4 3 8" xfId="11048"/>
    <cellStyle name="Input 9 4 3 8 2" xfId="11049"/>
    <cellStyle name="Input 9 4 3 9" xfId="11050"/>
    <cellStyle name="Input 9 4 3 9 2" xfId="11051"/>
    <cellStyle name="Input 9 4 4" xfId="11052"/>
    <cellStyle name="Input 9 4 4 10" xfId="11053"/>
    <cellStyle name="Input 9 4 4 10 2" xfId="11054"/>
    <cellStyle name="Input 9 4 4 11" xfId="11055"/>
    <cellStyle name="Input 9 4 4 11 2" xfId="11056"/>
    <cellStyle name="Input 9 4 4 12" xfId="11057"/>
    <cellStyle name="Input 9 4 4 12 2" xfId="11058"/>
    <cellStyle name="Input 9 4 4 13" xfId="11059"/>
    <cellStyle name="Input 9 4 4 13 2" xfId="11060"/>
    <cellStyle name="Input 9 4 4 14" xfId="11061"/>
    <cellStyle name="Input 9 4 4 14 2" xfId="11062"/>
    <cellStyle name="Input 9 4 4 15" xfId="11063"/>
    <cellStyle name="Input 9 4 4 15 2" xfId="11064"/>
    <cellStyle name="Input 9 4 4 16" xfId="11065"/>
    <cellStyle name="Input 9 4 4 2" xfId="11066"/>
    <cellStyle name="Input 9 4 4 2 2" xfId="11067"/>
    <cellStyle name="Input 9 4 4 3" xfId="11068"/>
    <cellStyle name="Input 9 4 4 3 2" xfId="11069"/>
    <cellStyle name="Input 9 4 4 4" xfId="11070"/>
    <cellStyle name="Input 9 4 4 4 2" xfId="11071"/>
    <cellStyle name="Input 9 4 4 5" xfId="11072"/>
    <cellStyle name="Input 9 4 4 5 2" xfId="11073"/>
    <cellStyle name="Input 9 4 4 6" xfId="11074"/>
    <cellStyle name="Input 9 4 4 6 2" xfId="11075"/>
    <cellStyle name="Input 9 4 4 7" xfId="11076"/>
    <cellStyle name="Input 9 4 4 7 2" xfId="11077"/>
    <cellStyle name="Input 9 4 4 8" xfId="11078"/>
    <cellStyle name="Input 9 4 4 8 2" xfId="11079"/>
    <cellStyle name="Input 9 4 4 9" xfId="11080"/>
    <cellStyle name="Input 9 4 4 9 2" xfId="11081"/>
    <cellStyle name="Input 9 4 5" xfId="11082"/>
    <cellStyle name="Input 9 4 5 10" xfId="11083"/>
    <cellStyle name="Input 9 4 5 10 2" xfId="11084"/>
    <cellStyle name="Input 9 4 5 11" xfId="11085"/>
    <cellStyle name="Input 9 4 5 11 2" xfId="11086"/>
    <cellStyle name="Input 9 4 5 12" xfId="11087"/>
    <cellStyle name="Input 9 4 5 12 2" xfId="11088"/>
    <cellStyle name="Input 9 4 5 13" xfId="11089"/>
    <cellStyle name="Input 9 4 5 13 2" xfId="11090"/>
    <cellStyle name="Input 9 4 5 14" xfId="11091"/>
    <cellStyle name="Input 9 4 5 14 2" xfId="11092"/>
    <cellStyle name="Input 9 4 5 15" xfId="11093"/>
    <cellStyle name="Input 9 4 5 15 2" xfId="11094"/>
    <cellStyle name="Input 9 4 5 16" xfId="11095"/>
    <cellStyle name="Input 9 4 5 2" xfId="11096"/>
    <cellStyle name="Input 9 4 5 2 2" xfId="11097"/>
    <cellStyle name="Input 9 4 5 3" xfId="11098"/>
    <cellStyle name="Input 9 4 5 3 2" xfId="11099"/>
    <cellStyle name="Input 9 4 5 4" xfId="11100"/>
    <cellStyle name="Input 9 4 5 4 2" xfId="11101"/>
    <cellStyle name="Input 9 4 5 5" xfId="11102"/>
    <cellStyle name="Input 9 4 5 5 2" xfId="11103"/>
    <cellStyle name="Input 9 4 5 6" xfId="11104"/>
    <cellStyle name="Input 9 4 5 6 2" xfId="11105"/>
    <cellStyle name="Input 9 4 5 7" xfId="11106"/>
    <cellStyle name="Input 9 4 5 7 2" xfId="11107"/>
    <cellStyle name="Input 9 4 5 8" xfId="11108"/>
    <cellStyle name="Input 9 4 5 8 2" xfId="11109"/>
    <cellStyle name="Input 9 4 5 9" xfId="11110"/>
    <cellStyle name="Input 9 4 5 9 2" xfId="11111"/>
    <cellStyle name="Input 9 4 6" xfId="11112"/>
    <cellStyle name="Input 9 4 6 10" xfId="11113"/>
    <cellStyle name="Input 9 4 6 10 2" xfId="11114"/>
    <cellStyle name="Input 9 4 6 11" xfId="11115"/>
    <cellStyle name="Input 9 4 6 11 2" xfId="11116"/>
    <cellStyle name="Input 9 4 6 12" xfId="11117"/>
    <cellStyle name="Input 9 4 6 12 2" xfId="11118"/>
    <cellStyle name="Input 9 4 6 13" xfId="11119"/>
    <cellStyle name="Input 9 4 6 13 2" xfId="11120"/>
    <cellStyle name="Input 9 4 6 14" xfId="11121"/>
    <cellStyle name="Input 9 4 6 14 2" xfId="11122"/>
    <cellStyle name="Input 9 4 6 15" xfId="11123"/>
    <cellStyle name="Input 9 4 6 2" xfId="11124"/>
    <cellStyle name="Input 9 4 6 2 2" xfId="11125"/>
    <cellStyle name="Input 9 4 6 3" xfId="11126"/>
    <cellStyle name="Input 9 4 6 3 2" xfId="11127"/>
    <cellStyle name="Input 9 4 6 4" xfId="11128"/>
    <cellStyle name="Input 9 4 6 4 2" xfId="11129"/>
    <cellStyle name="Input 9 4 6 5" xfId="11130"/>
    <cellStyle name="Input 9 4 6 5 2" xfId="11131"/>
    <cellStyle name="Input 9 4 6 6" xfId="11132"/>
    <cellStyle name="Input 9 4 6 6 2" xfId="11133"/>
    <cellStyle name="Input 9 4 6 7" xfId="11134"/>
    <cellStyle name="Input 9 4 6 7 2" xfId="11135"/>
    <cellStyle name="Input 9 4 6 8" xfId="11136"/>
    <cellStyle name="Input 9 4 6 8 2" xfId="11137"/>
    <cellStyle name="Input 9 4 6 9" xfId="11138"/>
    <cellStyle name="Input 9 4 6 9 2" xfId="11139"/>
    <cellStyle name="Input 9 4 7" xfId="11140"/>
    <cellStyle name="Input 9 4 7 2" xfId="11141"/>
    <cellStyle name="Input 9 4 8" xfId="11142"/>
    <cellStyle name="Input 9 4 8 2" xfId="11143"/>
    <cellStyle name="Input 9 4 9" xfId="11144"/>
    <cellStyle name="Input 9 4 9 2" xfId="11145"/>
    <cellStyle name="Input 9 5" xfId="11146"/>
    <cellStyle name="Input 9 5 10" xfId="11147"/>
    <cellStyle name="Input 9 5 10 2" xfId="11148"/>
    <cellStyle name="Input 9 5 11" xfId="11149"/>
    <cellStyle name="Input 9 5 11 2" xfId="11150"/>
    <cellStyle name="Input 9 5 12" xfId="11151"/>
    <cellStyle name="Input 9 5 12 2" xfId="11152"/>
    <cellStyle name="Input 9 5 13" xfId="11153"/>
    <cellStyle name="Input 9 5 13 2" xfId="11154"/>
    <cellStyle name="Input 9 5 14" xfId="11155"/>
    <cellStyle name="Input 9 5 14 2" xfId="11156"/>
    <cellStyle name="Input 9 5 15" xfId="11157"/>
    <cellStyle name="Input 9 5 15 2" xfId="11158"/>
    <cellStyle name="Input 9 5 16" xfId="11159"/>
    <cellStyle name="Input 9 5 16 2" xfId="11160"/>
    <cellStyle name="Input 9 5 17" xfId="11161"/>
    <cellStyle name="Input 9 5 17 2" xfId="11162"/>
    <cellStyle name="Input 9 5 18" xfId="11163"/>
    <cellStyle name="Input 9 5 18 2" xfId="11164"/>
    <cellStyle name="Input 9 5 19" xfId="11165"/>
    <cellStyle name="Input 9 5 19 2" xfId="11166"/>
    <cellStyle name="Input 9 5 2" xfId="11167"/>
    <cellStyle name="Input 9 5 2 10" xfId="11168"/>
    <cellStyle name="Input 9 5 2 10 2" xfId="11169"/>
    <cellStyle name="Input 9 5 2 11" xfId="11170"/>
    <cellStyle name="Input 9 5 2 11 2" xfId="11171"/>
    <cellStyle name="Input 9 5 2 12" xfId="11172"/>
    <cellStyle name="Input 9 5 2 12 2" xfId="11173"/>
    <cellStyle name="Input 9 5 2 13" xfId="11174"/>
    <cellStyle name="Input 9 5 2 13 2" xfId="11175"/>
    <cellStyle name="Input 9 5 2 14" xfId="11176"/>
    <cellStyle name="Input 9 5 2 14 2" xfId="11177"/>
    <cellStyle name="Input 9 5 2 15" xfId="11178"/>
    <cellStyle name="Input 9 5 2 15 2" xfId="11179"/>
    <cellStyle name="Input 9 5 2 16" xfId="11180"/>
    <cellStyle name="Input 9 5 2 16 2" xfId="11181"/>
    <cellStyle name="Input 9 5 2 17" xfId="11182"/>
    <cellStyle name="Input 9 5 2 17 2" xfId="11183"/>
    <cellStyle name="Input 9 5 2 18" xfId="11184"/>
    <cellStyle name="Input 9 5 2 18 2" xfId="11185"/>
    <cellStyle name="Input 9 5 2 19" xfId="11186"/>
    <cellStyle name="Input 9 5 2 2" xfId="11187"/>
    <cellStyle name="Input 9 5 2 2 2" xfId="11188"/>
    <cellStyle name="Input 9 5 2 3" xfId="11189"/>
    <cellStyle name="Input 9 5 2 3 2" xfId="11190"/>
    <cellStyle name="Input 9 5 2 4" xfId="11191"/>
    <cellStyle name="Input 9 5 2 4 2" xfId="11192"/>
    <cellStyle name="Input 9 5 2 5" xfId="11193"/>
    <cellStyle name="Input 9 5 2 5 2" xfId="11194"/>
    <cellStyle name="Input 9 5 2 6" xfId="11195"/>
    <cellStyle name="Input 9 5 2 6 2" xfId="11196"/>
    <cellStyle name="Input 9 5 2 7" xfId="11197"/>
    <cellStyle name="Input 9 5 2 7 2" xfId="11198"/>
    <cellStyle name="Input 9 5 2 8" xfId="11199"/>
    <cellStyle name="Input 9 5 2 8 2" xfId="11200"/>
    <cellStyle name="Input 9 5 2 9" xfId="11201"/>
    <cellStyle name="Input 9 5 2 9 2" xfId="11202"/>
    <cellStyle name="Input 9 5 20" xfId="11203"/>
    <cellStyle name="Input 9 5 3" xfId="11204"/>
    <cellStyle name="Input 9 5 3 10" xfId="11205"/>
    <cellStyle name="Input 9 5 3 10 2" xfId="11206"/>
    <cellStyle name="Input 9 5 3 11" xfId="11207"/>
    <cellStyle name="Input 9 5 3 11 2" xfId="11208"/>
    <cellStyle name="Input 9 5 3 12" xfId="11209"/>
    <cellStyle name="Input 9 5 3 12 2" xfId="11210"/>
    <cellStyle name="Input 9 5 3 13" xfId="11211"/>
    <cellStyle name="Input 9 5 3 13 2" xfId="11212"/>
    <cellStyle name="Input 9 5 3 14" xfId="11213"/>
    <cellStyle name="Input 9 5 3 14 2" xfId="11214"/>
    <cellStyle name="Input 9 5 3 15" xfId="11215"/>
    <cellStyle name="Input 9 5 3 15 2" xfId="11216"/>
    <cellStyle name="Input 9 5 3 16" xfId="11217"/>
    <cellStyle name="Input 9 5 3 16 2" xfId="11218"/>
    <cellStyle name="Input 9 5 3 17" xfId="11219"/>
    <cellStyle name="Input 9 5 3 17 2" xfId="11220"/>
    <cellStyle name="Input 9 5 3 18" xfId="11221"/>
    <cellStyle name="Input 9 5 3 2" xfId="11222"/>
    <cellStyle name="Input 9 5 3 2 2" xfId="11223"/>
    <cellStyle name="Input 9 5 3 3" xfId="11224"/>
    <cellStyle name="Input 9 5 3 3 2" xfId="11225"/>
    <cellStyle name="Input 9 5 3 4" xfId="11226"/>
    <cellStyle name="Input 9 5 3 4 2" xfId="11227"/>
    <cellStyle name="Input 9 5 3 5" xfId="11228"/>
    <cellStyle name="Input 9 5 3 5 2" xfId="11229"/>
    <cellStyle name="Input 9 5 3 6" xfId="11230"/>
    <cellStyle name="Input 9 5 3 6 2" xfId="11231"/>
    <cellStyle name="Input 9 5 3 7" xfId="11232"/>
    <cellStyle name="Input 9 5 3 7 2" xfId="11233"/>
    <cellStyle name="Input 9 5 3 8" xfId="11234"/>
    <cellStyle name="Input 9 5 3 8 2" xfId="11235"/>
    <cellStyle name="Input 9 5 3 9" xfId="11236"/>
    <cellStyle name="Input 9 5 3 9 2" xfId="11237"/>
    <cellStyle name="Input 9 5 4" xfId="11238"/>
    <cellStyle name="Input 9 5 4 10" xfId="11239"/>
    <cellStyle name="Input 9 5 4 10 2" xfId="11240"/>
    <cellStyle name="Input 9 5 4 11" xfId="11241"/>
    <cellStyle name="Input 9 5 4 11 2" xfId="11242"/>
    <cellStyle name="Input 9 5 4 12" xfId="11243"/>
    <cellStyle name="Input 9 5 4 12 2" xfId="11244"/>
    <cellStyle name="Input 9 5 4 13" xfId="11245"/>
    <cellStyle name="Input 9 5 4 13 2" xfId="11246"/>
    <cellStyle name="Input 9 5 4 14" xfId="11247"/>
    <cellStyle name="Input 9 5 4 14 2" xfId="11248"/>
    <cellStyle name="Input 9 5 4 15" xfId="11249"/>
    <cellStyle name="Input 9 5 4 15 2" xfId="11250"/>
    <cellStyle name="Input 9 5 4 16" xfId="11251"/>
    <cellStyle name="Input 9 5 4 2" xfId="11252"/>
    <cellStyle name="Input 9 5 4 2 2" xfId="11253"/>
    <cellStyle name="Input 9 5 4 3" xfId="11254"/>
    <cellStyle name="Input 9 5 4 3 2" xfId="11255"/>
    <cellStyle name="Input 9 5 4 4" xfId="11256"/>
    <cellStyle name="Input 9 5 4 4 2" xfId="11257"/>
    <cellStyle name="Input 9 5 4 5" xfId="11258"/>
    <cellStyle name="Input 9 5 4 5 2" xfId="11259"/>
    <cellStyle name="Input 9 5 4 6" xfId="11260"/>
    <cellStyle name="Input 9 5 4 6 2" xfId="11261"/>
    <cellStyle name="Input 9 5 4 7" xfId="11262"/>
    <cellStyle name="Input 9 5 4 7 2" xfId="11263"/>
    <cellStyle name="Input 9 5 4 8" xfId="11264"/>
    <cellStyle name="Input 9 5 4 8 2" xfId="11265"/>
    <cellStyle name="Input 9 5 4 9" xfId="11266"/>
    <cellStyle name="Input 9 5 4 9 2" xfId="11267"/>
    <cellStyle name="Input 9 5 5" xfId="11268"/>
    <cellStyle name="Input 9 5 5 10" xfId="11269"/>
    <cellStyle name="Input 9 5 5 10 2" xfId="11270"/>
    <cellStyle name="Input 9 5 5 11" xfId="11271"/>
    <cellStyle name="Input 9 5 5 11 2" xfId="11272"/>
    <cellStyle name="Input 9 5 5 12" xfId="11273"/>
    <cellStyle name="Input 9 5 5 12 2" xfId="11274"/>
    <cellStyle name="Input 9 5 5 13" xfId="11275"/>
    <cellStyle name="Input 9 5 5 13 2" xfId="11276"/>
    <cellStyle name="Input 9 5 5 14" xfId="11277"/>
    <cellStyle name="Input 9 5 5 14 2" xfId="11278"/>
    <cellStyle name="Input 9 5 5 15" xfId="11279"/>
    <cellStyle name="Input 9 5 5 15 2" xfId="11280"/>
    <cellStyle name="Input 9 5 5 16" xfId="11281"/>
    <cellStyle name="Input 9 5 5 2" xfId="11282"/>
    <cellStyle name="Input 9 5 5 2 2" xfId="11283"/>
    <cellStyle name="Input 9 5 5 3" xfId="11284"/>
    <cellStyle name="Input 9 5 5 3 2" xfId="11285"/>
    <cellStyle name="Input 9 5 5 4" xfId="11286"/>
    <cellStyle name="Input 9 5 5 4 2" xfId="11287"/>
    <cellStyle name="Input 9 5 5 5" xfId="11288"/>
    <cellStyle name="Input 9 5 5 5 2" xfId="11289"/>
    <cellStyle name="Input 9 5 5 6" xfId="11290"/>
    <cellStyle name="Input 9 5 5 6 2" xfId="11291"/>
    <cellStyle name="Input 9 5 5 7" xfId="11292"/>
    <cellStyle name="Input 9 5 5 7 2" xfId="11293"/>
    <cellStyle name="Input 9 5 5 8" xfId="11294"/>
    <cellStyle name="Input 9 5 5 8 2" xfId="11295"/>
    <cellStyle name="Input 9 5 5 9" xfId="11296"/>
    <cellStyle name="Input 9 5 5 9 2" xfId="11297"/>
    <cellStyle name="Input 9 5 6" xfId="11298"/>
    <cellStyle name="Input 9 5 6 10" xfId="11299"/>
    <cellStyle name="Input 9 5 6 10 2" xfId="11300"/>
    <cellStyle name="Input 9 5 6 11" xfId="11301"/>
    <cellStyle name="Input 9 5 6 11 2" xfId="11302"/>
    <cellStyle name="Input 9 5 6 12" xfId="11303"/>
    <cellStyle name="Input 9 5 6 12 2" xfId="11304"/>
    <cellStyle name="Input 9 5 6 13" xfId="11305"/>
    <cellStyle name="Input 9 5 6 13 2" xfId="11306"/>
    <cellStyle name="Input 9 5 6 14" xfId="11307"/>
    <cellStyle name="Input 9 5 6 14 2" xfId="11308"/>
    <cellStyle name="Input 9 5 6 15" xfId="11309"/>
    <cellStyle name="Input 9 5 6 2" xfId="11310"/>
    <cellStyle name="Input 9 5 6 2 2" xfId="11311"/>
    <cellStyle name="Input 9 5 6 3" xfId="11312"/>
    <cellStyle name="Input 9 5 6 3 2" xfId="11313"/>
    <cellStyle name="Input 9 5 6 4" xfId="11314"/>
    <cellStyle name="Input 9 5 6 4 2" xfId="11315"/>
    <cellStyle name="Input 9 5 6 5" xfId="11316"/>
    <cellStyle name="Input 9 5 6 5 2" xfId="11317"/>
    <cellStyle name="Input 9 5 6 6" xfId="11318"/>
    <cellStyle name="Input 9 5 6 6 2" xfId="11319"/>
    <cellStyle name="Input 9 5 6 7" xfId="11320"/>
    <cellStyle name="Input 9 5 6 7 2" xfId="11321"/>
    <cellStyle name="Input 9 5 6 8" xfId="11322"/>
    <cellStyle name="Input 9 5 6 8 2" xfId="11323"/>
    <cellStyle name="Input 9 5 6 9" xfId="11324"/>
    <cellStyle name="Input 9 5 6 9 2" xfId="11325"/>
    <cellStyle name="Input 9 5 7" xfId="11326"/>
    <cellStyle name="Input 9 5 7 2" xfId="11327"/>
    <cellStyle name="Input 9 5 8" xfId="11328"/>
    <cellStyle name="Input 9 5 8 2" xfId="11329"/>
    <cellStyle name="Input 9 5 9" xfId="11330"/>
    <cellStyle name="Input 9 5 9 2" xfId="11331"/>
    <cellStyle name="Input 9 6" xfId="11332"/>
    <cellStyle name="Input 9 6 10" xfId="11333"/>
    <cellStyle name="Input 9 6 10 2" xfId="11334"/>
    <cellStyle name="Input 9 6 11" xfId="11335"/>
    <cellStyle name="Input 9 6 11 2" xfId="11336"/>
    <cellStyle name="Input 9 6 12" xfId="11337"/>
    <cellStyle name="Input 9 6 12 2" xfId="11338"/>
    <cellStyle name="Input 9 6 13" xfId="11339"/>
    <cellStyle name="Input 9 6 13 2" xfId="11340"/>
    <cellStyle name="Input 9 6 14" xfId="11341"/>
    <cellStyle name="Input 9 6 14 2" xfId="11342"/>
    <cellStyle name="Input 9 6 15" xfId="11343"/>
    <cellStyle name="Input 9 6 15 2" xfId="11344"/>
    <cellStyle name="Input 9 6 16" xfId="11345"/>
    <cellStyle name="Input 9 6 16 2" xfId="11346"/>
    <cellStyle name="Input 9 6 17" xfId="11347"/>
    <cellStyle name="Input 9 6 17 2" xfId="11348"/>
    <cellStyle name="Input 9 6 18" xfId="11349"/>
    <cellStyle name="Input 9 6 18 2" xfId="11350"/>
    <cellStyle name="Input 9 6 19" xfId="11351"/>
    <cellStyle name="Input 9 6 2" xfId="11352"/>
    <cellStyle name="Input 9 6 2 10" xfId="11353"/>
    <cellStyle name="Input 9 6 2 10 2" xfId="11354"/>
    <cellStyle name="Input 9 6 2 11" xfId="11355"/>
    <cellStyle name="Input 9 6 2 11 2" xfId="11356"/>
    <cellStyle name="Input 9 6 2 12" xfId="11357"/>
    <cellStyle name="Input 9 6 2 12 2" xfId="11358"/>
    <cellStyle name="Input 9 6 2 13" xfId="11359"/>
    <cellStyle name="Input 9 6 2 13 2" xfId="11360"/>
    <cellStyle name="Input 9 6 2 14" xfId="11361"/>
    <cellStyle name="Input 9 6 2 14 2" xfId="11362"/>
    <cellStyle name="Input 9 6 2 15" xfId="11363"/>
    <cellStyle name="Input 9 6 2 15 2" xfId="11364"/>
    <cellStyle name="Input 9 6 2 16" xfId="11365"/>
    <cellStyle name="Input 9 6 2 16 2" xfId="11366"/>
    <cellStyle name="Input 9 6 2 17" xfId="11367"/>
    <cellStyle name="Input 9 6 2 17 2" xfId="11368"/>
    <cellStyle name="Input 9 6 2 18" xfId="11369"/>
    <cellStyle name="Input 9 6 2 2" xfId="11370"/>
    <cellStyle name="Input 9 6 2 2 2" xfId="11371"/>
    <cellStyle name="Input 9 6 2 3" xfId="11372"/>
    <cellStyle name="Input 9 6 2 3 2" xfId="11373"/>
    <cellStyle name="Input 9 6 2 4" xfId="11374"/>
    <cellStyle name="Input 9 6 2 4 2" xfId="11375"/>
    <cellStyle name="Input 9 6 2 5" xfId="11376"/>
    <cellStyle name="Input 9 6 2 5 2" xfId="11377"/>
    <cellStyle name="Input 9 6 2 6" xfId="11378"/>
    <cellStyle name="Input 9 6 2 6 2" xfId="11379"/>
    <cellStyle name="Input 9 6 2 7" xfId="11380"/>
    <cellStyle name="Input 9 6 2 7 2" xfId="11381"/>
    <cellStyle name="Input 9 6 2 8" xfId="11382"/>
    <cellStyle name="Input 9 6 2 8 2" xfId="11383"/>
    <cellStyle name="Input 9 6 2 9" xfId="11384"/>
    <cellStyle name="Input 9 6 2 9 2" xfId="11385"/>
    <cellStyle name="Input 9 6 3" xfId="11386"/>
    <cellStyle name="Input 9 6 3 10" xfId="11387"/>
    <cellStyle name="Input 9 6 3 10 2" xfId="11388"/>
    <cellStyle name="Input 9 6 3 11" xfId="11389"/>
    <cellStyle name="Input 9 6 3 11 2" xfId="11390"/>
    <cellStyle name="Input 9 6 3 12" xfId="11391"/>
    <cellStyle name="Input 9 6 3 12 2" xfId="11392"/>
    <cellStyle name="Input 9 6 3 13" xfId="11393"/>
    <cellStyle name="Input 9 6 3 13 2" xfId="11394"/>
    <cellStyle name="Input 9 6 3 14" xfId="11395"/>
    <cellStyle name="Input 9 6 3 14 2" xfId="11396"/>
    <cellStyle name="Input 9 6 3 15" xfId="11397"/>
    <cellStyle name="Input 9 6 3 15 2" xfId="11398"/>
    <cellStyle name="Input 9 6 3 16" xfId="11399"/>
    <cellStyle name="Input 9 6 3 2" xfId="11400"/>
    <cellStyle name="Input 9 6 3 2 2" xfId="11401"/>
    <cellStyle name="Input 9 6 3 3" xfId="11402"/>
    <cellStyle name="Input 9 6 3 3 2" xfId="11403"/>
    <cellStyle name="Input 9 6 3 4" xfId="11404"/>
    <cellStyle name="Input 9 6 3 4 2" xfId="11405"/>
    <cellStyle name="Input 9 6 3 5" xfId="11406"/>
    <cellStyle name="Input 9 6 3 5 2" xfId="11407"/>
    <cellStyle name="Input 9 6 3 6" xfId="11408"/>
    <cellStyle name="Input 9 6 3 6 2" xfId="11409"/>
    <cellStyle name="Input 9 6 3 7" xfId="11410"/>
    <cellStyle name="Input 9 6 3 7 2" xfId="11411"/>
    <cellStyle name="Input 9 6 3 8" xfId="11412"/>
    <cellStyle name="Input 9 6 3 8 2" xfId="11413"/>
    <cellStyle name="Input 9 6 3 9" xfId="11414"/>
    <cellStyle name="Input 9 6 3 9 2" xfId="11415"/>
    <cellStyle name="Input 9 6 4" xfId="11416"/>
    <cellStyle name="Input 9 6 4 10" xfId="11417"/>
    <cellStyle name="Input 9 6 4 10 2" xfId="11418"/>
    <cellStyle name="Input 9 6 4 11" xfId="11419"/>
    <cellStyle name="Input 9 6 4 11 2" xfId="11420"/>
    <cellStyle name="Input 9 6 4 12" xfId="11421"/>
    <cellStyle name="Input 9 6 4 12 2" xfId="11422"/>
    <cellStyle name="Input 9 6 4 13" xfId="11423"/>
    <cellStyle name="Input 9 6 4 13 2" xfId="11424"/>
    <cellStyle name="Input 9 6 4 14" xfId="11425"/>
    <cellStyle name="Input 9 6 4 14 2" xfId="11426"/>
    <cellStyle name="Input 9 6 4 15" xfId="11427"/>
    <cellStyle name="Input 9 6 4 15 2" xfId="11428"/>
    <cellStyle name="Input 9 6 4 16" xfId="11429"/>
    <cellStyle name="Input 9 6 4 2" xfId="11430"/>
    <cellStyle name="Input 9 6 4 2 2" xfId="11431"/>
    <cellStyle name="Input 9 6 4 3" xfId="11432"/>
    <cellStyle name="Input 9 6 4 3 2" xfId="11433"/>
    <cellStyle name="Input 9 6 4 4" xfId="11434"/>
    <cellStyle name="Input 9 6 4 4 2" xfId="11435"/>
    <cellStyle name="Input 9 6 4 5" xfId="11436"/>
    <cellStyle name="Input 9 6 4 5 2" xfId="11437"/>
    <cellStyle name="Input 9 6 4 6" xfId="11438"/>
    <cellStyle name="Input 9 6 4 6 2" xfId="11439"/>
    <cellStyle name="Input 9 6 4 7" xfId="11440"/>
    <cellStyle name="Input 9 6 4 7 2" xfId="11441"/>
    <cellStyle name="Input 9 6 4 8" xfId="11442"/>
    <cellStyle name="Input 9 6 4 8 2" xfId="11443"/>
    <cellStyle name="Input 9 6 4 9" xfId="11444"/>
    <cellStyle name="Input 9 6 4 9 2" xfId="11445"/>
    <cellStyle name="Input 9 6 5" xfId="11446"/>
    <cellStyle name="Input 9 6 5 10" xfId="11447"/>
    <cellStyle name="Input 9 6 5 10 2" xfId="11448"/>
    <cellStyle name="Input 9 6 5 11" xfId="11449"/>
    <cellStyle name="Input 9 6 5 11 2" xfId="11450"/>
    <cellStyle name="Input 9 6 5 12" xfId="11451"/>
    <cellStyle name="Input 9 6 5 12 2" xfId="11452"/>
    <cellStyle name="Input 9 6 5 13" xfId="11453"/>
    <cellStyle name="Input 9 6 5 13 2" xfId="11454"/>
    <cellStyle name="Input 9 6 5 14" xfId="11455"/>
    <cellStyle name="Input 9 6 5 14 2" xfId="11456"/>
    <cellStyle name="Input 9 6 5 15" xfId="11457"/>
    <cellStyle name="Input 9 6 5 2" xfId="11458"/>
    <cellStyle name="Input 9 6 5 2 2" xfId="11459"/>
    <cellStyle name="Input 9 6 5 3" xfId="11460"/>
    <cellStyle name="Input 9 6 5 3 2" xfId="11461"/>
    <cellStyle name="Input 9 6 5 4" xfId="11462"/>
    <cellStyle name="Input 9 6 5 4 2" xfId="11463"/>
    <cellStyle name="Input 9 6 5 5" xfId="11464"/>
    <cellStyle name="Input 9 6 5 5 2" xfId="11465"/>
    <cellStyle name="Input 9 6 5 6" xfId="11466"/>
    <cellStyle name="Input 9 6 5 6 2" xfId="11467"/>
    <cellStyle name="Input 9 6 5 7" xfId="11468"/>
    <cellStyle name="Input 9 6 5 7 2" xfId="11469"/>
    <cellStyle name="Input 9 6 5 8" xfId="11470"/>
    <cellStyle name="Input 9 6 5 8 2" xfId="11471"/>
    <cellStyle name="Input 9 6 5 9" xfId="11472"/>
    <cellStyle name="Input 9 6 5 9 2" xfId="11473"/>
    <cellStyle name="Input 9 6 6" xfId="11474"/>
    <cellStyle name="Input 9 6 6 2" xfId="11475"/>
    <cellStyle name="Input 9 6 7" xfId="11476"/>
    <cellStyle name="Input 9 6 7 2" xfId="11477"/>
    <cellStyle name="Input 9 6 8" xfId="11478"/>
    <cellStyle name="Input 9 6 8 2" xfId="11479"/>
    <cellStyle name="Input 9 6 9" xfId="11480"/>
    <cellStyle name="Input 9 6 9 2" xfId="11481"/>
    <cellStyle name="Input 9 7" xfId="11482"/>
    <cellStyle name="Input 9 7 10" xfId="11483"/>
    <cellStyle name="Input 9 7 10 2" xfId="11484"/>
    <cellStyle name="Input 9 7 11" xfId="11485"/>
    <cellStyle name="Input 9 7 11 2" xfId="11486"/>
    <cellStyle name="Input 9 7 12" xfId="11487"/>
    <cellStyle name="Input 9 7 12 2" xfId="11488"/>
    <cellStyle name="Input 9 7 13" xfId="11489"/>
    <cellStyle name="Input 9 7 13 2" xfId="11490"/>
    <cellStyle name="Input 9 7 14" xfId="11491"/>
    <cellStyle name="Input 9 7 14 2" xfId="11492"/>
    <cellStyle name="Input 9 7 15" xfId="11493"/>
    <cellStyle name="Input 9 7 15 2" xfId="11494"/>
    <cellStyle name="Input 9 7 16" xfId="11495"/>
    <cellStyle name="Input 9 7 16 2" xfId="11496"/>
    <cellStyle name="Input 9 7 17" xfId="11497"/>
    <cellStyle name="Input 9 7 17 2" xfId="11498"/>
    <cellStyle name="Input 9 7 18" xfId="11499"/>
    <cellStyle name="Input 9 7 18 2" xfId="11500"/>
    <cellStyle name="Input 9 7 19" xfId="11501"/>
    <cellStyle name="Input 9 7 2" xfId="11502"/>
    <cellStyle name="Input 9 7 2 10" xfId="11503"/>
    <cellStyle name="Input 9 7 2 10 2" xfId="11504"/>
    <cellStyle name="Input 9 7 2 11" xfId="11505"/>
    <cellStyle name="Input 9 7 2 11 2" xfId="11506"/>
    <cellStyle name="Input 9 7 2 12" xfId="11507"/>
    <cellStyle name="Input 9 7 2 12 2" xfId="11508"/>
    <cellStyle name="Input 9 7 2 13" xfId="11509"/>
    <cellStyle name="Input 9 7 2 13 2" xfId="11510"/>
    <cellStyle name="Input 9 7 2 14" xfId="11511"/>
    <cellStyle name="Input 9 7 2 14 2" xfId="11512"/>
    <cellStyle name="Input 9 7 2 15" xfId="11513"/>
    <cellStyle name="Input 9 7 2 15 2" xfId="11514"/>
    <cellStyle name="Input 9 7 2 16" xfId="11515"/>
    <cellStyle name="Input 9 7 2 16 2" xfId="11516"/>
    <cellStyle name="Input 9 7 2 17" xfId="11517"/>
    <cellStyle name="Input 9 7 2 17 2" xfId="11518"/>
    <cellStyle name="Input 9 7 2 18" xfId="11519"/>
    <cellStyle name="Input 9 7 2 2" xfId="11520"/>
    <cellStyle name="Input 9 7 2 2 2" xfId="11521"/>
    <cellStyle name="Input 9 7 2 3" xfId="11522"/>
    <cellStyle name="Input 9 7 2 3 2" xfId="11523"/>
    <cellStyle name="Input 9 7 2 4" xfId="11524"/>
    <cellStyle name="Input 9 7 2 4 2" xfId="11525"/>
    <cellStyle name="Input 9 7 2 5" xfId="11526"/>
    <cellStyle name="Input 9 7 2 5 2" xfId="11527"/>
    <cellStyle name="Input 9 7 2 6" xfId="11528"/>
    <cellStyle name="Input 9 7 2 6 2" xfId="11529"/>
    <cellStyle name="Input 9 7 2 7" xfId="11530"/>
    <cellStyle name="Input 9 7 2 7 2" xfId="11531"/>
    <cellStyle name="Input 9 7 2 8" xfId="11532"/>
    <cellStyle name="Input 9 7 2 8 2" xfId="11533"/>
    <cellStyle name="Input 9 7 2 9" xfId="11534"/>
    <cellStyle name="Input 9 7 2 9 2" xfId="11535"/>
    <cellStyle name="Input 9 7 3" xfId="11536"/>
    <cellStyle name="Input 9 7 3 10" xfId="11537"/>
    <cellStyle name="Input 9 7 3 10 2" xfId="11538"/>
    <cellStyle name="Input 9 7 3 11" xfId="11539"/>
    <cellStyle name="Input 9 7 3 11 2" xfId="11540"/>
    <cellStyle name="Input 9 7 3 12" xfId="11541"/>
    <cellStyle name="Input 9 7 3 12 2" xfId="11542"/>
    <cellStyle name="Input 9 7 3 13" xfId="11543"/>
    <cellStyle name="Input 9 7 3 13 2" xfId="11544"/>
    <cellStyle name="Input 9 7 3 14" xfId="11545"/>
    <cellStyle name="Input 9 7 3 14 2" xfId="11546"/>
    <cellStyle name="Input 9 7 3 15" xfId="11547"/>
    <cellStyle name="Input 9 7 3 15 2" xfId="11548"/>
    <cellStyle name="Input 9 7 3 16" xfId="11549"/>
    <cellStyle name="Input 9 7 3 2" xfId="11550"/>
    <cellStyle name="Input 9 7 3 2 2" xfId="11551"/>
    <cellStyle name="Input 9 7 3 3" xfId="11552"/>
    <cellStyle name="Input 9 7 3 3 2" xfId="11553"/>
    <cellStyle name="Input 9 7 3 4" xfId="11554"/>
    <cellStyle name="Input 9 7 3 4 2" xfId="11555"/>
    <cellStyle name="Input 9 7 3 5" xfId="11556"/>
    <cellStyle name="Input 9 7 3 5 2" xfId="11557"/>
    <cellStyle name="Input 9 7 3 6" xfId="11558"/>
    <cellStyle name="Input 9 7 3 6 2" xfId="11559"/>
    <cellStyle name="Input 9 7 3 7" xfId="11560"/>
    <cellStyle name="Input 9 7 3 7 2" xfId="11561"/>
    <cellStyle name="Input 9 7 3 8" xfId="11562"/>
    <cellStyle name="Input 9 7 3 8 2" xfId="11563"/>
    <cellStyle name="Input 9 7 3 9" xfId="11564"/>
    <cellStyle name="Input 9 7 3 9 2" xfId="11565"/>
    <cellStyle name="Input 9 7 4" xfId="11566"/>
    <cellStyle name="Input 9 7 4 10" xfId="11567"/>
    <cellStyle name="Input 9 7 4 10 2" xfId="11568"/>
    <cellStyle name="Input 9 7 4 11" xfId="11569"/>
    <cellStyle name="Input 9 7 4 11 2" xfId="11570"/>
    <cellStyle name="Input 9 7 4 12" xfId="11571"/>
    <cellStyle name="Input 9 7 4 12 2" xfId="11572"/>
    <cellStyle name="Input 9 7 4 13" xfId="11573"/>
    <cellStyle name="Input 9 7 4 13 2" xfId="11574"/>
    <cellStyle name="Input 9 7 4 14" xfId="11575"/>
    <cellStyle name="Input 9 7 4 14 2" xfId="11576"/>
    <cellStyle name="Input 9 7 4 15" xfId="11577"/>
    <cellStyle name="Input 9 7 4 15 2" xfId="11578"/>
    <cellStyle name="Input 9 7 4 16" xfId="11579"/>
    <cellStyle name="Input 9 7 4 2" xfId="11580"/>
    <cellStyle name="Input 9 7 4 2 2" xfId="11581"/>
    <cellStyle name="Input 9 7 4 3" xfId="11582"/>
    <cellStyle name="Input 9 7 4 3 2" xfId="11583"/>
    <cellStyle name="Input 9 7 4 4" xfId="11584"/>
    <cellStyle name="Input 9 7 4 4 2" xfId="11585"/>
    <cellStyle name="Input 9 7 4 5" xfId="11586"/>
    <cellStyle name="Input 9 7 4 5 2" xfId="11587"/>
    <cellStyle name="Input 9 7 4 6" xfId="11588"/>
    <cellStyle name="Input 9 7 4 6 2" xfId="11589"/>
    <cellStyle name="Input 9 7 4 7" xfId="11590"/>
    <cellStyle name="Input 9 7 4 7 2" xfId="11591"/>
    <cellStyle name="Input 9 7 4 8" xfId="11592"/>
    <cellStyle name="Input 9 7 4 8 2" xfId="11593"/>
    <cellStyle name="Input 9 7 4 9" xfId="11594"/>
    <cellStyle name="Input 9 7 4 9 2" xfId="11595"/>
    <cellStyle name="Input 9 7 5" xfId="11596"/>
    <cellStyle name="Input 9 7 5 10" xfId="11597"/>
    <cellStyle name="Input 9 7 5 10 2" xfId="11598"/>
    <cellStyle name="Input 9 7 5 11" xfId="11599"/>
    <cellStyle name="Input 9 7 5 11 2" xfId="11600"/>
    <cellStyle name="Input 9 7 5 12" xfId="11601"/>
    <cellStyle name="Input 9 7 5 12 2" xfId="11602"/>
    <cellStyle name="Input 9 7 5 13" xfId="11603"/>
    <cellStyle name="Input 9 7 5 13 2" xfId="11604"/>
    <cellStyle name="Input 9 7 5 14" xfId="11605"/>
    <cellStyle name="Input 9 7 5 14 2" xfId="11606"/>
    <cellStyle name="Input 9 7 5 15" xfId="11607"/>
    <cellStyle name="Input 9 7 5 2" xfId="11608"/>
    <cellStyle name="Input 9 7 5 2 2" xfId="11609"/>
    <cellStyle name="Input 9 7 5 3" xfId="11610"/>
    <cellStyle name="Input 9 7 5 3 2" xfId="11611"/>
    <cellStyle name="Input 9 7 5 4" xfId="11612"/>
    <cellStyle name="Input 9 7 5 4 2" xfId="11613"/>
    <cellStyle name="Input 9 7 5 5" xfId="11614"/>
    <cellStyle name="Input 9 7 5 5 2" xfId="11615"/>
    <cellStyle name="Input 9 7 5 6" xfId="11616"/>
    <cellStyle name="Input 9 7 5 6 2" xfId="11617"/>
    <cellStyle name="Input 9 7 5 7" xfId="11618"/>
    <cellStyle name="Input 9 7 5 7 2" xfId="11619"/>
    <cellStyle name="Input 9 7 5 8" xfId="11620"/>
    <cellStyle name="Input 9 7 5 8 2" xfId="11621"/>
    <cellStyle name="Input 9 7 5 9" xfId="11622"/>
    <cellStyle name="Input 9 7 5 9 2" xfId="11623"/>
    <cellStyle name="Input 9 7 6" xfId="11624"/>
    <cellStyle name="Input 9 7 6 2" xfId="11625"/>
    <cellStyle name="Input 9 7 7" xfId="11626"/>
    <cellStyle name="Input 9 7 7 2" xfId="11627"/>
    <cellStyle name="Input 9 7 8" xfId="11628"/>
    <cellStyle name="Input 9 7 8 2" xfId="11629"/>
    <cellStyle name="Input 9 7 9" xfId="11630"/>
    <cellStyle name="Input 9 7 9 2" xfId="11631"/>
    <cellStyle name="Input 9 8" xfId="11632"/>
    <cellStyle name="Input 9 8 10" xfId="11633"/>
    <cellStyle name="Input 9 8 10 2" xfId="11634"/>
    <cellStyle name="Input 9 8 11" xfId="11635"/>
    <cellStyle name="Input 9 8 11 2" xfId="11636"/>
    <cellStyle name="Input 9 8 12" xfId="11637"/>
    <cellStyle name="Input 9 8 12 2" xfId="11638"/>
    <cellStyle name="Input 9 8 13" xfId="11639"/>
    <cellStyle name="Input 9 8 13 2" xfId="11640"/>
    <cellStyle name="Input 9 8 14" xfId="11641"/>
    <cellStyle name="Input 9 8 14 2" xfId="11642"/>
    <cellStyle name="Input 9 8 15" xfId="11643"/>
    <cellStyle name="Input 9 8 15 2" xfId="11644"/>
    <cellStyle name="Input 9 8 16" xfId="11645"/>
    <cellStyle name="Input 9 8 16 2" xfId="11646"/>
    <cellStyle name="Input 9 8 17" xfId="11647"/>
    <cellStyle name="Input 9 8 17 2" xfId="11648"/>
    <cellStyle name="Input 9 8 18" xfId="11649"/>
    <cellStyle name="Input 9 8 2" xfId="11650"/>
    <cellStyle name="Input 9 8 2 10" xfId="11651"/>
    <cellStyle name="Input 9 8 2 10 2" xfId="11652"/>
    <cellStyle name="Input 9 8 2 11" xfId="11653"/>
    <cellStyle name="Input 9 8 2 11 2" xfId="11654"/>
    <cellStyle name="Input 9 8 2 12" xfId="11655"/>
    <cellStyle name="Input 9 8 2 12 2" xfId="11656"/>
    <cellStyle name="Input 9 8 2 13" xfId="11657"/>
    <cellStyle name="Input 9 8 2 13 2" xfId="11658"/>
    <cellStyle name="Input 9 8 2 14" xfId="11659"/>
    <cellStyle name="Input 9 8 2 14 2" xfId="11660"/>
    <cellStyle name="Input 9 8 2 15" xfId="11661"/>
    <cellStyle name="Input 9 8 2 15 2" xfId="11662"/>
    <cellStyle name="Input 9 8 2 16" xfId="11663"/>
    <cellStyle name="Input 9 8 2 16 2" xfId="11664"/>
    <cellStyle name="Input 9 8 2 17" xfId="11665"/>
    <cellStyle name="Input 9 8 2 17 2" xfId="11666"/>
    <cellStyle name="Input 9 8 2 18" xfId="11667"/>
    <cellStyle name="Input 9 8 2 2" xfId="11668"/>
    <cellStyle name="Input 9 8 2 2 2" xfId="11669"/>
    <cellStyle name="Input 9 8 2 3" xfId="11670"/>
    <cellStyle name="Input 9 8 2 3 2" xfId="11671"/>
    <cellStyle name="Input 9 8 2 4" xfId="11672"/>
    <cellStyle name="Input 9 8 2 4 2" xfId="11673"/>
    <cellStyle name="Input 9 8 2 5" xfId="11674"/>
    <cellStyle name="Input 9 8 2 5 2" xfId="11675"/>
    <cellStyle name="Input 9 8 2 6" xfId="11676"/>
    <cellStyle name="Input 9 8 2 6 2" xfId="11677"/>
    <cellStyle name="Input 9 8 2 7" xfId="11678"/>
    <cellStyle name="Input 9 8 2 7 2" xfId="11679"/>
    <cellStyle name="Input 9 8 2 8" xfId="11680"/>
    <cellStyle name="Input 9 8 2 8 2" xfId="11681"/>
    <cellStyle name="Input 9 8 2 9" xfId="11682"/>
    <cellStyle name="Input 9 8 2 9 2" xfId="11683"/>
    <cellStyle name="Input 9 8 3" xfId="11684"/>
    <cellStyle name="Input 9 8 3 10" xfId="11685"/>
    <cellStyle name="Input 9 8 3 10 2" xfId="11686"/>
    <cellStyle name="Input 9 8 3 11" xfId="11687"/>
    <cellStyle name="Input 9 8 3 11 2" xfId="11688"/>
    <cellStyle name="Input 9 8 3 12" xfId="11689"/>
    <cellStyle name="Input 9 8 3 12 2" xfId="11690"/>
    <cellStyle name="Input 9 8 3 13" xfId="11691"/>
    <cellStyle name="Input 9 8 3 13 2" xfId="11692"/>
    <cellStyle name="Input 9 8 3 14" xfId="11693"/>
    <cellStyle name="Input 9 8 3 14 2" xfId="11694"/>
    <cellStyle name="Input 9 8 3 15" xfId="11695"/>
    <cellStyle name="Input 9 8 3 15 2" xfId="11696"/>
    <cellStyle name="Input 9 8 3 16" xfId="11697"/>
    <cellStyle name="Input 9 8 3 2" xfId="11698"/>
    <cellStyle name="Input 9 8 3 2 2" xfId="11699"/>
    <cellStyle name="Input 9 8 3 3" xfId="11700"/>
    <cellStyle name="Input 9 8 3 3 2" xfId="11701"/>
    <cellStyle name="Input 9 8 3 4" xfId="11702"/>
    <cellStyle name="Input 9 8 3 4 2" xfId="11703"/>
    <cellStyle name="Input 9 8 3 5" xfId="11704"/>
    <cellStyle name="Input 9 8 3 5 2" xfId="11705"/>
    <cellStyle name="Input 9 8 3 6" xfId="11706"/>
    <cellStyle name="Input 9 8 3 6 2" xfId="11707"/>
    <cellStyle name="Input 9 8 3 7" xfId="11708"/>
    <cellStyle name="Input 9 8 3 7 2" xfId="11709"/>
    <cellStyle name="Input 9 8 3 8" xfId="11710"/>
    <cellStyle name="Input 9 8 3 8 2" xfId="11711"/>
    <cellStyle name="Input 9 8 3 9" xfId="11712"/>
    <cellStyle name="Input 9 8 3 9 2" xfId="11713"/>
    <cellStyle name="Input 9 8 4" xfId="11714"/>
    <cellStyle name="Input 9 8 4 10" xfId="11715"/>
    <cellStyle name="Input 9 8 4 10 2" xfId="11716"/>
    <cellStyle name="Input 9 8 4 11" xfId="11717"/>
    <cellStyle name="Input 9 8 4 11 2" xfId="11718"/>
    <cellStyle name="Input 9 8 4 12" xfId="11719"/>
    <cellStyle name="Input 9 8 4 12 2" xfId="11720"/>
    <cellStyle name="Input 9 8 4 13" xfId="11721"/>
    <cellStyle name="Input 9 8 4 13 2" xfId="11722"/>
    <cellStyle name="Input 9 8 4 14" xfId="11723"/>
    <cellStyle name="Input 9 8 4 14 2" xfId="11724"/>
    <cellStyle name="Input 9 8 4 15" xfId="11725"/>
    <cellStyle name="Input 9 8 4 15 2" xfId="11726"/>
    <cellStyle name="Input 9 8 4 16" xfId="11727"/>
    <cellStyle name="Input 9 8 4 2" xfId="11728"/>
    <cellStyle name="Input 9 8 4 2 2" xfId="11729"/>
    <cellStyle name="Input 9 8 4 3" xfId="11730"/>
    <cellStyle name="Input 9 8 4 3 2" xfId="11731"/>
    <cellStyle name="Input 9 8 4 4" xfId="11732"/>
    <cellStyle name="Input 9 8 4 4 2" xfId="11733"/>
    <cellStyle name="Input 9 8 4 5" xfId="11734"/>
    <cellStyle name="Input 9 8 4 5 2" xfId="11735"/>
    <cellStyle name="Input 9 8 4 6" xfId="11736"/>
    <cellStyle name="Input 9 8 4 6 2" xfId="11737"/>
    <cellStyle name="Input 9 8 4 7" xfId="11738"/>
    <cellStyle name="Input 9 8 4 7 2" xfId="11739"/>
    <cellStyle name="Input 9 8 4 8" xfId="11740"/>
    <cellStyle name="Input 9 8 4 8 2" xfId="11741"/>
    <cellStyle name="Input 9 8 4 9" xfId="11742"/>
    <cellStyle name="Input 9 8 4 9 2" xfId="11743"/>
    <cellStyle name="Input 9 8 5" xfId="11744"/>
    <cellStyle name="Input 9 8 5 10" xfId="11745"/>
    <cellStyle name="Input 9 8 5 10 2" xfId="11746"/>
    <cellStyle name="Input 9 8 5 11" xfId="11747"/>
    <cellStyle name="Input 9 8 5 11 2" xfId="11748"/>
    <cellStyle name="Input 9 8 5 12" xfId="11749"/>
    <cellStyle name="Input 9 8 5 12 2" xfId="11750"/>
    <cellStyle name="Input 9 8 5 13" xfId="11751"/>
    <cellStyle name="Input 9 8 5 13 2" xfId="11752"/>
    <cellStyle name="Input 9 8 5 14" xfId="11753"/>
    <cellStyle name="Input 9 8 5 2" xfId="11754"/>
    <cellStyle name="Input 9 8 5 2 2" xfId="11755"/>
    <cellStyle name="Input 9 8 5 3" xfId="11756"/>
    <cellStyle name="Input 9 8 5 3 2" xfId="11757"/>
    <cellStyle name="Input 9 8 5 4" xfId="11758"/>
    <cellStyle name="Input 9 8 5 4 2" xfId="11759"/>
    <cellStyle name="Input 9 8 5 5" xfId="11760"/>
    <cellStyle name="Input 9 8 5 5 2" xfId="11761"/>
    <cellStyle name="Input 9 8 5 6" xfId="11762"/>
    <cellStyle name="Input 9 8 5 6 2" xfId="11763"/>
    <cellStyle name="Input 9 8 5 7" xfId="11764"/>
    <cellStyle name="Input 9 8 5 7 2" xfId="11765"/>
    <cellStyle name="Input 9 8 5 8" xfId="11766"/>
    <cellStyle name="Input 9 8 5 8 2" xfId="11767"/>
    <cellStyle name="Input 9 8 5 9" xfId="11768"/>
    <cellStyle name="Input 9 8 5 9 2" xfId="11769"/>
    <cellStyle name="Input 9 8 6" xfId="11770"/>
    <cellStyle name="Input 9 8 6 2" xfId="11771"/>
    <cellStyle name="Input 9 8 7" xfId="11772"/>
    <cellStyle name="Input 9 8 7 2" xfId="11773"/>
    <cellStyle name="Input 9 8 8" xfId="11774"/>
    <cellStyle name="Input 9 8 8 2" xfId="11775"/>
    <cellStyle name="Input 9 8 9" xfId="11776"/>
    <cellStyle name="Input 9 8 9 2" xfId="11777"/>
    <cellStyle name="Input 9 9" xfId="11778"/>
    <cellStyle name="Input 9 9 10" xfId="11779"/>
    <cellStyle name="Input 9 9 10 2" xfId="11780"/>
    <cellStyle name="Input 9 9 11" xfId="11781"/>
    <cellStyle name="Input 9 9 11 2" xfId="11782"/>
    <cellStyle name="Input 9 9 12" xfId="11783"/>
    <cellStyle name="Input 9 9 12 2" xfId="11784"/>
    <cellStyle name="Input 9 9 13" xfId="11785"/>
    <cellStyle name="Input 9 9 13 2" xfId="11786"/>
    <cellStyle name="Input 9 9 14" xfId="11787"/>
    <cellStyle name="Input 9 9 14 2" xfId="11788"/>
    <cellStyle name="Input 9 9 15" xfId="11789"/>
    <cellStyle name="Input 9 9 15 2" xfId="11790"/>
    <cellStyle name="Input 9 9 16" xfId="11791"/>
    <cellStyle name="Input 9 9 16 2" xfId="11792"/>
    <cellStyle name="Input 9 9 17" xfId="11793"/>
    <cellStyle name="Input 9 9 17 2" xfId="11794"/>
    <cellStyle name="Input 9 9 18" xfId="11795"/>
    <cellStyle name="Input 9 9 2" xfId="11796"/>
    <cellStyle name="Input 9 9 2 10" xfId="11797"/>
    <cellStyle name="Input 9 9 2 10 2" xfId="11798"/>
    <cellStyle name="Input 9 9 2 11" xfId="11799"/>
    <cellStyle name="Input 9 9 2 11 2" xfId="11800"/>
    <cellStyle name="Input 9 9 2 12" xfId="11801"/>
    <cellStyle name="Input 9 9 2 12 2" xfId="11802"/>
    <cellStyle name="Input 9 9 2 13" xfId="11803"/>
    <cellStyle name="Input 9 9 2 13 2" xfId="11804"/>
    <cellStyle name="Input 9 9 2 14" xfId="11805"/>
    <cellStyle name="Input 9 9 2 14 2" xfId="11806"/>
    <cellStyle name="Input 9 9 2 15" xfId="11807"/>
    <cellStyle name="Input 9 9 2 15 2" xfId="11808"/>
    <cellStyle name="Input 9 9 2 16" xfId="11809"/>
    <cellStyle name="Input 9 9 2 16 2" xfId="11810"/>
    <cellStyle name="Input 9 9 2 17" xfId="11811"/>
    <cellStyle name="Input 9 9 2 17 2" xfId="11812"/>
    <cellStyle name="Input 9 9 2 18" xfId="11813"/>
    <cellStyle name="Input 9 9 2 2" xfId="11814"/>
    <cellStyle name="Input 9 9 2 2 2" xfId="11815"/>
    <cellStyle name="Input 9 9 2 3" xfId="11816"/>
    <cellStyle name="Input 9 9 2 3 2" xfId="11817"/>
    <cellStyle name="Input 9 9 2 4" xfId="11818"/>
    <cellStyle name="Input 9 9 2 4 2" xfId="11819"/>
    <cellStyle name="Input 9 9 2 5" xfId="11820"/>
    <cellStyle name="Input 9 9 2 5 2" xfId="11821"/>
    <cellStyle name="Input 9 9 2 6" xfId="11822"/>
    <cellStyle name="Input 9 9 2 6 2" xfId="11823"/>
    <cellStyle name="Input 9 9 2 7" xfId="11824"/>
    <cellStyle name="Input 9 9 2 7 2" xfId="11825"/>
    <cellStyle name="Input 9 9 2 8" xfId="11826"/>
    <cellStyle name="Input 9 9 2 8 2" xfId="11827"/>
    <cellStyle name="Input 9 9 2 9" xfId="11828"/>
    <cellStyle name="Input 9 9 2 9 2" xfId="11829"/>
    <cellStyle name="Input 9 9 3" xfId="11830"/>
    <cellStyle name="Input 9 9 3 10" xfId="11831"/>
    <cellStyle name="Input 9 9 3 10 2" xfId="11832"/>
    <cellStyle name="Input 9 9 3 11" xfId="11833"/>
    <cellStyle name="Input 9 9 3 11 2" xfId="11834"/>
    <cellStyle name="Input 9 9 3 12" xfId="11835"/>
    <cellStyle name="Input 9 9 3 12 2" xfId="11836"/>
    <cellStyle name="Input 9 9 3 13" xfId="11837"/>
    <cellStyle name="Input 9 9 3 13 2" xfId="11838"/>
    <cellStyle name="Input 9 9 3 14" xfId="11839"/>
    <cellStyle name="Input 9 9 3 14 2" xfId="11840"/>
    <cellStyle name="Input 9 9 3 15" xfId="11841"/>
    <cellStyle name="Input 9 9 3 15 2" xfId="11842"/>
    <cellStyle name="Input 9 9 3 16" xfId="11843"/>
    <cellStyle name="Input 9 9 3 2" xfId="11844"/>
    <cellStyle name="Input 9 9 3 2 2" xfId="11845"/>
    <cellStyle name="Input 9 9 3 3" xfId="11846"/>
    <cellStyle name="Input 9 9 3 3 2" xfId="11847"/>
    <cellStyle name="Input 9 9 3 4" xfId="11848"/>
    <cellStyle name="Input 9 9 3 4 2" xfId="11849"/>
    <cellStyle name="Input 9 9 3 5" xfId="11850"/>
    <cellStyle name="Input 9 9 3 5 2" xfId="11851"/>
    <cellStyle name="Input 9 9 3 6" xfId="11852"/>
    <cellStyle name="Input 9 9 3 6 2" xfId="11853"/>
    <cellStyle name="Input 9 9 3 7" xfId="11854"/>
    <cellStyle name="Input 9 9 3 7 2" xfId="11855"/>
    <cellStyle name="Input 9 9 3 8" xfId="11856"/>
    <cellStyle name="Input 9 9 3 8 2" xfId="11857"/>
    <cellStyle name="Input 9 9 3 9" xfId="11858"/>
    <cellStyle name="Input 9 9 3 9 2" xfId="11859"/>
    <cellStyle name="Input 9 9 4" xfId="11860"/>
    <cellStyle name="Input 9 9 4 10" xfId="11861"/>
    <cellStyle name="Input 9 9 4 10 2" xfId="11862"/>
    <cellStyle name="Input 9 9 4 11" xfId="11863"/>
    <cellStyle name="Input 9 9 4 11 2" xfId="11864"/>
    <cellStyle name="Input 9 9 4 12" xfId="11865"/>
    <cellStyle name="Input 9 9 4 12 2" xfId="11866"/>
    <cellStyle name="Input 9 9 4 13" xfId="11867"/>
    <cellStyle name="Input 9 9 4 13 2" xfId="11868"/>
    <cellStyle name="Input 9 9 4 14" xfId="11869"/>
    <cellStyle name="Input 9 9 4 14 2" xfId="11870"/>
    <cellStyle name="Input 9 9 4 15" xfId="11871"/>
    <cellStyle name="Input 9 9 4 15 2" xfId="11872"/>
    <cellStyle name="Input 9 9 4 16" xfId="11873"/>
    <cellStyle name="Input 9 9 4 2" xfId="11874"/>
    <cellStyle name="Input 9 9 4 2 2" xfId="11875"/>
    <cellStyle name="Input 9 9 4 3" xfId="11876"/>
    <cellStyle name="Input 9 9 4 3 2" xfId="11877"/>
    <cellStyle name="Input 9 9 4 4" xfId="11878"/>
    <cellStyle name="Input 9 9 4 4 2" xfId="11879"/>
    <cellStyle name="Input 9 9 4 5" xfId="11880"/>
    <cellStyle name="Input 9 9 4 5 2" xfId="11881"/>
    <cellStyle name="Input 9 9 4 6" xfId="11882"/>
    <cellStyle name="Input 9 9 4 6 2" xfId="11883"/>
    <cellStyle name="Input 9 9 4 7" xfId="11884"/>
    <cellStyle name="Input 9 9 4 7 2" xfId="11885"/>
    <cellStyle name="Input 9 9 4 8" xfId="11886"/>
    <cellStyle name="Input 9 9 4 8 2" xfId="11887"/>
    <cellStyle name="Input 9 9 4 9" xfId="11888"/>
    <cellStyle name="Input 9 9 4 9 2" xfId="11889"/>
    <cellStyle name="Input 9 9 5" xfId="11890"/>
    <cellStyle name="Input 9 9 5 10" xfId="11891"/>
    <cellStyle name="Input 9 9 5 10 2" xfId="11892"/>
    <cellStyle name="Input 9 9 5 11" xfId="11893"/>
    <cellStyle name="Input 9 9 5 11 2" xfId="11894"/>
    <cellStyle name="Input 9 9 5 12" xfId="11895"/>
    <cellStyle name="Input 9 9 5 12 2" xfId="11896"/>
    <cellStyle name="Input 9 9 5 13" xfId="11897"/>
    <cellStyle name="Input 9 9 5 13 2" xfId="11898"/>
    <cellStyle name="Input 9 9 5 14" xfId="11899"/>
    <cellStyle name="Input 9 9 5 2" xfId="11900"/>
    <cellStyle name="Input 9 9 5 2 2" xfId="11901"/>
    <cellStyle name="Input 9 9 5 3" xfId="11902"/>
    <cellStyle name="Input 9 9 5 3 2" xfId="11903"/>
    <cellStyle name="Input 9 9 5 4" xfId="11904"/>
    <cellStyle name="Input 9 9 5 4 2" xfId="11905"/>
    <cellStyle name="Input 9 9 5 5" xfId="11906"/>
    <cellStyle name="Input 9 9 5 5 2" xfId="11907"/>
    <cellStyle name="Input 9 9 5 6" xfId="11908"/>
    <cellStyle name="Input 9 9 5 6 2" xfId="11909"/>
    <cellStyle name="Input 9 9 5 7" xfId="11910"/>
    <cellStyle name="Input 9 9 5 7 2" xfId="11911"/>
    <cellStyle name="Input 9 9 5 8" xfId="11912"/>
    <cellStyle name="Input 9 9 5 8 2" xfId="11913"/>
    <cellStyle name="Input 9 9 5 9" xfId="11914"/>
    <cellStyle name="Input 9 9 5 9 2" xfId="11915"/>
    <cellStyle name="Input 9 9 6" xfId="11916"/>
    <cellStyle name="Input 9 9 6 2" xfId="11917"/>
    <cellStyle name="Input 9 9 7" xfId="11918"/>
    <cellStyle name="Input 9 9 7 2" xfId="11919"/>
    <cellStyle name="Input 9 9 8" xfId="11920"/>
    <cellStyle name="Input 9 9 8 2" xfId="11921"/>
    <cellStyle name="Input 9 9 9" xfId="11922"/>
    <cellStyle name="Input 9 9 9 2" xfId="11923"/>
    <cellStyle name="Linked Cell 10" xfId="11924"/>
    <cellStyle name="Linked Cell 2" xfId="432"/>
    <cellStyle name="Linked Cell 2 2" xfId="433"/>
    <cellStyle name="Linked Cell 2 3" xfId="11925"/>
    <cellStyle name="Linked Cell 3" xfId="434"/>
    <cellStyle name="Linked Cell 3 2" xfId="11926"/>
    <cellStyle name="Linked Cell 4" xfId="435"/>
    <cellStyle name="Linked Cell 4 2" xfId="11927"/>
    <cellStyle name="Linked Cell 5" xfId="11928"/>
    <cellStyle name="Linked Cell 6" xfId="11929"/>
    <cellStyle name="Linked Cell 7" xfId="11930"/>
    <cellStyle name="Linked Cell 8" xfId="11931"/>
    <cellStyle name="Linked Cell 9" xfId="11932"/>
    <cellStyle name="Neutral 10" xfId="11933"/>
    <cellStyle name="Neutral 2" xfId="436"/>
    <cellStyle name="Neutral 2 2" xfId="437"/>
    <cellStyle name="Neutral 2 3" xfId="11934"/>
    <cellStyle name="Neutral 3" xfId="438"/>
    <cellStyle name="Neutral 3 2" xfId="11935"/>
    <cellStyle name="Neutral 4" xfId="439"/>
    <cellStyle name="Neutral 4 2" xfId="11936"/>
    <cellStyle name="Neutral 5" xfId="11937"/>
    <cellStyle name="Neutral 6" xfId="11938"/>
    <cellStyle name="Neutral 7" xfId="11939"/>
    <cellStyle name="Neutral 8" xfId="11940"/>
    <cellStyle name="Neutral 9" xfId="11941"/>
    <cellStyle name="Normal" xfId="0" builtinId="0"/>
    <cellStyle name="Normal 10" xfId="440"/>
    <cellStyle name="Normal 10 2" xfId="441"/>
    <cellStyle name="Normal 10 2 2" xfId="442"/>
    <cellStyle name="Normal 10 2 2 2" xfId="443"/>
    <cellStyle name="Normal 10 2 2 2 2" xfId="444"/>
    <cellStyle name="Normal 10 2 2 3" xfId="445"/>
    <cellStyle name="Normal 10 2 3" xfId="446"/>
    <cellStyle name="Normal 10 2 3 2" xfId="447"/>
    <cellStyle name="Normal 10 2 4" xfId="448"/>
    <cellStyle name="Normal 10 2 5" xfId="853"/>
    <cellStyle name="Normal 10 3" xfId="449"/>
    <cellStyle name="Normal 10 3 2" xfId="450"/>
    <cellStyle name="Normal 10 3 2 2" xfId="451"/>
    <cellStyle name="Normal 10 3 3" xfId="452"/>
    <cellStyle name="Normal 10 3 4" xfId="11943"/>
    <cellStyle name="Normal 10 4" xfId="453"/>
    <cellStyle name="Normal 10 4 2" xfId="454"/>
    <cellStyle name="Normal 10 4 2 2" xfId="455"/>
    <cellStyle name="Normal 10 4 3" xfId="456"/>
    <cellStyle name="Normal 10 4 4" xfId="11944"/>
    <cellStyle name="Normal 10 5" xfId="457"/>
    <cellStyle name="Normal 10 5 2" xfId="458"/>
    <cellStyle name="Normal 10 5 2 2" xfId="459"/>
    <cellStyle name="Normal 10 5 3" xfId="460"/>
    <cellStyle name="Normal 10 5 4" xfId="11945"/>
    <cellStyle name="Normal 10 6" xfId="461"/>
    <cellStyle name="Normal 10 6 2" xfId="462"/>
    <cellStyle name="Normal 10 6 3" xfId="11946"/>
    <cellStyle name="Normal 10 7" xfId="463"/>
    <cellStyle name="Normal 10 8" xfId="11942"/>
    <cellStyle name="Normal 11" xfId="464"/>
    <cellStyle name="Normal 11 2" xfId="11948"/>
    <cellStyle name="Normal 11 2 2" xfId="11949"/>
    <cellStyle name="Normal 11 3" xfId="11950"/>
    <cellStyle name="Normal 11 4" xfId="11947"/>
    <cellStyle name="Normal 12" xfId="465"/>
    <cellStyle name="Normal 12 2" xfId="466"/>
    <cellStyle name="Normal 12 2 2" xfId="11953"/>
    <cellStyle name="Normal 12 2 2 2" xfId="11954"/>
    <cellStyle name="Normal 12 2 3" xfId="11952"/>
    <cellStyle name="Normal 12 3" xfId="11955"/>
    <cellStyle name="Normal 12 4" xfId="11956"/>
    <cellStyle name="Normal 12 5" xfId="11951"/>
    <cellStyle name="Normal 13" xfId="467"/>
    <cellStyle name="Normal 13 2" xfId="468"/>
    <cellStyle name="Normal 13 2 2" xfId="11958"/>
    <cellStyle name="Normal 13 3" xfId="469"/>
    <cellStyle name="Normal 13 3 2" xfId="11959"/>
    <cellStyle name="Normal 13 4" xfId="11957"/>
    <cellStyle name="Normal 14" xfId="470"/>
    <cellStyle name="Normal 14 2" xfId="11961"/>
    <cellStyle name="Normal 14 3" xfId="11962"/>
    <cellStyle name="Normal 14 4" xfId="11960"/>
    <cellStyle name="Normal 15" xfId="471"/>
    <cellStyle name="Normal 15 2" xfId="472"/>
    <cellStyle name="Normal 15 2 2" xfId="11964"/>
    <cellStyle name="Normal 15 3" xfId="473"/>
    <cellStyle name="Normal 15 4" xfId="11963"/>
    <cellStyle name="Normal 16" xfId="474"/>
    <cellStyle name="Normal 16 2" xfId="11965"/>
    <cellStyle name="Normal 17" xfId="475"/>
    <cellStyle name="Normal 17 2" xfId="11966"/>
    <cellStyle name="Normal 18" xfId="476"/>
    <cellStyle name="Normal 18 2" xfId="11968"/>
    <cellStyle name="Normal 18 3" xfId="11967"/>
    <cellStyle name="Normal 19" xfId="477"/>
    <cellStyle name="Normal 19 2" xfId="11969"/>
    <cellStyle name="Normal 2" xfId="12"/>
    <cellStyle name="Normal 2 10" xfId="11971"/>
    <cellStyle name="Normal 2 11" xfId="11972"/>
    <cellStyle name="Normal 2 12" xfId="11970"/>
    <cellStyle name="Normal 2 2" xfId="13"/>
    <cellStyle name="Normal 2 2 2" xfId="479"/>
    <cellStyle name="Normal 2 2 2 2" xfId="11975"/>
    <cellStyle name="Normal 2 2 2 3" xfId="11976"/>
    <cellStyle name="Normal 2 2 2 4" xfId="11974"/>
    <cellStyle name="Normal 2 2 3" xfId="480"/>
    <cellStyle name="Normal 2 2 3 2" xfId="11977"/>
    <cellStyle name="Normal 2 2 4" xfId="478"/>
    <cellStyle name="Normal 2 2 4 2" xfId="11978"/>
    <cellStyle name="Normal 2 2 5" xfId="11979"/>
    <cellStyle name="Normal 2 2 6" xfId="11973"/>
    <cellStyle name="Normal 2 3" xfId="27"/>
    <cellStyle name="Normal 2 3 2" xfId="481"/>
    <cellStyle name="Normal 2 3 2 2" xfId="11981"/>
    <cellStyle name="Normal 2 3 2 3" xfId="11980"/>
    <cellStyle name="Normal 2 3 3" xfId="11982"/>
    <cellStyle name="Normal 2 4" xfId="482"/>
    <cellStyle name="Normal 2 4 2" xfId="483"/>
    <cellStyle name="Normal 2 4 2 2" xfId="11984"/>
    <cellStyle name="Normal 2 4 3" xfId="11983"/>
    <cellStyle name="Normal 2 5" xfId="484"/>
    <cellStyle name="Normal 2 5 2" xfId="11986"/>
    <cellStyle name="Normal 2 5 3" xfId="11985"/>
    <cellStyle name="Normal 2 6" xfId="485"/>
    <cellStyle name="Normal 2 6 2" xfId="11987"/>
    <cellStyle name="Normal 2 7" xfId="11988"/>
    <cellStyle name="Normal 2 8" xfId="11989"/>
    <cellStyle name="Normal 2 8 2" xfId="11990"/>
    <cellStyle name="Normal 2 9" xfId="11991"/>
    <cellStyle name="Normal 2_SC IP analytical dataset summary part 1 2011-01-29" xfId="486"/>
    <cellStyle name="Normal 20" xfId="844"/>
    <cellStyle name="Normal 20 2" xfId="11992"/>
    <cellStyle name="Normal 21" xfId="845"/>
    <cellStyle name="Normal 21 2" xfId="11994"/>
    <cellStyle name="Normal 21 3" xfId="11993"/>
    <cellStyle name="Normal 22" xfId="848"/>
    <cellStyle name="Normal 22 2" xfId="11995"/>
    <cellStyle name="Normal 23" xfId="11996"/>
    <cellStyle name="Normal 24" xfId="11997"/>
    <cellStyle name="Normal 25" xfId="846"/>
    <cellStyle name="Normal 25 2" xfId="11998"/>
    <cellStyle name="Normal 26" xfId="11999"/>
    <cellStyle name="Normal 27" xfId="12000"/>
    <cellStyle name="Normal 28" xfId="28173"/>
    <cellStyle name="Normal 29" xfId="849"/>
    <cellStyle name="Normal 3" xfId="14"/>
    <cellStyle name="Normal 3 10" xfId="487"/>
    <cellStyle name="Normal 3 11" xfId="12001"/>
    <cellStyle name="Normal 3 2" xfId="28"/>
    <cellStyle name="Normal 3 2 2" xfId="488"/>
    <cellStyle name="Normal 3 2 2 2" xfId="12003"/>
    <cellStyle name="Normal 3 2 3" xfId="12004"/>
    <cellStyle name="Normal 3 2 4" xfId="12005"/>
    <cellStyle name="Normal 3 2 5" xfId="12006"/>
    <cellStyle name="Normal 3 2 6" xfId="12002"/>
    <cellStyle name="Normal 3 3" xfId="489"/>
    <cellStyle name="Normal 3 3 2" xfId="490"/>
    <cellStyle name="Normal 3 3 2 2" xfId="491"/>
    <cellStyle name="Normal 3 3 2 2 2" xfId="492"/>
    <cellStyle name="Normal 3 3 2 3" xfId="493"/>
    <cellStyle name="Normal 3 3 2 4" xfId="12008"/>
    <cellStyle name="Normal 3 3 3" xfId="494"/>
    <cellStyle name="Normal 3 3 3 2" xfId="495"/>
    <cellStyle name="Normal 3 3 3 3" xfId="12009"/>
    <cellStyle name="Normal 3 3 4" xfId="496"/>
    <cellStyle name="Normal 3 3 4 2" xfId="12010"/>
    <cellStyle name="Normal 3 3 5" xfId="12007"/>
    <cellStyle name="Normal 3 4" xfId="497"/>
    <cellStyle name="Normal 3 4 2" xfId="498"/>
    <cellStyle name="Normal 3 4 2 2" xfId="499"/>
    <cellStyle name="Normal 3 4 3" xfId="500"/>
    <cellStyle name="Normal 3 4 4" xfId="12011"/>
    <cellStyle name="Normal 3 5" xfId="501"/>
    <cellStyle name="Normal 3 5 2" xfId="502"/>
    <cellStyle name="Normal 3 5 2 2" xfId="503"/>
    <cellStyle name="Normal 3 5 3" xfId="504"/>
    <cellStyle name="Normal 3 5 4" xfId="12012"/>
    <cellStyle name="Normal 3 6" xfId="505"/>
    <cellStyle name="Normal 3 6 2" xfId="506"/>
    <cellStyle name="Normal 3 6 2 2" xfId="507"/>
    <cellStyle name="Normal 3 6 3" xfId="508"/>
    <cellStyle name="Normal 3 6 4" xfId="12013"/>
    <cellStyle name="Normal 3 7" xfId="509"/>
    <cellStyle name="Normal 3 7 2" xfId="510"/>
    <cellStyle name="Normal 3 8" xfId="511"/>
    <cellStyle name="Normal 3 9" xfId="512"/>
    <cellStyle name="Normal 3_Sheet1" xfId="513"/>
    <cellStyle name="Normal 30" xfId="28174"/>
    <cellStyle name="Normal 32" xfId="514"/>
    <cellStyle name="Normal 34" xfId="515"/>
    <cellStyle name="Normal 4" xfId="24"/>
    <cellStyle name="Normal 4 2" xfId="517"/>
    <cellStyle name="Normal 4 2 2" xfId="12016"/>
    <cellStyle name="Normal 4 2 3" xfId="12015"/>
    <cellStyle name="Normal 4 3" xfId="518"/>
    <cellStyle name="Normal 4 3 2" xfId="519"/>
    <cellStyle name="Normal 4 3 3" xfId="12017"/>
    <cellStyle name="Normal 4 4" xfId="520"/>
    <cellStyle name="Normal 4 4 2" xfId="521"/>
    <cellStyle name="Normal 4 4 3" xfId="12018"/>
    <cellStyle name="Normal 4 5" xfId="516"/>
    <cellStyle name="Normal 4 5 2" xfId="12019"/>
    <cellStyle name="Normal 4 6" xfId="12020"/>
    <cellStyle name="Normal 4 7" xfId="12014"/>
    <cellStyle name="Normal 5" xfId="15"/>
    <cellStyle name="Normal 5 2" xfId="522"/>
    <cellStyle name="Normal 5 2 2" xfId="523"/>
    <cellStyle name="Normal 5 2 2 2" xfId="524"/>
    <cellStyle name="Normal 5 2 2 2 2" xfId="525"/>
    <cellStyle name="Normal 5 2 2 3" xfId="526"/>
    <cellStyle name="Normal 5 2 3" xfId="527"/>
    <cellStyle name="Normal 5 2 3 2" xfId="528"/>
    <cellStyle name="Normal 5 2 4" xfId="529"/>
    <cellStyle name="Normal 5 2 5" xfId="12021"/>
    <cellStyle name="Normal 5 3" xfId="530"/>
    <cellStyle name="Normal 5 3 2" xfId="531"/>
    <cellStyle name="Normal 5 3 2 2" xfId="532"/>
    <cellStyle name="Normal 5 3 3" xfId="533"/>
    <cellStyle name="Normal 5 3 4" xfId="12022"/>
    <cellStyle name="Normal 5 4" xfId="534"/>
    <cellStyle name="Normal 5 4 2" xfId="535"/>
    <cellStyle name="Normal 5 4 2 2" xfId="536"/>
    <cellStyle name="Normal 5 4 3" xfId="537"/>
    <cellStyle name="Normal 5 5" xfId="538"/>
    <cellStyle name="Normal 5 5 2" xfId="539"/>
    <cellStyle name="Normal 5 5 2 2" xfId="540"/>
    <cellStyle name="Normal 5 5 3" xfId="541"/>
    <cellStyle name="Normal 5 6" xfId="542"/>
    <cellStyle name="Normal 5 6 2" xfId="543"/>
    <cellStyle name="Normal 5 7" xfId="544"/>
    <cellStyle name="Normal 5 8" xfId="545"/>
    <cellStyle name="Normal 5 9" xfId="546"/>
    <cellStyle name="Normal 6" xfId="30"/>
    <cellStyle name="Normal 6 2" xfId="548"/>
    <cellStyle name="Normal 6 2 2" xfId="549"/>
    <cellStyle name="Normal 6 2 2 2" xfId="550"/>
    <cellStyle name="Normal 6 2 2 2 2" xfId="551"/>
    <cellStyle name="Normal 6 2 2 3" xfId="552"/>
    <cellStyle name="Normal 6 2 2 4" xfId="12025"/>
    <cellStyle name="Normal 6 2 3" xfId="553"/>
    <cellStyle name="Normal 6 2 3 2" xfId="554"/>
    <cellStyle name="Normal 6 2 4" xfId="555"/>
    <cellStyle name="Normal 6 2 5" xfId="12024"/>
    <cellStyle name="Normal 6 3" xfId="556"/>
    <cellStyle name="Normal 6 3 2" xfId="557"/>
    <cellStyle name="Normal 6 3 2 2" xfId="558"/>
    <cellStyle name="Normal 6 3 3" xfId="559"/>
    <cellStyle name="Normal 6 3 4" xfId="12026"/>
    <cellStyle name="Normal 6 4" xfId="560"/>
    <cellStyle name="Normal 6 4 2" xfId="561"/>
    <cellStyle name="Normal 6 4 2 2" xfId="562"/>
    <cellStyle name="Normal 6 4 3" xfId="563"/>
    <cellStyle name="Normal 6 4 4" xfId="12027"/>
    <cellStyle name="Normal 6 5" xfId="564"/>
    <cellStyle name="Normal 6 5 2" xfId="565"/>
    <cellStyle name="Normal 6 5 2 2" xfId="566"/>
    <cellStyle name="Normal 6 5 3" xfId="567"/>
    <cellStyle name="Normal 6 5 4" xfId="12028"/>
    <cellStyle name="Normal 6 6" xfId="568"/>
    <cellStyle name="Normal 6 6 2" xfId="569"/>
    <cellStyle name="Normal 6 6 3" xfId="12029"/>
    <cellStyle name="Normal 6 7" xfId="570"/>
    <cellStyle name="Normal 6 8" xfId="547"/>
    <cellStyle name="Normal 6 9" xfId="12023"/>
    <cellStyle name="Normal 7" xfId="571"/>
    <cellStyle name="Normal 7 2" xfId="572"/>
    <cellStyle name="Normal 7 2 2" xfId="573"/>
    <cellStyle name="Normal 7 2 2 2" xfId="574"/>
    <cellStyle name="Normal 7 2 2 2 2" xfId="575"/>
    <cellStyle name="Normal 7 2 2 3" xfId="576"/>
    <cellStyle name="Normal 7 2 2 4" xfId="12032"/>
    <cellStyle name="Normal 7 2 3" xfId="577"/>
    <cellStyle name="Normal 7 2 3 2" xfId="578"/>
    <cellStyle name="Normal 7 2 4" xfId="579"/>
    <cellStyle name="Normal 7 2 5" xfId="12031"/>
    <cellStyle name="Normal 7 3" xfId="580"/>
    <cellStyle name="Normal 7 3 2" xfId="581"/>
    <cellStyle name="Normal 7 3 2 2" xfId="582"/>
    <cellStyle name="Normal 7 3 3" xfId="583"/>
    <cellStyle name="Normal 7 3 4" xfId="12033"/>
    <cellStyle name="Normal 7 4" xfId="584"/>
    <cellStyle name="Normal 7 4 2" xfId="585"/>
    <cellStyle name="Normal 7 4 2 2" xfId="586"/>
    <cellStyle name="Normal 7 4 3" xfId="587"/>
    <cellStyle name="Normal 7 4 4" xfId="12034"/>
    <cellStyle name="Normal 7 5" xfId="588"/>
    <cellStyle name="Normal 7 5 2" xfId="589"/>
    <cellStyle name="Normal 7 5 2 2" xfId="590"/>
    <cellStyle name="Normal 7 5 3" xfId="591"/>
    <cellStyle name="Normal 7 5 4" xfId="12035"/>
    <cellStyle name="Normal 7 6" xfId="592"/>
    <cellStyle name="Normal 7 6 2" xfId="593"/>
    <cellStyle name="Normal 7 7" xfId="594"/>
    <cellStyle name="Normal 7 8" xfId="12030"/>
    <cellStyle name="Normal 8" xfId="595"/>
    <cellStyle name="Normal 8 2" xfId="596"/>
    <cellStyle name="Normal 8 2 2" xfId="597"/>
    <cellStyle name="Normal 8 2 2 2" xfId="598"/>
    <cellStyle name="Normal 8 2 2 2 2" xfId="599"/>
    <cellStyle name="Normal 8 2 2 3" xfId="600"/>
    <cellStyle name="Normal 8 2 2 4" xfId="12038"/>
    <cellStyle name="Normal 8 2 3" xfId="601"/>
    <cellStyle name="Normal 8 2 3 2" xfId="602"/>
    <cellStyle name="Normal 8 2 4" xfId="603"/>
    <cellStyle name="Normal 8 2 5" xfId="12037"/>
    <cellStyle name="Normal 8 3" xfId="604"/>
    <cellStyle name="Normal 8 3 2" xfId="605"/>
    <cellStyle name="Normal 8 3 2 2" xfId="606"/>
    <cellStyle name="Normal 8 3 3" xfId="607"/>
    <cellStyle name="Normal 8 3 4" xfId="12039"/>
    <cellStyle name="Normal 8 4" xfId="608"/>
    <cellStyle name="Normal 8 4 2" xfId="609"/>
    <cellStyle name="Normal 8 4 2 2" xfId="610"/>
    <cellStyle name="Normal 8 4 3" xfId="611"/>
    <cellStyle name="Normal 8 4 4" xfId="12040"/>
    <cellStyle name="Normal 8 5" xfId="612"/>
    <cellStyle name="Normal 8 5 2" xfId="613"/>
    <cellStyle name="Normal 8 5 2 2" xfId="614"/>
    <cellStyle name="Normal 8 5 3" xfId="615"/>
    <cellStyle name="Normal 8 5 4" xfId="12041"/>
    <cellStyle name="Normal 8 6" xfId="616"/>
    <cellStyle name="Normal 8 6 2" xfId="617"/>
    <cellStyle name="Normal 8 6 3" xfId="12042"/>
    <cellStyle name="Normal 8 7" xfId="618"/>
    <cellStyle name="Normal 8 8" xfId="12036"/>
    <cellStyle name="Normal 9" xfId="619"/>
    <cellStyle name="Normal 9 2" xfId="620"/>
    <cellStyle name="Normal 9 2 2" xfId="621"/>
    <cellStyle name="Normal 9 2 2 2" xfId="622"/>
    <cellStyle name="Normal 9 2 2 2 2" xfId="623"/>
    <cellStyle name="Normal 9 2 2 3" xfId="624"/>
    <cellStyle name="Normal 9 2 2 4" xfId="12045"/>
    <cellStyle name="Normal 9 2 3" xfId="625"/>
    <cellStyle name="Normal 9 2 3 2" xfId="626"/>
    <cellStyle name="Normal 9 2 4" xfId="627"/>
    <cellStyle name="Normal 9 2 5" xfId="12044"/>
    <cellStyle name="Normal 9 3" xfId="628"/>
    <cellStyle name="Normal 9 3 2" xfId="629"/>
    <cellStyle name="Normal 9 3 2 2" xfId="630"/>
    <cellStyle name="Normal 9 3 3" xfId="631"/>
    <cellStyle name="Normal 9 3 4" xfId="12046"/>
    <cellStyle name="Normal 9 4" xfId="632"/>
    <cellStyle name="Normal 9 4 2" xfId="633"/>
    <cellStyle name="Normal 9 4 2 2" xfId="634"/>
    <cellStyle name="Normal 9 4 3" xfId="635"/>
    <cellStyle name="Normal 9 4 4" xfId="12047"/>
    <cellStyle name="Normal 9 5" xfId="636"/>
    <cellStyle name="Normal 9 5 2" xfId="637"/>
    <cellStyle name="Normal 9 5 2 2" xfId="638"/>
    <cellStyle name="Normal 9 5 3" xfId="639"/>
    <cellStyle name="Normal 9 5 4" xfId="12048"/>
    <cellStyle name="Normal 9 6" xfId="640"/>
    <cellStyle name="Normal 9 6 2" xfId="641"/>
    <cellStyle name="Normal 9 6 3" xfId="12049"/>
    <cellStyle name="Normal 9 7" xfId="642"/>
    <cellStyle name="Normal 9 7 2" xfId="12050"/>
    <cellStyle name="Normal 9 8" xfId="12051"/>
    <cellStyle name="Normal 9 9" xfId="12043"/>
    <cellStyle name="Note 10" xfId="12052"/>
    <cellStyle name="Note 2" xfId="643"/>
    <cellStyle name="Note 2 2" xfId="644"/>
    <cellStyle name="Note 2 2 2" xfId="645"/>
    <cellStyle name="Note 2 2 2 2" xfId="646"/>
    <cellStyle name="Note 2 2 2 2 2" xfId="647"/>
    <cellStyle name="Note 2 2 2 2 3" xfId="648"/>
    <cellStyle name="Note 2 2 2 3" xfId="649"/>
    <cellStyle name="Note 2 2 2 4" xfId="650"/>
    <cellStyle name="Note 2 2 3" xfId="651"/>
    <cellStyle name="Note 2 2 3 2" xfId="652"/>
    <cellStyle name="Note 2 2 3 3" xfId="653"/>
    <cellStyle name="Note 2 2 4" xfId="654"/>
    <cellStyle name="Note 2 2 5" xfId="655"/>
    <cellStyle name="Note 2 2 6" xfId="12054"/>
    <cellStyle name="Note 2 3" xfId="656"/>
    <cellStyle name="Note 2 3 2" xfId="657"/>
    <cellStyle name="Note 2 3 2 2" xfId="658"/>
    <cellStyle name="Note 2 3 2 3" xfId="659"/>
    <cellStyle name="Note 2 3 3" xfId="660"/>
    <cellStyle name="Note 2 3 4" xfId="661"/>
    <cellStyle name="Note 2 4" xfId="662"/>
    <cellStyle name="Note 2 5" xfId="663"/>
    <cellStyle name="Note 2 5 2" xfId="664"/>
    <cellStyle name="Note 2 5 3" xfId="665"/>
    <cellStyle name="Note 2 6" xfId="666"/>
    <cellStyle name="Note 2 7" xfId="667"/>
    <cellStyle name="Note 2 8" xfId="12053"/>
    <cellStyle name="Note 3" xfId="668"/>
    <cellStyle name="Note 3 2" xfId="669"/>
    <cellStyle name="Note 3 2 2" xfId="670"/>
    <cellStyle name="Note 3 2 2 2" xfId="671"/>
    <cellStyle name="Note 3 2 2 3" xfId="672"/>
    <cellStyle name="Note 3 2 3" xfId="673"/>
    <cellStyle name="Note 3 2 4" xfId="674"/>
    <cellStyle name="Note 3 3" xfId="675"/>
    <cellStyle name="Note 3 3 2" xfId="676"/>
    <cellStyle name="Note 3 3 3" xfId="677"/>
    <cellStyle name="Note 3 4" xfId="678"/>
    <cellStyle name="Note 3 5" xfId="679"/>
    <cellStyle name="Note 3 6" xfId="12055"/>
    <cellStyle name="Note 4" xfId="680"/>
    <cellStyle name="Note 4 2" xfId="681"/>
    <cellStyle name="Note 4 2 2" xfId="682"/>
    <cellStyle name="Note 4 2 3" xfId="683"/>
    <cellStyle name="Note 4 3" xfId="684"/>
    <cellStyle name="Note 4 4" xfId="685"/>
    <cellStyle name="Note 4 5" xfId="12056"/>
    <cellStyle name="Note 5" xfId="686"/>
    <cellStyle name="Note 5 2" xfId="687"/>
    <cellStyle name="Note 5 3" xfId="688"/>
    <cellStyle name="Note 5 4" xfId="12057"/>
    <cellStyle name="Note 6" xfId="12058"/>
    <cellStyle name="Note 7" xfId="12059"/>
    <cellStyle name="Note 8" xfId="12060"/>
    <cellStyle name="Note 8 10" xfId="12061"/>
    <cellStyle name="Note 8 10 10" xfId="12062"/>
    <cellStyle name="Note 8 10 10 2" xfId="12063"/>
    <cellStyle name="Note 8 10 11" xfId="12064"/>
    <cellStyle name="Note 8 10 11 2" xfId="12065"/>
    <cellStyle name="Note 8 10 12" xfId="12066"/>
    <cellStyle name="Note 8 10 12 2" xfId="12067"/>
    <cellStyle name="Note 8 10 13" xfId="12068"/>
    <cellStyle name="Note 8 10 13 2" xfId="12069"/>
    <cellStyle name="Note 8 10 14" xfId="12070"/>
    <cellStyle name="Note 8 10 14 2" xfId="12071"/>
    <cellStyle name="Note 8 10 15" xfId="12072"/>
    <cellStyle name="Note 8 10 15 2" xfId="12073"/>
    <cellStyle name="Note 8 10 16" xfId="12074"/>
    <cellStyle name="Note 8 10 16 2" xfId="12075"/>
    <cellStyle name="Note 8 10 17" xfId="12076"/>
    <cellStyle name="Note 8 10 17 2" xfId="12077"/>
    <cellStyle name="Note 8 10 18" xfId="12078"/>
    <cellStyle name="Note 8 10 2" xfId="12079"/>
    <cellStyle name="Note 8 10 2 2" xfId="12080"/>
    <cellStyle name="Note 8 10 3" xfId="12081"/>
    <cellStyle name="Note 8 10 3 2" xfId="12082"/>
    <cellStyle name="Note 8 10 4" xfId="12083"/>
    <cellStyle name="Note 8 10 4 2" xfId="12084"/>
    <cellStyle name="Note 8 10 5" xfId="12085"/>
    <cellStyle name="Note 8 10 5 2" xfId="12086"/>
    <cellStyle name="Note 8 10 6" xfId="12087"/>
    <cellStyle name="Note 8 10 6 2" xfId="12088"/>
    <cellStyle name="Note 8 10 7" xfId="12089"/>
    <cellStyle name="Note 8 10 7 2" xfId="12090"/>
    <cellStyle name="Note 8 10 8" xfId="12091"/>
    <cellStyle name="Note 8 10 8 2" xfId="12092"/>
    <cellStyle name="Note 8 10 9" xfId="12093"/>
    <cellStyle name="Note 8 10 9 2" xfId="12094"/>
    <cellStyle name="Note 8 11" xfId="12095"/>
    <cellStyle name="Note 8 11 10" xfId="12096"/>
    <cellStyle name="Note 8 11 10 2" xfId="12097"/>
    <cellStyle name="Note 8 11 11" xfId="12098"/>
    <cellStyle name="Note 8 11 11 2" xfId="12099"/>
    <cellStyle name="Note 8 11 12" xfId="12100"/>
    <cellStyle name="Note 8 11 12 2" xfId="12101"/>
    <cellStyle name="Note 8 11 13" xfId="12102"/>
    <cellStyle name="Note 8 11 13 2" xfId="12103"/>
    <cellStyle name="Note 8 11 14" xfId="12104"/>
    <cellStyle name="Note 8 11 14 2" xfId="12105"/>
    <cellStyle name="Note 8 11 15" xfId="12106"/>
    <cellStyle name="Note 8 11 15 2" xfId="12107"/>
    <cellStyle name="Note 8 11 16" xfId="12108"/>
    <cellStyle name="Note 8 11 16 2" xfId="12109"/>
    <cellStyle name="Note 8 11 17" xfId="12110"/>
    <cellStyle name="Note 8 11 17 2" xfId="12111"/>
    <cellStyle name="Note 8 11 18" xfId="12112"/>
    <cellStyle name="Note 8 11 2" xfId="12113"/>
    <cellStyle name="Note 8 11 2 2" xfId="12114"/>
    <cellStyle name="Note 8 11 3" xfId="12115"/>
    <cellStyle name="Note 8 11 3 2" xfId="12116"/>
    <cellStyle name="Note 8 11 4" xfId="12117"/>
    <cellStyle name="Note 8 11 4 2" xfId="12118"/>
    <cellStyle name="Note 8 11 5" xfId="12119"/>
    <cellStyle name="Note 8 11 5 2" xfId="12120"/>
    <cellStyle name="Note 8 11 6" xfId="12121"/>
    <cellStyle name="Note 8 11 6 2" xfId="12122"/>
    <cellStyle name="Note 8 11 7" xfId="12123"/>
    <cellStyle name="Note 8 11 7 2" xfId="12124"/>
    <cellStyle name="Note 8 11 8" xfId="12125"/>
    <cellStyle name="Note 8 11 8 2" xfId="12126"/>
    <cellStyle name="Note 8 11 9" xfId="12127"/>
    <cellStyle name="Note 8 11 9 2" xfId="12128"/>
    <cellStyle name="Note 8 12" xfId="12129"/>
    <cellStyle name="Note 8 12 10" xfId="12130"/>
    <cellStyle name="Note 8 12 10 2" xfId="12131"/>
    <cellStyle name="Note 8 12 11" xfId="12132"/>
    <cellStyle name="Note 8 12 11 2" xfId="12133"/>
    <cellStyle name="Note 8 12 12" xfId="12134"/>
    <cellStyle name="Note 8 12 12 2" xfId="12135"/>
    <cellStyle name="Note 8 12 13" xfId="12136"/>
    <cellStyle name="Note 8 12 13 2" xfId="12137"/>
    <cellStyle name="Note 8 12 14" xfId="12138"/>
    <cellStyle name="Note 8 12 14 2" xfId="12139"/>
    <cellStyle name="Note 8 12 15" xfId="12140"/>
    <cellStyle name="Note 8 12 15 2" xfId="12141"/>
    <cellStyle name="Note 8 12 16" xfId="12142"/>
    <cellStyle name="Note 8 12 2" xfId="12143"/>
    <cellStyle name="Note 8 12 2 2" xfId="12144"/>
    <cellStyle name="Note 8 12 3" xfId="12145"/>
    <cellStyle name="Note 8 12 3 2" xfId="12146"/>
    <cellStyle name="Note 8 12 4" xfId="12147"/>
    <cellStyle name="Note 8 12 4 2" xfId="12148"/>
    <cellStyle name="Note 8 12 5" xfId="12149"/>
    <cellStyle name="Note 8 12 5 2" xfId="12150"/>
    <cellStyle name="Note 8 12 6" xfId="12151"/>
    <cellStyle name="Note 8 12 6 2" xfId="12152"/>
    <cellStyle name="Note 8 12 7" xfId="12153"/>
    <cellStyle name="Note 8 12 7 2" xfId="12154"/>
    <cellStyle name="Note 8 12 8" xfId="12155"/>
    <cellStyle name="Note 8 12 8 2" xfId="12156"/>
    <cellStyle name="Note 8 12 9" xfId="12157"/>
    <cellStyle name="Note 8 12 9 2" xfId="12158"/>
    <cellStyle name="Note 8 13" xfId="12159"/>
    <cellStyle name="Note 8 13 10" xfId="12160"/>
    <cellStyle name="Note 8 13 10 2" xfId="12161"/>
    <cellStyle name="Note 8 13 11" xfId="12162"/>
    <cellStyle name="Note 8 13 11 2" xfId="12163"/>
    <cellStyle name="Note 8 13 12" xfId="12164"/>
    <cellStyle name="Note 8 13 12 2" xfId="12165"/>
    <cellStyle name="Note 8 13 13" xfId="12166"/>
    <cellStyle name="Note 8 13 13 2" xfId="12167"/>
    <cellStyle name="Note 8 13 14" xfId="12168"/>
    <cellStyle name="Note 8 13 14 2" xfId="12169"/>
    <cellStyle name="Note 8 13 15" xfId="12170"/>
    <cellStyle name="Note 8 13 15 2" xfId="12171"/>
    <cellStyle name="Note 8 13 16" xfId="12172"/>
    <cellStyle name="Note 8 13 2" xfId="12173"/>
    <cellStyle name="Note 8 13 2 2" xfId="12174"/>
    <cellStyle name="Note 8 13 3" xfId="12175"/>
    <cellStyle name="Note 8 13 3 2" xfId="12176"/>
    <cellStyle name="Note 8 13 4" xfId="12177"/>
    <cellStyle name="Note 8 13 4 2" xfId="12178"/>
    <cellStyle name="Note 8 13 5" xfId="12179"/>
    <cellStyle name="Note 8 13 5 2" xfId="12180"/>
    <cellStyle name="Note 8 13 6" xfId="12181"/>
    <cellStyle name="Note 8 13 6 2" xfId="12182"/>
    <cellStyle name="Note 8 13 7" xfId="12183"/>
    <cellStyle name="Note 8 13 7 2" xfId="12184"/>
    <cellStyle name="Note 8 13 8" xfId="12185"/>
    <cellStyle name="Note 8 13 8 2" xfId="12186"/>
    <cellStyle name="Note 8 13 9" xfId="12187"/>
    <cellStyle name="Note 8 13 9 2" xfId="12188"/>
    <cellStyle name="Note 8 14" xfId="12189"/>
    <cellStyle name="Note 8 14 10" xfId="12190"/>
    <cellStyle name="Note 8 14 10 2" xfId="12191"/>
    <cellStyle name="Note 8 14 11" xfId="12192"/>
    <cellStyle name="Note 8 14 11 2" xfId="12193"/>
    <cellStyle name="Note 8 14 12" xfId="12194"/>
    <cellStyle name="Note 8 14 12 2" xfId="12195"/>
    <cellStyle name="Note 8 14 13" xfId="12196"/>
    <cellStyle name="Note 8 14 13 2" xfId="12197"/>
    <cellStyle name="Note 8 14 14" xfId="12198"/>
    <cellStyle name="Note 8 14 14 2" xfId="12199"/>
    <cellStyle name="Note 8 14 15" xfId="12200"/>
    <cellStyle name="Note 8 14 2" xfId="12201"/>
    <cellStyle name="Note 8 14 2 2" xfId="12202"/>
    <cellStyle name="Note 8 14 3" xfId="12203"/>
    <cellStyle name="Note 8 14 3 2" xfId="12204"/>
    <cellStyle name="Note 8 14 4" xfId="12205"/>
    <cellStyle name="Note 8 14 4 2" xfId="12206"/>
    <cellStyle name="Note 8 14 5" xfId="12207"/>
    <cellStyle name="Note 8 14 5 2" xfId="12208"/>
    <cellStyle name="Note 8 14 6" xfId="12209"/>
    <cellStyle name="Note 8 14 6 2" xfId="12210"/>
    <cellStyle name="Note 8 14 7" xfId="12211"/>
    <cellStyle name="Note 8 14 7 2" xfId="12212"/>
    <cellStyle name="Note 8 14 8" xfId="12213"/>
    <cellStyle name="Note 8 14 8 2" xfId="12214"/>
    <cellStyle name="Note 8 14 9" xfId="12215"/>
    <cellStyle name="Note 8 14 9 2" xfId="12216"/>
    <cellStyle name="Note 8 15" xfId="12217"/>
    <cellStyle name="Note 8 15 2" xfId="12218"/>
    <cellStyle name="Note 8 16" xfId="12219"/>
    <cellStyle name="Note 8 16 2" xfId="12220"/>
    <cellStyle name="Note 8 17" xfId="12221"/>
    <cellStyle name="Note 8 17 2" xfId="12222"/>
    <cellStyle name="Note 8 18" xfId="12223"/>
    <cellStyle name="Note 8 18 2" xfId="12224"/>
    <cellStyle name="Note 8 19" xfId="12225"/>
    <cellStyle name="Note 8 19 2" xfId="12226"/>
    <cellStyle name="Note 8 2" xfId="12227"/>
    <cellStyle name="Note 8 2 10" xfId="12228"/>
    <cellStyle name="Note 8 2 10 10" xfId="12229"/>
    <cellStyle name="Note 8 2 10 10 2" xfId="12230"/>
    <cellStyle name="Note 8 2 10 11" xfId="12231"/>
    <cellStyle name="Note 8 2 10 11 2" xfId="12232"/>
    <cellStyle name="Note 8 2 10 12" xfId="12233"/>
    <cellStyle name="Note 8 2 10 12 2" xfId="12234"/>
    <cellStyle name="Note 8 2 10 13" xfId="12235"/>
    <cellStyle name="Note 8 2 10 13 2" xfId="12236"/>
    <cellStyle name="Note 8 2 10 14" xfId="12237"/>
    <cellStyle name="Note 8 2 10 14 2" xfId="12238"/>
    <cellStyle name="Note 8 2 10 15" xfId="12239"/>
    <cellStyle name="Note 8 2 10 15 2" xfId="12240"/>
    <cellStyle name="Note 8 2 10 16" xfId="12241"/>
    <cellStyle name="Note 8 2 10 16 2" xfId="12242"/>
    <cellStyle name="Note 8 2 10 17" xfId="12243"/>
    <cellStyle name="Note 8 2 10 17 2" xfId="12244"/>
    <cellStyle name="Note 8 2 10 18" xfId="12245"/>
    <cellStyle name="Note 8 2 10 2" xfId="12246"/>
    <cellStyle name="Note 8 2 10 2 2" xfId="12247"/>
    <cellStyle name="Note 8 2 10 3" xfId="12248"/>
    <cellStyle name="Note 8 2 10 3 2" xfId="12249"/>
    <cellStyle name="Note 8 2 10 4" xfId="12250"/>
    <cellStyle name="Note 8 2 10 4 2" xfId="12251"/>
    <cellStyle name="Note 8 2 10 5" xfId="12252"/>
    <cellStyle name="Note 8 2 10 5 2" xfId="12253"/>
    <cellStyle name="Note 8 2 10 6" xfId="12254"/>
    <cellStyle name="Note 8 2 10 6 2" xfId="12255"/>
    <cellStyle name="Note 8 2 10 7" xfId="12256"/>
    <cellStyle name="Note 8 2 10 7 2" xfId="12257"/>
    <cellStyle name="Note 8 2 10 8" xfId="12258"/>
    <cellStyle name="Note 8 2 10 8 2" xfId="12259"/>
    <cellStyle name="Note 8 2 10 9" xfId="12260"/>
    <cellStyle name="Note 8 2 10 9 2" xfId="12261"/>
    <cellStyle name="Note 8 2 11" xfId="12262"/>
    <cellStyle name="Note 8 2 11 10" xfId="12263"/>
    <cellStyle name="Note 8 2 11 10 2" xfId="12264"/>
    <cellStyle name="Note 8 2 11 11" xfId="12265"/>
    <cellStyle name="Note 8 2 11 11 2" xfId="12266"/>
    <cellStyle name="Note 8 2 11 12" xfId="12267"/>
    <cellStyle name="Note 8 2 11 12 2" xfId="12268"/>
    <cellStyle name="Note 8 2 11 13" xfId="12269"/>
    <cellStyle name="Note 8 2 11 13 2" xfId="12270"/>
    <cellStyle name="Note 8 2 11 14" xfId="12271"/>
    <cellStyle name="Note 8 2 11 14 2" xfId="12272"/>
    <cellStyle name="Note 8 2 11 15" xfId="12273"/>
    <cellStyle name="Note 8 2 11 15 2" xfId="12274"/>
    <cellStyle name="Note 8 2 11 16" xfId="12275"/>
    <cellStyle name="Note 8 2 11 2" xfId="12276"/>
    <cellStyle name="Note 8 2 11 2 2" xfId="12277"/>
    <cellStyle name="Note 8 2 11 3" xfId="12278"/>
    <cellStyle name="Note 8 2 11 3 2" xfId="12279"/>
    <cellStyle name="Note 8 2 11 4" xfId="12280"/>
    <cellStyle name="Note 8 2 11 4 2" xfId="12281"/>
    <cellStyle name="Note 8 2 11 5" xfId="12282"/>
    <cellStyle name="Note 8 2 11 5 2" xfId="12283"/>
    <cellStyle name="Note 8 2 11 6" xfId="12284"/>
    <cellStyle name="Note 8 2 11 6 2" xfId="12285"/>
    <cellStyle name="Note 8 2 11 7" xfId="12286"/>
    <cellStyle name="Note 8 2 11 7 2" xfId="12287"/>
    <cellStyle name="Note 8 2 11 8" xfId="12288"/>
    <cellStyle name="Note 8 2 11 8 2" xfId="12289"/>
    <cellStyle name="Note 8 2 11 9" xfId="12290"/>
    <cellStyle name="Note 8 2 11 9 2" xfId="12291"/>
    <cellStyle name="Note 8 2 12" xfId="12292"/>
    <cellStyle name="Note 8 2 12 10" xfId="12293"/>
    <cellStyle name="Note 8 2 12 10 2" xfId="12294"/>
    <cellStyle name="Note 8 2 12 11" xfId="12295"/>
    <cellStyle name="Note 8 2 12 11 2" xfId="12296"/>
    <cellStyle name="Note 8 2 12 12" xfId="12297"/>
    <cellStyle name="Note 8 2 12 12 2" xfId="12298"/>
    <cellStyle name="Note 8 2 12 13" xfId="12299"/>
    <cellStyle name="Note 8 2 12 13 2" xfId="12300"/>
    <cellStyle name="Note 8 2 12 14" xfId="12301"/>
    <cellStyle name="Note 8 2 12 14 2" xfId="12302"/>
    <cellStyle name="Note 8 2 12 15" xfId="12303"/>
    <cellStyle name="Note 8 2 12 15 2" xfId="12304"/>
    <cellStyle name="Note 8 2 12 16" xfId="12305"/>
    <cellStyle name="Note 8 2 12 2" xfId="12306"/>
    <cellStyle name="Note 8 2 12 2 2" xfId="12307"/>
    <cellStyle name="Note 8 2 12 3" xfId="12308"/>
    <cellStyle name="Note 8 2 12 3 2" xfId="12309"/>
    <cellStyle name="Note 8 2 12 4" xfId="12310"/>
    <cellStyle name="Note 8 2 12 4 2" xfId="12311"/>
    <cellStyle name="Note 8 2 12 5" xfId="12312"/>
    <cellStyle name="Note 8 2 12 5 2" xfId="12313"/>
    <cellStyle name="Note 8 2 12 6" xfId="12314"/>
    <cellStyle name="Note 8 2 12 6 2" xfId="12315"/>
    <cellStyle name="Note 8 2 12 7" xfId="12316"/>
    <cellStyle name="Note 8 2 12 7 2" xfId="12317"/>
    <cellStyle name="Note 8 2 12 8" xfId="12318"/>
    <cellStyle name="Note 8 2 12 8 2" xfId="12319"/>
    <cellStyle name="Note 8 2 12 9" xfId="12320"/>
    <cellStyle name="Note 8 2 12 9 2" xfId="12321"/>
    <cellStyle name="Note 8 2 13" xfId="12322"/>
    <cellStyle name="Note 8 2 13 10" xfId="12323"/>
    <cellStyle name="Note 8 2 13 10 2" xfId="12324"/>
    <cellStyle name="Note 8 2 13 11" xfId="12325"/>
    <cellStyle name="Note 8 2 13 11 2" xfId="12326"/>
    <cellStyle name="Note 8 2 13 12" xfId="12327"/>
    <cellStyle name="Note 8 2 13 12 2" xfId="12328"/>
    <cellStyle name="Note 8 2 13 13" xfId="12329"/>
    <cellStyle name="Note 8 2 13 13 2" xfId="12330"/>
    <cellStyle name="Note 8 2 13 14" xfId="12331"/>
    <cellStyle name="Note 8 2 13 14 2" xfId="12332"/>
    <cellStyle name="Note 8 2 13 15" xfId="12333"/>
    <cellStyle name="Note 8 2 13 2" xfId="12334"/>
    <cellStyle name="Note 8 2 13 2 2" xfId="12335"/>
    <cellStyle name="Note 8 2 13 3" xfId="12336"/>
    <cellStyle name="Note 8 2 13 3 2" xfId="12337"/>
    <cellStyle name="Note 8 2 13 4" xfId="12338"/>
    <cellStyle name="Note 8 2 13 4 2" xfId="12339"/>
    <cellStyle name="Note 8 2 13 5" xfId="12340"/>
    <cellStyle name="Note 8 2 13 5 2" xfId="12341"/>
    <cellStyle name="Note 8 2 13 6" xfId="12342"/>
    <cellStyle name="Note 8 2 13 6 2" xfId="12343"/>
    <cellStyle name="Note 8 2 13 7" xfId="12344"/>
    <cellStyle name="Note 8 2 13 7 2" xfId="12345"/>
    <cellStyle name="Note 8 2 13 8" xfId="12346"/>
    <cellStyle name="Note 8 2 13 8 2" xfId="12347"/>
    <cellStyle name="Note 8 2 13 9" xfId="12348"/>
    <cellStyle name="Note 8 2 13 9 2" xfId="12349"/>
    <cellStyle name="Note 8 2 14" xfId="12350"/>
    <cellStyle name="Note 8 2 14 2" xfId="12351"/>
    <cellStyle name="Note 8 2 15" xfId="12352"/>
    <cellStyle name="Note 8 2 15 2" xfId="12353"/>
    <cellStyle name="Note 8 2 16" xfId="12354"/>
    <cellStyle name="Note 8 2 16 2" xfId="12355"/>
    <cellStyle name="Note 8 2 17" xfId="12356"/>
    <cellStyle name="Note 8 2 17 2" xfId="12357"/>
    <cellStyle name="Note 8 2 18" xfId="12358"/>
    <cellStyle name="Note 8 2 18 2" xfId="12359"/>
    <cellStyle name="Note 8 2 19" xfId="12360"/>
    <cellStyle name="Note 8 2 19 2" xfId="12361"/>
    <cellStyle name="Note 8 2 2" xfId="12362"/>
    <cellStyle name="Note 8 2 2 10" xfId="12363"/>
    <cellStyle name="Note 8 2 2 10 2" xfId="12364"/>
    <cellStyle name="Note 8 2 2 11" xfId="12365"/>
    <cellStyle name="Note 8 2 2 11 2" xfId="12366"/>
    <cellStyle name="Note 8 2 2 12" xfId="12367"/>
    <cellStyle name="Note 8 2 2 12 2" xfId="12368"/>
    <cellStyle name="Note 8 2 2 13" xfId="12369"/>
    <cellStyle name="Note 8 2 2 13 2" xfId="12370"/>
    <cellStyle name="Note 8 2 2 14" xfId="12371"/>
    <cellStyle name="Note 8 2 2 14 2" xfId="12372"/>
    <cellStyle name="Note 8 2 2 15" xfId="12373"/>
    <cellStyle name="Note 8 2 2 15 2" xfId="12374"/>
    <cellStyle name="Note 8 2 2 16" xfId="12375"/>
    <cellStyle name="Note 8 2 2 16 2" xfId="12376"/>
    <cellStyle name="Note 8 2 2 17" xfId="12377"/>
    <cellStyle name="Note 8 2 2 17 2" xfId="12378"/>
    <cellStyle name="Note 8 2 2 18" xfId="12379"/>
    <cellStyle name="Note 8 2 2 18 2" xfId="12380"/>
    <cellStyle name="Note 8 2 2 19" xfId="12381"/>
    <cellStyle name="Note 8 2 2 19 2" xfId="12382"/>
    <cellStyle name="Note 8 2 2 2" xfId="12383"/>
    <cellStyle name="Note 8 2 2 2 10" xfId="12384"/>
    <cellStyle name="Note 8 2 2 2 10 2" xfId="12385"/>
    <cellStyle name="Note 8 2 2 2 11" xfId="12386"/>
    <cellStyle name="Note 8 2 2 2 11 2" xfId="12387"/>
    <cellStyle name="Note 8 2 2 2 12" xfId="12388"/>
    <cellStyle name="Note 8 2 2 2 12 2" xfId="12389"/>
    <cellStyle name="Note 8 2 2 2 13" xfId="12390"/>
    <cellStyle name="Note 8 2 2 2 13 2" xfId="12391"/>
    <cellStyle name="Note 8 2 2 2 14" xfId="12392"/>
    <cellStyle name="Note 8 2 2 2 14 2" xfId="12393"/>
    <cellStyle name="Note 8 2 2 2 15" xfId="12394"/>
    <cellStyle name="Note 8 2 2 2 15 2" xfId="12395"/>
    <cellStyle name="Note 8 2 2 2 16" xfId="12396"/>
    <cellStyle name="Note 8 2 2 2 16 2" xfId="12397"/>
    <cellStyle name="Note 8 2 2 2 17" xfId="12398"/>
    <cellStyle name="Note 8 2 2 2 17 2" xfId="12399"/>
    <cellStyle name="Note 8 2 2 2 18" xfId="12400"/>
    <cellStyle name="Note 8 2 2 2 18 2" xfId="12401"/>
    <cellStyle name="Note 8 2 2 2 19" xfId="12402"/>
    <cellStyle name="Note 8 2 2 2 2" xfId="12403"/>
    <cellStyle name="Note 8 2 2 2 2 2" xfId="12404"/>
    <cellStyle name="Note 8 2 2 2 3" xfId="12405"/>
    <cellStyle name="Note 8 2 2 2 3 2" xfId="12406"/>
    <cellStyle name="Note 8 2 2 2 4" xfId="12407"/>
    <cellStyle name="Note 8 2 2 2 4 2" xfId="12408"/>
    <cellStyle name="Note 8 2 2 2 5" xfId="12409"/>
    <cellStyle name="Note 8 2 2 2 5 2" xfId="12410"/>
    <cellStyle name="Note 8 2 2 2 6" xfId="12411"/>
    <cellStyle name="Note 8 2 2 2 6 2" xfId="12412"/>
    <cellStyle name="Note 8 2 2 2 7" xfId="12413"/>
    <cellStyle name="Note 8 2 2 2 7 2" xfId="12414"/>
    <cellStyle name="Note 8 2 2 2 8" xfId="12415"/>
    <cellStyle name="Note 8 2 2 2 8 2" xfId="12416"/>
    <cellStyle name="Note 8 2 2 2 9" xfId="12417"/>
    <cellStyle name="Note 8 2 2 2 9 2" xfId="12418"/>
    <cellStyle name="Note 8 2 2 20" xfId="12419"/>
    <cellStyle name="Note 8 2 2 3" xfId="12420"/>
    <cellStyle name="Note 8 2 2 3 10" xfId="12421"/>
    <cellStyle name="Note 8 2 2 3 10 2" xfId="12422"/>
    <cellStyle name="Note 8 2 2 3 11" xfId="12423"/>
    <cellStyle name="Note 8 2 2 3 11 2" xfId="12424"/>
    <cellStyle name="Note 8 2 2 3 12" xfId="12425"/>
    <cellStyle name="Note 8 2 2 3 12 2" xfId="12426"/>
    <cellStyle name="Note 8 2 2 3 13" xfId="12427"/>
    <cellStyle name="Note 8 2 2 3 13 2" xfId="12428"/>
    <cellStyle name="Note 8 2 2 3 14" xfId="12429"/>
    <cellStyle name="Note 8 2 2 3 14 2" xfId="12430"/>
    <cellStyle name="Note 8 2 2 3 15" xfId="12431"/>
    <cellStyle name="Note 8 2 2 3 15 2" xfId="12432"/>
    <cellStyle name="Note 8 2 2 3 16" xfId="12433"/>
    <cellStyle name="Note 8 2 2 3 16 2" xfId="12434"/>
    <cellStyle name="Note 8 2 2 3 17" xfId="12435"/>
    <cellStyle name="Note 8 2 2 3 17 2" xfId="12436"/>
    <cellStyle name="Note 8 2 2 3 18" xfId="12437"/>
    <cellStyle name="Note 8 2 2 3 18 2" xfId="12438"/>
    <cellStyle name="Note 8 2 2 3 19" xfId="12439"/>
    <cellStyle name="Note 8 2 2 3 2" xfId="12440"/>
    <cellStyle name="Note 8 2 2 3 2 2" xfId="12441"/>
    <cellStyle name="Note 8 2 2 3 3" xfId="12442"/>
    <cellStyle name="Note 8 2 2 3 3 2" xfId="12443"/>
    <cellStyle name="Note 8 2 2 3 4" xfId="12444"/>
    <cellStyle name="Note 8 2 2 3 4 2" xfId="12445"/>
    <cellStyle name="Note 8 2 2 3 5" xfId="12446"/>
    <cellStyle name="Note 8 2 2 3 5 2" xfId="12447"/>
    <cellStyle name="Note 8 2 2 3 6" xfId="12448"/>
    <cellStyle name="Note 8 2 2 3 6 2" xfId="12449"/>
    <cellStyle name="Note 8 2 2 3 7" xfId="12450"/>
    <cellStyle name="Note 8 2 2 3 7 2" xfId="12451"/>
    <cellStyle name="Note 8 2 2 3 8" xfId="12452"/>
    <cellStyle name="Note 8 2 2 3 8 2" xfId="12453"/>
    <cellStyle name="Note 8 2 2 3 9" xfId="12454"/>
    <cellStyle name="Note 8 2 2 3 9 2" xfId="12455"/>
    <cellStyle name="Note 8 2 2 4" xfId="12456"/>
    <cellStyle name="Note 8 2 2 4 10" xfId="12457"/>
    <cellStyle name="Note 8 2 2 4 10 2" xfId="12458"/>
    <cellStyle name="Note 8 2 2 4 11" xfId="12459"/>
    <cellStyle name="Note 8 2 2 4 11 2" xfId="12460"/>
    <cellStyle name="Note 8 2 2 4 12" xfId="12461"/>
    <cellStyle name="Note 8 2 2 4 12 2" xfId="12462"/>
    <cellStyle name="Note 8 2 2 4 13" xfId="12463"/>
    <cellStyle name="Note 8 2 2 4 13 2" xfId="12464"/>
    <cellStyle name="Note 8 2 2 4 14" xfId="12465"/>
    <cellStyle name="Note 8 2 2 4 14 2" xfId="12466"/>
    <cellStyle name="Note 8 2 2 4 15" xfId="12467"/>
    <cellStyle name="Note 8 2 2 4 15 2" xfId="12468"/>
    <cellStyle name="Note 8 2 2 4 16" xfId="12469"/>
    <cellStyle name="Note 8 2 2 4 2" xfId="12470"/>
    <cellStyle name="Note 8 2 2 4 2 2" xfId="12471"/>
    <cellStyle name="Note 8 2 2 4 3" xfId="12472"/>
    <cellStyle name="Note 8 2 2 4 3 2" xfId="12473"/>
    <cellStyle name="Note 8 2 2 4 4" xfId="12474"/>
    <cellStyle name="Note 8 2 2 4 4 2" xfId="12475"/>
    <cellStyle name="Note 8 2 2 4 5" xfId="12476"/>
    <cellStyle name="Note 8 2 2 4 5 2" xfId="12477"/>
    <cellStyle name="Note 8 2 2 4 6" xfId="12478"/>
    <cellStyle name="Note 8 2 2 4 6 2" xfId="12479"/>
    <cellStyle name="Note 8 2 2 4 7" xfId="12480"/>
    <cellStyle name="Note 8 2 2 4 7 2" xfId="12481"/>
    <cellStyle name="Note 8 2 2 4 8" xfId="12482"/>
    <cellStyle name="Note 8 2 2 4 8 2" xfId="12483"/>
    <cellStyle name="Note 8 2 2 4 9" xfId="12484"/>
    <cellStyle name="Note 8 2 2 4 9 2" xfId="12485"/>
    <cellStyle name="Note 8 2 2 5" xfId="12486"/>
    <cellStyle name="Note 8 2 2 5 10" xfId="12487"/>
    <cellStyle name="Note 8 2 2 5 10 2" xfId="12488"/>
    <cellStyle name="Note 8 2 2 5 11" xfId="12489"/>
    <cellStyle name="Note 8 2 2 5 11 2" xfId="12490"/>
    <cellStyle name="Note 8 2 2 5 12" xfId="12491"/>
    <cellStyle name="Note 8 2 2 5 12 2" xfId="12492"/>
    <cellStyle name="Note 8 2 2 5 13" xfId="12493"/>
    <cellStyle name="Note 8 2 2 5 13 2" xfId="12494"/>
    <cellStyle name="Note 8 2 2 5 14" xfId="12495"/>
    <cellStyle name="Note 8 2 2 5 14 2" xfId="12496"/>
    <cellStyle name="Note 8 2 2 5 15" xfId="12497"/>
    <cellStyle name="Note 8 2 2 5 15 2" xfId="12498"/>
    <cellStyle name="Note 8 2 2 5 16" xfId="12499"/>
    <cellStyle name="Note 8 2 2 5 2" xfId="12500"/>
    <cellStyle name="Note 8 2 2 5 2 2" xfId="12501"/>
    <cellStyle name="Note 8 2 2 5 3" xfId="12502"/>
    <cellStyle name="Note 8 2 2 5 3 2" xfId="12503"/>
    <cellStyle name="Note 8 2 2 5 4" xfId="12504"/>
    <cellStyle name="Note 8 2 2 5 4 2" xfId="12505"/>
    <cellStyle name="Note 8 2 2 5 5" xfId="12506"/>
    <cellStyle name="Note 8 2 2 5 5 2" xfId="12507"/>
    <cellStyle name="Note 8 2 2 5 6" xfId="12508"/>
    <cellStyle name="Note 8 2 2 5 6 2" xfId="12509"/>
    <cellStyle name="Note 8 2 2 5 7" xfId="12510"/>
    <cellStyle name="Note 8 2 2 5 7 2" xfId="12511"/>
    <cellStyle name="Note 8 2 2 5 8" xfId="12512"/>
    <cellStyle name="Note 8 2 2 5 8 2" xfId="12513"/>
    <cellStyle name="Note 8 2 2 5 9" xfId="12514"/>
    <cellStyle name="Note 8 2 2 5 9 2" xfId="12515"/>
    <cellStyle name="Note 8 2 2 6" xfId="12516"/>
    <cellStyle name="Note 8 2 2 6 10" xfId="12517"/>
    <cellStyle name="Note 8 2 2 6 10 2" xfId="12518"/>
    <cellStyle name="Note 8 2 2 6 11" xfId="12519"/>
    <cellStyle name="Note 8 2 2 6 11 2" xfId="12520"/>
    <cellStyle name="Note 8 2 2 6 12" xfId="12521"/>
    <cellStyle name="Note 8 2 2 6 12 2" xfId="12522"/>
    <cellStyle name="Note 8 2 2 6 13" xfId="12523"/>
    <cellStyle name="Note 8 2 2 6 13 2" xfId="12524"/>
    <cellStyle name="Note 8 2 2 6 14" xfId="12525"/>
    <cellStyle name="Note 8 2 2 6 14 2" xfId="12526"/>
    <cellStyle name="Note 8 2 2 6 15" xfId="12527"/>
    <cellStyle name="Note 8 2 2 6 2" xfId="12528"/>
    <cellStyle name="Note 8 2 2 6 2 2" xfId="12529"/>
    <cellStyle name="Note 8 2 2 6 3" xfId="12530"/>
    <cellStyle name="Note 8 2 2 6 3 2" xfId="12531"/>
    <cellStyle name="Note 8 2 2 6 4" xfId="12532"/>
    <cellStyle name="Note 8 2 2 6 4 2" xfId="12533"/>
    <cellStyle name="Note 8 2 2 6 5" xfId="12534"/>
    <cellStyle name="Note 8 2 2 6 5 2" xfId="12535"/>
    <cellStyle name="Note 8 2 2 6 6" xfId="12536"/>
    <cellStyle name="Note 8 2 2 6 6 2" xfId="12537"/>
    <cellStyle name="Note 8 2 2 6 7" xfId="12538"/>
    <cellStyle name="Note 8 2 2 6 7 2" xfId="12539"/>
    <cellStyle name="Note 8 2 2 6 8" xfId="12540"/>
    <cellStyle name="Note 8 2 2 6 8 2" xfId="12541"/>
    <cellStyle name="Note 8 2 2 6 9" xfId="12542"/>
    <cellStyle name="Note 8 2 2 6 9 2" xfId="12543"/>
    <cellStyle name="Note 8 2 2 7" xfId="12544"/>
    <cellStyle name="Note 8 2 2 7 2" xfId="12545"/>
    <cellStyle name="Note 8 2 2 8" xfId="12546"/>
    <cellStyle name="Note 8 2 2 8 2" xfId="12547"/>
    <cellStyle name="Note 8 2 2 9" xfId="12548"/>
    <cellStyle name="Note 8 2 2 9 2" xfId="12549"/>
    <cellStyle name="Note 8 2 20" xfId="12550"/>
    <cellStyle name="Note 8 2 20 2" xfId="12551"/>
    <cellStyle name="Note 8 2 21" xfId="12552"/>
    <cellStyle name="Note 8 2 21 2" xfId="12553"/>
    <cellStyle name="Note 8 2 22" xfId="12554"/>
    <cellStyle name="Note 8 2 22 2" xfId="12555"/>
    <cellStyle name="Note 8 2 23" xfId="12556"/>
    <cellStyle name="Note 8 2 23 2" xfId="12557"/>
    <cellStyle name="Note 8 2 24" xfId="12558"/>
    <cellStyle name="Note 8 2 24 2" xfId="12559"/>
    <cellStyle name="Note 8 2 25" xfId="12560"/>
    <cellStyle name="Note 8 2 25 2" xfId="12561"/>
    <cellStyle name="Note 8 2 26" xfId="12562"/>
    <cellStyle name="Note 8 2 26 2" xfId="12563"/>
    <cellStyle name="Note 8 2 27" xfId="12564"/>
    <cellStyle name="Note 8 2 3" xfId="12565"/>
    <cellStyle name="Note 8 2 3 10" xfId="12566"/>
    <cellStyle name="Note 8 2 3 10 2" xfId="12567"/>
    <cellStyle name="Note 8 2 3 11" xfId="12568"/>
    <cellStyle name="Note 8 2 3 11 2" xfId="12569"/>
    <cellStyle name="Note 8 2 3 12" xfId="12570"/>
    <cellStyle name="Note 8 2 3 12 2" xfId="12571"/>
    <cellStyle name="Note 8 2 3 13" xfId="12572"/>
    <cellStyle name="Note 8 2 3 13 2" xfId="12573"/>
    <cellStyle name="Note 8 2 3 14" xfId="12574"/>
    <cellStyle name="Note 8 2 3 14 2" xfId="12575"/>
    <cellStyle name="Note 8 2 3 15" xfId="12576"/>
    <cellStyle name="Note 8 2 3 15 2" xfId="12577"/>
    <cellStyle name="Note 8 2 3 16" xfId="12578"/>
    <cellStyle name="Note 8 2 3 16 2" xfId="12579"/>
    <cellStyle name="Note 8 2 3 17" xfId="12580"/>
    <cellStyle name="Note 8 2 3 17 2" xfId="12581"/>
    <cellStyle name="Note 8 2 3 18" xfId="12582"/>
    <cellStyle name="Note 8 2 3 18 2" xfId="12583"/>
    <cellStyle name="Note 8 2 3 19" xfId="12584"/>
    <cellStyle name="Note 8 2 3 19 2" xfId="12585"/>
    <cellStyle name="Note 8 2 3 2" xfId="12586"/>
    <cellStyle name="Note 8 2 3 2 10" xfId="12587"/>
    <cellStyle name="Note 8 2 3 2 10 2" xfId="12588"/>
    <cellStyle name="Note 8 2 3 2 11" xfId="12589"/>
    <cellStyle name="Note 8 2 3 2 11 2" xfId="12590"/>
    <cellStyle name="Note 8 2 3 2 12" xfId="12591"/>
    <cellStyle name="Note 8 2 3 2 12 2" xfId="12592"/>
    <cellStyle name="Note 8 2 3 2 13" xfId="12593"/>
    <cellStyle name="Note 8 2 3 2 13 2" xfId="12594"/>
    <cellStyle name="Note 8 2 3 2 14" xfId="12595"/>
    <cellStyle name="Note 8 2 3 2 14 2" xfId="12596"/>
    <cellStyle name="Note 8 2 3 2 15" xfId="12597"/>
    <cellStyle name="Note 8 2 3 2 15 2" xfId="12598"/>
    <cellStyle name="Note 8 2 3 2 16" xfId="12599"/>
    <cellStyle name="Note 8 2 3 2 16 2" xfId="12600"/>
    <cellStyle name="Note 8 2 3 2 17" xfId="12601"/>
    <cellStyle name="Note 8 2 3 2 17 2" xfId="12602"/>
    <cellStyle name="Note 8 2 3 2 18" xfId="12603"/>
    <cellStyle name="Note 8 2 3 2 18 2" xfId="12604"/>
    <cellStyle name="Note 8 2 3 2 19" xfId="12605"/>
    <cellStyle name="Note 8 2 3 2 2" xfId="12606"/>
    <cellStyle name="Note 8 2 3 2 2 2" xfId="12607"/>
    <cellStyle name="Note 8 2 3 2 3" xfId="12608"/>
    <cellStyle name="Note 8 2 3 2 3 2" xfId="12609"/>
    <cellStyle name="Note 8 2 3 2 4" xfId="12610"/>
    <cellStyle name="Note 8 2 3 2 4 2" xfId="12611"/>
    <cellStyle name="Note 8 2 3 2 5" xfId="12612"/>
    <cellStyle name="Note 8 2 3 2 5 2" xfId="12613"/>
    <cellStyle name="Note 8 2 3 2 6" xfId="12614"/>
    <cellStyle name="Note 8 2 3 2 6 2" xfId="12615"/>
    <cellStyle name="Note 8 2 3 2 7" xfId="12616"/>
    <cellStyle name="Note 8 2 3 2 7 2" xfId="12617"/>
    <cellStyle name="Note 8 2 3 2 8" xfId="12618"/>
    <cellStyle name="Note 8 2 3 2 8 2" xfId="12619"/>
    <cellStyle name="Note 8 2 3 2 9" xfId="12620"/>
    <cellStyle name="Note 8 2 3 2 9 2" xfId="12621"/>
    <cellStyle name="Note 8 2 3 20" xfId="12622"/>
    <cellStyle name="Note 8 2 3 3" xfId="12623"/>
    <cellStyle name="Note 8 2 3 3 10" xfId="12624"/>
    <cellStyle name="Note 8 2 3 3 10 2" xfId="12625"/>
    <cellStyle name="Note 8 2 3 3 11" xfId="12626"/>
    <cellStyle name="Note 8 2 3 3 11 2" xfId="12627"/>
    <cellStyle name="Note 8 2 3 3 12" xfId="12628"/>
    <cellStyle name="Note 8 2 3 3 12 2" xfId="12629"/>
    <cellStyle name="Note 8 2 3 3 13" xfId="12630"/>
    <cellStyle name="Note 8 2 3 3 13 2" xfId="12631"/>
    <cellStyle name="Note 8 2 3 3 14" xfId="12632"/>
    <cellStyle name="Note 8 2 3 3 14 2" xfId="12633"/>
    <cellStyle name="Note 8 2 3 3 15" xfId="12634"/>
    <cellStyle name="Note 8 2 3 3 15 2" xfId="12635"/>
    <cellStyle name="Note 8 2 3 3 16" xfId="12636"/>
    <cellStyle name="Note 8 2 3 3 16 2" xfId="12637"/>
    <cellStyle name="Note 8 2 3 3 17" xfId="12638"/>
    <cellStyle name="Note 8 2 3 3 17 2" xfId="12639"/>
    <cellStyle name="Note 8 2 3 3 18" xfId="12640"/>
    <cellStyle name="Note 8 2 3 3 18 2" xfId="12641"/>
    <cellStyle name="Note 8 2 3 3 19" xfId="12642"/>
    <cellStyle name="Note 8 2 3 3 2" xfId="12643"/>
    <cellStyle name="Note 8 2 3 3 2 2" xfId="12644"/>
    <cellStyle name="Note 8 2 3 3 3" xfId="12645"/>
    <cellStyle name="Note 8 2 3 3 3 2" xfId="12646"/>
    <cellStyle name="Note 8 2 3 3 4" xfId="12647"/>
    <cellStyle name="Note 8 2 3 3 4 2" xfId="12648"/>
    <cellStyle name="Note 8 2 3 3 5" xfId="12649"/>
    <cellStyle name="Note 8 2 3 3 5 2" xfId="12650"/>
    <cellStyle name="Note 8 2 3 3 6" xfId="12651"/>
    <cellStyle name="Note 8 2 3 3 6 2" xfId="12652"/>
    <cellStyle name="Note 8 2 3 3 7" xfId="12653"/>
    <cellStyle name="Note 8 2 3 3 7 2" xfId="12654"/>
    <cellStyle name="Note 8 2 3 3 8" xfId="12655"/>
    <cellStyle name="Note 8 2 3 3 8 2" xfId="12656"/>
    <cellStyle name="Note 8 2 3 3 9" xfId="12657"/>
    <cellStyle name="Note 8 2 3 3 9 2" xfId="12658"/>
    <cellStyle name="Note 8 2 3 4" xfId="12659"/>
    <cellStyle name="Note 8 2 3 4 10" xfId="12660"/>
    <cellStyle name="Note 8 2 3 4 10 2" xfId="12661"/>
    <cellStyle name="Note 8 2 3 4 11" xfId="12662"/>
    <cellStyle name="Note 8 2 3 4 11 2" xfId="12663"/>
    <cellStyle name="Note 8 2 3 4 12" xfId="12664"/>
    <cellStyle name="Note 8 2 3 4 12 2" xfId="12665"/>
    <cellStyle name="Note 8 2 3 4 13" xfId="12666"/>
    <cellStyle name="Note 8 2 3 4 13 2" xfId="12667"/>
    <cellStyle name="Note 8 2 3 4 14" xfId="12668"/>
    <cellStyle name="Note 8 2 3 4 14 2" xfId="12669"/>
    <cellStyle name="Note 8 2 3 4 15" xfId="12670"/>
    <cellStyle name="Note 8 2 3 4 15 2" xfId="12671"/>
    <cellStyle name="Note 8 2 3 4 16" xfId="12672"/>
    <cellStyle name="Note 8 2 3 4 2" xfId="12673"/>
    <cellStyle name="Note 8 2 3 4 2 2" xfId="12674"/>
    <cellStyle name="Note 8 2 3 4 3" xfId="12675"/>
    <cellStyle name="Note 8 2 3 4 3 2" xfId="12676"/>
    <cellStyle name="Note 8 2 3 4 4" xfId="12677"/>
    <cellStyle name="Note 8 2 3 4 4 2" xfId="12678"/>
    <cellStyle name="Note 8 2 3 4 5" xfId="12679"/>
    <cellStyle name="Note 8 2 3 4 5 2" xfId="12680"/>
    <cellStyle name="Note 8 2 3 4 6" xfId="12681"/>
    <cellStyle name="Note 8 2 3 4 6 2" xfId="12682"/>
    <cellStyle name="Note 8 2 3 4 7" xfId="12683"/>
    <cellStyle name="Note 8 2 3 4 7 2" xfId="12684"/>
    <cellStyle name="Note 8 2 3 4 8" xfId="12685"/>
    <cellStyle name="Note 8 2 3 4 8 2" xfId="12686"/>
    <cellStyle name="Note 8 2 3 4 9" xfId="12687"/>
    <cellStyle name="Note 8 2 3 4 9 2" xfId="12688"/>
    <cellStyle name="Note 8 2 3 5" xfId="12689"/>
    <cellStyle name="Note 8 2 3 5 10" xfId="12690"/>
    <cellStyle name="Note 8 2 3 5 10 2" xfId="12691"/>
    <cellStyle name="Note 8 2 3 5 11" xfId="12692"/>
    <cellStyle name="Note 8 2 3 5 11 2" xfId="12693"/>
    <cellStyle name="Note 8 2 3 5 12" xfId="12694"/>
    <cellStyle name="Note 8 2 3 5 12 2" xfId="12695"/>
    <cellStyle name="Note 8 2 3 5 13" xfId="12696"/>
    <cellStyle name="Note 8 2 3 5 13 2" xfId="12697"/>
    <cellStyle name="Note 8 2 3 5 14" xfId="12698"/>
    <cellStyle name="Note 8 2 3 5 14 2" xfId="12699"/>
    <cellStyle name="Note 8 2 3 5 15" xfId="12700"/>
    <cellStyle name="Note 8 2 3 5 15 2" xfId="12701"/>
    <cellStyle name="Note 8 2 3 5 16" xfId="12702"/>
    <cellStyle name="Note 8 2 3 5 2" xfId="12703"/>
    <cellStyle name="Note 8 2 3 5 2 2" xfId="12704"/>
    <cellStyle name="Note 8 2 3 5 3" xfId="12705"/>
    <cellStyle name="Note 8 2 3 5 3 2" xfId="12706"/>
    <cellStyle name="Note 8 2 3 5 4" xfId="12707"/>
    <cellStyle name="Note 8 2 3 5 4 2" xfId="12708"/>
    <cellStyle name="Note 8 2 3 5 5" xfId="12709"/>
    <cellStyle name="Note 8 2 3 5 5 2" xfId="12710"/>
    <cellStyle name="Note 8 2 3 5 6" xfId="12711"/>
    <cellStyle name="Note 8 2 3 5 6 2" xfId="12712"/>
    <cellStyle name="Note 8 2 3 5 7" xfId="12713"/>
    <cellStyle name="Note 8 2 3 5 7 2" xfId="12714"/>
    <cellStyle name="Note 8 2 3 5 8" xfId="12715"/>
    <cellStyle name="Note 8 2 3 5 8 2" xfId="12716"/>
    <cellStyle name="Note 8 2 3 5 9" xfId="12717"/>
    <cellStyle name="Note 8 2 3 5 9 2" xfId="12718"/>
    <cellStyle name="Note 8 2 3 6" xfId="12719"/>
    <cellStyle name="Note 8 2 3 6 10" xfId="12720"/>
    <cellStyle name="Note 8 2 3 6 10 2" xfId="12721"/>
    <cellStyle name="Note 8 2 3 6 11" xfId="12722"/>
    <cellStyle name="Note 8 2 3 6 11 2" xfId="12723"/>
    <cellStyle name="Note 8 2 3 6 12" xfId="12724"/>
    <cellStyle name="Note 8 2 3 6 12 2" xfId="12725"/>
    <cellStyle name="Note 8 2 3 6 13" xfId="12726"/>
    <cellStyle name="Note 8 2 3 6 13 2" xfId="12727"/>
    <cellStyle name="Note 8 2 3 6 14" xfId="12728"/>
    <cellStyle name="Note 8 2 3 6 14 2" xfId="12729"/>
    <cellStyle name="Note 8 2 3 6 15" xfId="12730"/>
    <cellStyle name="Note 8 2 3 6 2" xfId="12731"/>
    <cellStyle name="Note 8 2 3 6 2 2" xfId="12732"/>
    <cellStyle name="Note 8 2 3 6 3" xfId="12733"/>
    <cellStyle name="Note 8 2 3 6 3 2" xfId="12734"/>
    <cellStyle name="Note 8 2 3 6 4" xfId="12735"/>
    <cellStyle name="Note 8 2 3 6 4 2" xfId="12736"/>
    <cellStyle name="Note 8 2 3 6 5" xfId="12737"/>
    <cellStyle name="Note 8 2 3 6 5 2" xfId="12738"/>
    <cellStyle name="Note 8 2 3 6 6" xfId="12739"/>
    <cellStyle name="Note 8 2 3 6 6 2" xfId="12740"/>
    <cellStyle name="Note 8 2 3 6 7" xfId="12741"/>
    <cellStyle name="Note 8 2 3 6 7 2" xfId="12742"/>
    <cellStyle name="Note 8 2 3 6 8" xfId="12743"/>
    <cellStyle name="Note 8 2 3 6 8 2" xfId="12744"/>
    <cellStyle name="Note 8 2 3 6 9" xfId="12745"/>
    <cellStyle name="Note 8 2 3 6 9 2" xfId="12746"/>
    <cellStyle name="Note 8 2 3 7" xfId="12747"/>
    <cellStyle name="Note 8 2 3 7 2" xfId="12748"/>
    <cellStyle name="Note 8 2 3 8" xfId="12749"/>
    <cellStyle name="Note 8 2 3 8 2" xfId="12750"/>
    <cellStyle name="Note 8 2 3 9" xfId="12751"/>
    <cellStyle name="Note 8 2 3 9 2" xfId="12752"/>
    <cellStyle name="Note 8 2 4" xfId="12753"/>
    <cellStyle name="Note 8 2 4 10" xfId="12754"/>
    <cellStyle name="Note 8 2 4 10 2" xfId="12755"/>
    <cellStyle name="Note 8 2 4 11" xfId="12756"/>
    <cellStyle name="Note 8 2 4 11 2" xfId="12757"/>
    <cellStyle name="Note 8 2 4 12" xfId="12758"/>
    <cellStyle name="Note 8 2 4 12 2" xfId="12759"/>
    <cellStyle name="Note 8 2 4 13" xfId="12760"/>
    <cellStyle name="Note 8 2 4 13 2" xfId="12761"/>
    <cellStyle name="Note 8 2 4 14" xfId="12762"/>
    <cellStyle name="Note 8 2 4 14 2" xfId="12763"/>
    <cellStyle name="Note 8 2 4 15" xfId="12764"/>
    <cellStyle name="Note 8 2 4 15 2" xfId="12765"/>
    <cellStyle name="Note 8 2 4 16" xfId="12766"/>
    <cellStyle name="Note 8 2 4 16 2" xfId="12767"/>
    <cellStyle name="Note 8 2 4 17" xfId="12768"/>
    <cellStyle name="Note 8 2 4 17 2" xfId="12769"/>
    <cellStyle name="Note 8 2 4 18" xfId="12770"/>
    <cellStyle name="Note 8 2 4 18 2" xfId="12771"/>
    <cellStyle name="Note 8 2 4 19" xfId="12772"/>
    <cellStyle name="Note 8 2 4 19 2" xfId="12773"/>
    <cellStyle name="Note 8 2 4 2" xfId="12774"/>
    <cellStyle name="Note 8 2 4 2 10" xfId="12775"/>
    <cellStyle name="Note 8 2 4 2 10 2" xfId="12776"/>
    <cellStyle name="Note 8 2 4 2 11" xfId="12777"/>
    <cellStyle name="Note 8 2 4 2 11 2" xfId="12778"/>
    <cellStyle name="Note 8 2 4 2 12" xfId="12779"/>
    <cellStyle name="Note 8 2 4 2 12 2" xfId="12780"/>
    <cellStyle name="Note 8 2 4 2 13" xfId="12781"/>
    <cellStyle name="Note 8 2 4 2 13 2" xfId="12782"/>
    <cellStyle name="Note 8 2 4 2 14" xfId="12783"/>
    <cellStyle name="Note 8 2 4 2 14 2" xfId="12784"/>
    <cellStyle name="Note 8 2 4 2 15" xfId="12785"/>
    <cellStyle name="Note 8 2 4 2 15 2" xfId="12786"/>
    <cellStyle name="Note 8 2 4 2 16" xfId="12787"/>
    <cellStyle name="Note 8 2 4 2 16 2" xfId="12788"/>
    <cellStyle name="Note 8 2 4 2 17" xfId="12789"/>
    <cellStyle name="Note 8 2 4 2 17 2" xfId="12790"/>
    <cellStyle name="Note 8 2 4 2 18" xfId="12791"/>
    <cellStyle name="Note 8 2 4 2 18 2" xfId="12792"/>
    <cellStyle name="Note 8 2 4 2 19" xfId="12793"/>
    <cellStyle name="Note 8 2 4 2 2" xfId="12794"/>
    <cellStyle name="Note 8 2 4 2 2 2" xfId="12795"/>
    <cellStyle name="Note 8 2 4 2 3" xfId="12796"/>
    <cellStyle name="Note 8 2 4 2 3 2" xfId="12797"/>
    <cellStyle name="Note 8 2 4 2 4" xfId="12798"/>
    <cellStyle name="Note 8 2 4 2 4 2" xfId="12799"/>
    <cellStyle name="Note 8 2 4 2 5" xfId="12800"/>
    <cellStyle name="Note 8 2 4 2 5 2" xfId="12801"/>
    <cellStyle name="Note 8 2 4 2 6" xfId="12802"/>
    <cellStyle name="Note 8 2 4 2 6 2" xfId="12803"/>
    <cellStyle name="Note 8 2 4 2 7" xfId="12804"/>
    <cellStyle name="Note 8 2 4 2 7 2" xfId="12805"/>
    <cellStyle name="Note 8 2 4 2 8" xfId="12806"/>
    <cellStyle name="Note 8 2 4 2 8 2" xfId="12807"/>
    <cellStyle name="Note 8 2 4 2 9" xfId="12808"/>
    <cellStyle name="Note 8 2 4 2 9 2" xfId="12809"/>
    <cellStyle name="Note 8 2 4 20" xfId="12810"/>
    <cellStyle name="Note 8 2 4 3" xfId="12811"/>
    <cellStyle name="Note 8 2 4 3 10" xfId="12812"/>
    <cellStyle name="Note 8 2 4 3 10 2" xfId="12813"/>
    <cellStyle name="Note 8 2 4 3 11" xfId="12814"/>
    <cellStyle name="Note 8 2 4 3 11 2" xfId="12815"/>
    <cellStyle name="Note 8 2 4 3 12" xfId="12816"/>
    <cellStyle name="Note 8 2 4 3 12 2" xfId="12817"/>
    <cellStyle name="Note 8 2 4 3 13" xfId="12818"/>
    <cellStyle name="Note 8 2 4 3 13 2" xfId="12819"/>
    <cellStyle name="Note 8 2 4 3 14" xfId="12820"/>
    <cellStyle name="Note 8 2 4 3 14 2" xfId="12821"/>
    <cellStyle name="Note 8 2 4 3 15" xfId="12822"/>
    <cellStyle name="Note 8 2 4 3 15 2" xfId="12823"/>
    <cellStyle name="Note 8 2 4 3 16" xfId="12824"/>
    <cellStyle name="Note 8 2 4 3 16 2" xfId="12825"/>
    <cellStyle name="Note 8 2 4 3 17" xfId="12826"/>
    <cellStyle name="Note 8 2 4 3 17 2" xfId="12827"/>
    <cellStyle name="Note 8 2 4 3 18" xfId="12828"/>
    <cellStyle name="Note 8 2 4 3 2" xfId="12829"/>
    <cellStyle name="Note 8 2 4 3 2 2" xfId="12830"/>
    <cellStyle name="Note 8 2 4 3 3" xfId="12831"/>
    <cellStyle name="Note 8 2 4 3 3 2" xfId="12832"/>
    <cellStyle name="Note 8 2 4 3 4" xfId="12833"/>
    <cellStyle name="Note 8 2 4 3 4 2" xfId="12834"/>
    <cellStyle name="Note 8 2 4 3 5" xfId="12835"/>
    <cellStyle name="Note 8 2 4 3 5 2" xfId="12836"/>
    <cellStyle name="Note 8 2 4 3 6" xfId="12837"/>
    <cellStyle name="Note 8 2 4 3 6 2" xfId="12838"/>
    <cellStyle name="Note 8 2 4 3 7" xfId="12839"/>
    <cellStyle name="Note 8 2 4 3 7 2" xfId="12840"/>
    <cellStyle name="Note 8 2 4 3 8" xfId="12841"/>
    <cellStyle name="Note 8 2 4 3 8 2" xfId="12842"/>
    <cellStyle name="Note 8 2 4 3 9" xfId="12843"/>
    <cellStyle name="Note 8 2 4 3 9 2" xfId="12844"/>
    <cellStyle name="Note 8 2 4 4" xfId="12845"/>
    <cellStyle name="Note 8 2 4 4 10" xfId="12846"/>
    <cellStyle name="Note 8 2 4 4 10 2" xfId="12847"/>
    <cellStyle name="Note 8 2 4 4 11" xfId="12848"/>
    <cellStyle name="Note 8 2 4 4 11 2" xfId="12849"/>
    <cellStyle name="Note 8 2 4 4 12" xfId="12850"/>
    <cellStyle name="Note 8 2 4 4 12 2" xfId="12851"/>
    <cellStyle name="Note 8 2 4 4 13" xfId="12852"/>
    <cellStyle name="Note 8 2 4 4 13 2" xfId="12853"/>
    <cellStyle name="Note 8 2 4 4 14" xfId="12854"/>
    <cellStyle name="Note 8 2 4 4 14 2" xfId="12855"/>
    <cellStyle name="Note 8 2 4 4 15" xfId="12856"/>
    <cellStyle name="Note 8 2 4 4 15 2" xfId="12857"/>
    <cellStyle name="Note 8 2 4 4 16" xfId="12858"/>
    <cellStyle name="Note 8 2 4 4 2" xfId="12859"/>
    <cellStyle name="Note 8 2 4 4 2 2" xfId="12860"/>
    <cellStyle name="Note 8 2 4 4 3" xfId="12861"/>
    <cellStyle name="Note 8 2 4 4 3 2" xfId="12862"/>
    <cellStyle name="Note 8 2 4 4 4" xfId="12863"/>
    <cellStyle name="Note 8 2 4 4 4 2" xfId="12864"/>
    <cellStyle name="Note 8 2 4 4 5" xfId="12865"/>
    <cellStyle name="Note 8 2 4 4 5 2" xfId="12866"/>
    <cellStyle name="Note 8 2 4 4 6" xfId="12867"/>
    <cellStyle name="Note 8 2 4 4 6 2" xfId="12868"/>
    <cellStyle name="Note 8 2 4 4 7" xfId="12869"/>
    <cellStyle name="Note 8 2 4 4 7 2" xfId="12870"/>
    <cellStyle name="Note 8 2 4 4 8" xfId="12871"/>
    <cellStyle name="Note 8 2 4 4 8 2" xfId="12872"/>
    <cellStyle name="Note 8 2 4 4 9" xfId="12873"/>
    <cellStyle name="Note 8 2 4 4 9 2" xfId="12874"/>
    <cellStyle name="Note 8 2 4 5" xfId="12875"/>
    <cellStyle name="Note 8 2 4 5 10" xfId="12876"/>
    <cellStyle name="Note 8 2 4 5 10 2" xfId="12877"/>
    <cellStyle name="Note 8 2 4 5 11" xfId="12878"/>
    <cellStyle name="Note 8 2 4 5 11 2" xfId="12879"/>
    <cellStyle name="Note 8 2 4 5 12" xfId="12880"/>
    <cellStyle name="Note 8 2 4 5 12 2" xfId="12881"/>
    <cellStyle name="Note 8 2 4 5 13" xfId="12882"/>
    <cellStyle name="Note 8 2 4 5 13 2" xfId="12883"/>
    <cellStyle name="Note 8 2 4 5 14" xfId="12884"/>
    <cellStyle name="Note 8 2 4 5 14 2" xfId="12885"/>
    <cellStyle name="Note 8 2 4 5 15" xfId="12886"/>
    <cellStyle name="Note 8 2 4 5 15 2" xfId="12887"/>
    <cellStyle name="Note 8 2 4 5 16" xfId="12888"/>
    <cellStyle name="Note 8 2 4 5 2" xfId="12889"/>
    <cellStyle name="Note 8 2 4 5 2 2" xfId="12890"/>
    <cellStyle name="Note 8 2 4 5 3" xfId="12891"/>
    <cellStyle name="Note 8 2 4 5 3 2" xfId="12892"/>
    <cellStyle name="Note 8 2 4 5 4" xfId="12893"/>
    <cellStyle name="Note 8 2 4 5 4 2" xfId="12894"/>
    <cellStyle name="Note 8 2 4 5 5" xfId="12895"/>
    <cellStyle name="Note 8 2 4 5 5 2" xfId="12896"/>
    <cellStyle name="Note 8 2 4 5 6" xfId="12897"/>
    <cellStyle name="Note 8 2 4 5 6 2" xfId="12898"/>
    <cellStyle name="Note 8 2 4 5 7" xfId="12899"/>
    <cellStyle name="Note 8 2 4 5 7 2" xfId="12900"/>
    <cellStyle name="Note 8 2 4 5 8" xfId="12901"/>
    <cellStyle name="Note 8 2 4 5 8 2" xfId="12902"/>
    <cellStyle name="Note 8 2 4 5 9" xfId="12903"/>
    <cellStyle name="Note 8 2 4 5 9 2" xfId="12904"/>
    <cellStyle name="Note 8 2 4 6" xfId="12905"/>
    <cellStyle name="Note 8 2 4 6 10" xfId="12906"/>
    <cellStyle name="Note 8 2 4 6 10 2" xfId="12907"/>
    <cellStyle name="Note 8 2 4 6 11" xfId="12908"/>
    <cellStyle name="Note 8 2 4 6 11 2" xfId="12909"/>
    <cellStyle name="Note 8 2 4 6 12" xfId="12910"/>
    <cellStyle name="Note 8 2 4 6 12 2" xfId="12911"/>
    <cellStyle name="Note 8 2 4 6 13" xfId="12912"/>
    <cellStyle name="Note 8 2 4 6 13 2" xfId="12913"/>
    <cellStyle name="Note 8 2 4 6 14" xfId="12914"/>
    <cellStyle name="Note 8 2 4 6 14 2" xfId="12915"/>
    <cellStyle name="Note 8 2 4 6 15" xfId="12916"/>
    <cellStyle name="Note 8 2 4 6 2" xfId="12917"/>
    <cellStyle name="Note 8 2 4 6 2 2" xfId="12918"/>
    <cellStyle name="Note 8 2 4 6 3" xfId="12919"/>
    <cellStyle name="Note 8 2 4 6 3 2" xfId="12920"/>
    <cellStyle name="Note 8 2 4 6 4" xfId="12921"/>
    <cellStyle name="Note 8 2 4 6 4 2" xfId="12922"/>
    <cellStyle name="Note 8 2 4 6 5" xfId="12923"/>
    <cellStyle name="Note 8 2 4 6 5 2" xfId="12924"/>
    <cellStyle name="Note 8 2 4 6 6" xfId="12925"/>
    <cellStyle name="Note 8 2 4 6 6 2" xfId="12926"/>
    <cellStyle name="Note 8 2 4 6 7" xfId="12927"/>
    <cellStyle name="Note 8 2 4 6 7 2" xfId="12928"/>
    <cellStyle name="Note 8 2 4 6 8" xfId="12929"/>
    <cellStyle name="Note 8 2 4 6 8 2" xfId="12930"/>
    <cellStyle name="Note 8 2 4 6 9" xfId="12931"/>
    <cellStyle name="Note 8 2 4 6 9 2" xfId="12932"/>
    <cellStyle name="Note 8 2 4 7" xfId="12933"/>
    <cellStyle name="Note 8 2 4 7 2" xfId="12934"/>
    <cellStyle name="Note 8 2 4 8" xfId="12935"/>
    <cellStyle name="Note 8 2 4 8 2" xfId="12936"/>
    <cellStyle name="Note 8 2 4 9" xfId="12937"/>
    <cellStyle name="Note 8 2 4 9 2" xfId="12938"/>
    <cellStyle name="Note 8 2 5" xfId="12939"/>
    <cellStyle name="Note 8 2 5 10" xfId="12940"/>
    <cellStyle name="Note 8 2 5 10 2" xfId="12941"/>
    <cellStyle name="Note 8 2 5 11" xfId="12942"/>
    <cellStyle name="Note 8 2 5 11 2" xfId="12943"/>
    <cellStyle name="Note 8 2 5 12" xfId="12944"/>
    <cellStyle name="Note 8 2 5 12 2" xfId="12945"/>
    <cellStyle name="Note 8 2 5 13" xfId="12946"/>
    <cellStyle name="Note 8 2 5 13 2" xfId="12947"/>
    <cellStyle name="Note 8 2 5 14" xfId="12948"/>
    <cellStyle name="Note 8 2 5 14 2" xfId="12949"/>
    <cellStyle name="Note 8 2 5 15" xfId="12950"/>
    <cellStyle name="Note 8 2 5 15 2" xfId="12951"/>
    <cellStyle name="Note 8 2 5 16" xfId="12952"/>
    <cellStyle name="Note 8 2 5 16 2" xfId="12953"/>
    <cellStyle name="Note 8 2 5 17" xfId="12954"/>
    <cellStyle name="Note 8 2 5 17 2" xfId="12955"/>
    <cellStyle name="Note 8 2 5 18" xfId="12956"/>
    <cellStyle name="Note 8 2 5 18 2" xfId="12957"/>
    <cellStyle name="Note 8 2 5 19" xfId="12958"/>
    <cellStyle name="Note 8 2 5 2" xfId="12959"/>
    <cellStyle name="Note 8 2 5 2 10" xfId="12960"/>
    <cellStyle name="Note 8 2 5 2 10 2" xfId="12961"/>
    <cellStyle name="Note 8 2 5 2 11" xfId="12962"/>
    <cellStyle name="Note 8 2 5 2 11 2" xfId="12963"/>
    <cellStyle name="Note 8 2 5 2 12" xfId="12964"/>
    <cellStyle name="Note 8 2 5 2 12 2" xfId="12965"/>
    <cellStyle name="Note 8 2 5 2 13" xfId="12966"/>
    <cellStyle name="Note 8 2 5 2 13 2" xfId="12967"/>
    <cellStyle name="Note 8 2 5 2 14" xfId="12968"/>
    <cellStyle name="Note 8 2 5 2 14 2" xfId="12969"/>
    <cellStyle name="Note 8 2 5 2 15" xfId="12970"/>
    <cellStyle name="Note 8 2 5 2 15 2" xfId="12971"/>
    <cellStyle name="Note 8 2 5 2 16" xfId="12972"/>
    <cellStyle name="Note 8 2 5 2 16 2" xfId="12973"/>
    <cellStyle name="Note 8 2 5 2 17" xfId="12974"/>
    <cellStyle name="Note 8 2 5 2 17 2" xfId="12975"/>
    <cellStyle name="Note 8 2 5 2 18" xfId="12976"/>
    <cellStyle name="Note 8 2 5 2 2" xfId="12977"/>
    <cellStyle name="Note 8 2 5 2 2 2" xfId="12978"/>
    <cellStyle name="Note 8 2 5 2 3" xfId="12979"/>
    <cellStyle name="Note 8 2 5 2 3 2" xfId="12980"/>
    <cellStyle name="Note 8 2 5 2 4" xfId="12981"/>
    <cellStyle name="Note 8 2 5 2 4 2" xfId="12982"/>
    <cellStyle name="Note 8 2 5 2 5" xfId="12983"/>
    <cellStyle name="Note 8 2 5 2 5 2" xfId="12984"/>
    <cellStyle name="Note 8 2 5 2 6" xfId="12985"/>
    <cellStyle name="Note 8 2 5 2 6 2" xfId="12986"/>
    <cellStyle name="Note 8 2 5 2 7" xfId="12987"/>
    <cellStyle name="Note 8 2 5 2 7 2" xfId="12988"/>
    <cellStyle name="Note 8 2 5 2 8" xfId="12989"/>
    <cellStyle name="Note 8 2 5 2 8 2" xfId="12990"/>
    <cellStyle name="Note 8 2 5 2 9" xfId="12991"/>
    <cellStyle name="Note 8 2 5 2 9 2" xfId="12992"/>
    <cellStyle name="Note 8 2 5 3" xfId="12993"/>
    <cellStyle name="Note 8 2 5 3 10" xfId="12994"/>
    <cellStyle name="Note 8 2 5 3 10 2" xfId="12995"/>
    <cellStyle name="Note 8 2 5 3 11" xfId="12996"/>
    <cellStyle name="Note 8 2 5 3 11 2" xfId="12997"/>
    <cellStyle name="Note 8 2 5 3 12" xfId="12998"/>
    <cellStyle name="Note 8 2 5 3 12 2" xfId="12999"/>
    <cellStyle name="Note 8 2 5 3 13" xfId="13000"/>
    <cellStyle name="Note 8 2 5 3 13 2" xfId="13001"/>
    <cellStyle name="Note 8 2 5 3 14" xfId="13002"/>
    <cellStyle name="Note 8 2 5 3 14 2" xfId="13003"/>
    <cellStyle name="Note 8 2 5 3 15" xfId="13004"/>
    <cellStyle name="Note 8 2 5 3 15 2" xfId="13005"/>
    <cellStyle name="Note 8 2 5 3 16" xfId="13006"/>
    <cellStyle name="Note 8 2 5 3 2" xfId="13007"/>
    <cellStyle name="Note 8 2 5 3 2 2" xfId="13008"/>
    <cellStyle name="Note 8 2 5 3 3" xfId="13009"/>
    <cellStyle name="Note 8 2 5 3 3 2" xfId="13010"/>
    <cellStyle name="Note 8 2 5 3 4" xfId="13011"/>
    <cellStyle name="Note 8 2 5 3 4 2" xfId="13012"/>
    <cellStyle name="Note 8 2 5 3 5" xfId="13013"/>
    <cellStyle name="Note 8 2 5 3 5 2" xfId="13014"/>
    <cellStyle name="Note 8 2 5 3 6" xfId="13015"/>
    <cellStyle name="Note 8 2 5 3 6 2" xfId="13016"/>
    <cellStyle name="Note 8 2 5 3 7" xfId="13017"/>
    <cellStyle name="Note 8 2 5 3 7 2" xfId="13018"/>
    <cellStyle name="Note 8 2 5 3 8" xfId="13019"/>
    <cellStyle name="Note 8 2 5 3 8 2" xfId="13020"/>
    <cellStyle name="Note 8 2 5 3 9" xfId="13021"/>
    <cellStyle name="Note 8 2 5 3 9 2" xfId="13022"/>
    <cellStyle name="Note 8 2 5 4" xfId="13023"/>
    <cellStyle name="Note 8 2 5 4 10" xfId="13024"/>
    <cellStyle name="Note 8 2 5 4 10 2" xfId="13025"/>
    <cellStyle name="Note 8 2 5 4 11" xfId="13026"/>
    <cellStyle name="Note 8 2 5 4 11 2" xfId="13027"/>
    <cellStyle name="Note 8 2 5 4 12" xfId="13028"/>
    <cellStyle name="Note 8 2 5 4 12 2" xfId="13029"/>
    <cellStyle name="Note 8 2 5 4 13" xfId="13030"/>
    <cellStyle name="Note 8 2 5 4 13 2" xfId="13031"/>
    <cellStyle name="Note 8 2 5 4 14" xfId="13032"/>
    <cellStyle name="Note 8 2 5 4 14 2" xfId="13033"/>
    <cellStyle name="Note 8 2 5 4 15" xfId="13034"/>
    <cellStyle name="Note 8 2 5 4 15 2" xfId="13035"/>
    <cellStyle name="Note 8 2 5 4 16" xfId="13036"/>
    <cellStyle name="Note 8 2 5 4 2" xfId="13037"/>
    <cellStyle name="Note 8 2 5 4 2 2" xfId="13038"/>
    <cellStyle name="Note 8 2 5 4 3" xfId="13039"/>
    <cellStyle name="Note 8 2 5 4 3 2" xfId="13040"/>
    <cellStyle name="Note 8 2 5 4 4" xfId="13041"/>
    <cellStyle name="Note 8 2 5 4 4 2" xfId="13042"/>
    <cellStyle name="Note 8 2 5 4 5" xfId="13043"/>
    <cellStyle name="Note 8 2 5 4 5 2" xfId="13044"/>
    <cellStyle name="Note 8 2 5 4 6" xfId="13045"/>
    <cellStyle name="Note 8 2 5 4 6 2" xfId="13046"/>
    <cellStyle name="Note 8 2 5 4 7" xfId="13047"/>
    <cellStyle name="Note 8 2 5 4 7 2" xfId="13048"/>
    <cellStyle name="Note 8 2 5 4 8" xfId="13049"/>
    <cellStyle name="Note 8 2 5 4 8 2" xfId="13050"/>
    <cellStyle name="Note 8 2 5 4 9" xfId="13051"/>
    <cellStyle name="Note 8 2 5 4 9 2" xfId="13052"/>
    <cellStyle name="Note 8 2 5 5" xfId="13053"/>
    <cellStyle name="Note 8 2 5 5 10" xfId="13054"/>
    <cellStyle name="Note 8 2 5 5 10 2" xfId="13055"/>
    <cellStyle name="Note 8 2 5 5 11" xfId="13056"/>
    <cellStyle name="Note 8 2 5 5 11 2" xfId="13057"/>
    <cellStyle name="Note 8 2 5 5 12" xfId="13058"/>
    <cellStyle name="Note 8 2 5 5 12 2" xfId="13059"/>
    <cellStyle name="Note 8 2 5 5 13" xfId="13060"/>
    <cellStyle name="Note 8 2 5 5 13 2" xfId="13061"/>
    <cellStyle name="Note 8 2 5 5 14" xfId="13062"/>
    <cellStyle name="Note 8 2 5 5 14 2" xfId="13063"/>
    <cellStyle name="Note 8 2 5 5 15" xfId="13064"/>
    <cellStyle name="Note 8 2 5 5 2" xfId="13065"/>
    <cellStyle name="Note 8 2 5 5 2 2" xfId="13066"/>
    <cellStyle name="Note 8 2 5 5 3" xfId="13067"/>
    <cellStyle name="Note 8 2 5 5 3 2" xfId="13068"/>
    <cellStyle name="Note 8 2 5 5 4" xfId="13069"/>
    <cellStyle name="Note 8 2 5 5 4 2" xfId="13070"/>
    <cellStyle name="Note 8 2 5 5 5" xfId="13071"/>
    <cellStyle name="Note 8 2 5 5 5 2" xfId="13072"/>
    <cellStyle name="Note 8 2 5 5 6" xfId="13073"/>
    <cellStyle name="Note 8 2 5 5 6 2" xfId="13074"/>
    <cellStyle name="Note 8 2 5 5 7" xfId="13075"/>
    <cellStyle name="Note 8 2 5 5 7 2" xfId="13076"/>
    <cellStyle name="Note 8 2 5 5 8" xfId="13077"/>
    <cellStyle name="Note 8 2 5 5 8 2" xfId="13078"/>
    <cellStyle name="Note 8 2 5 5 9" xfId="13079"/>
    <cellStyle name="Note 8 2 5 5 9 2" xfId="13080"/>
    <cellStyle name="Note 8 2 5 6" xfId="13081"/>
    <cellStyle name="Note 8 2 5 6 2" xfId="13082"/>
    <cellStyle name="Note 8 2 5 7" xfId="13083"/>
    <cellStyle name="Note 8 2 5 7 2" xfId="13084"/>
    <cellStyle name="Note 8 2 5 8" xfId="13085"/>
    <cellStyle name="Note 8 2 5 8 2" xfId="13086"/>
    <cellStyle name="Note 8 2 5 9" xfId="13087"/>
    <cellStyle name="Note 8 2 5 9 2" xfId="13088"/>
    <cellStyle name="Note 8 2 6" xfId="13089"/>
    <cellStyle name="Note 8 2 6 10" xfId="13090"/>
    <cellStyle name="Note 8 2 6 10 2" xfId="13091"/>
    <cellStyle name="Note 8 2 6 11" xfId="13092"/>
    <cellStyle name="Note 8 2 6 11 2" xfId="13093"/>
    <cellStyle name="Note 8 2 6 12" xfId="13094"/>
    <cellStyle name="Note 8 2 6 12 2" xfId="13095"/>
    <cellStyle name="Note 8 2 6 13" xfId="13096"/>
    <cellStyle name="Note 8 2 6 13 2" xfId="13097"/>
    <cellStyle name="Note 8 2 6 14" xfId="13098"/>
    <cellStyle name="Note 8 2 6 14 2" xfId="13099"/>
    <cellStyle name="Note 8 2 6 15" xfId="13100"/>
    <cellStyle name="Note 8 2 6 15 2" xfId="13101"/>
    <cellStyle name="Note 8 2 6 16" xfId="13102"/>
    <cellStyle name="Note 8 2 6 16 2" xfId="13103"/>
    <cellStyle name="Note 8 2 6 17" xfId="13104"/>
    <cellStyle name="Note 8 2 6 17 2" xfId="13105"/>
    <cellStyle name="Note 8 2 6 18" xfId="13106"/>
    <cellStyle name="Note 8 2 6 18 2" xfId="13107"/>
    <cellStyle name="Note 8 2 6 19" xfId="13108"/>
    <cellStyle name="Note 8 2 6 2" xfId="13109"/>
    <cellStyle name="Note 8 2 6 2 10" xfId="13110"/>
    <cellStyle name="Note 8 2 6 2 10 2" xfId="13111"/>
    <cellStyle name="Note 8 2 6 2 11" xfId="13112"/>
    <cellStyle name="Note 8 2 6 2 11 2" xfId="13113"/>
    <cellStyle name="Note 8 2 6 2 12" xfId="13114"/>
    <cellStyle name="Note 8 2 6 2 12 2" xfId="13115"/>
    <cellStyle name="Note 8 2 6 2 13" xfId="13116"/>
    <cellStyle name="Note 8 2 6 2 13 2" xfId="13117"/>
    <cellStyle name="Note 8 2 6 2 14" xfId="13118"/>
    <cellStyle name="Note 8 2 6 2 14 2" xfId="13119"/>
    <cellStyle name="Note 8 2 6 2 15" xfId="13120"/>
    <cellStyle name="Note 8 2 6 2 15 2" xfId="13121"/>
    <cellStyle name="Note 8 2 6 2 16" xfId="13122"/>
    <cellStyle name="Note 8 2 6 2 16 2" xfId="13123"/>
    <cellStyle name="Note 8 2 6 2 17" xfId="13124"/>
    <cellStyle name="Note 8 2 6 2 17 2" xfId="13125"/>
    <cellStyle name="Note 8 2 6 2 18" xfId="13126"/>
    <cellStyle name="Note 8 2 6 2 2" xfId="13127"/>
    <cellStyle name="Note 8 2 6 2 2 2" xfId="13128"/>
    <cellStyle name="Note 8 2 6 2 3" xfId="13129"/>
    <cellStyle name="Note 8 2 6 2 3 2" xfId="13130"/>
    <cellStyle name="Note 8 2 6 2 4" xfId="13131"/>
    <cellStyle name="Note 8 2 6 2 4 2" xfId="13132"/>
    <cellStyle name="Note 8 2 6 2 5" xfId="13133"/>
    <cellStyle name="Note 8 2 6 2 5 2" xfId="13134"/>
    <cellStyle name="Note 8 2 6 2 6" xfId="13135"/>
    <cellStyle name="Note 8 2 6 2 6 2" xfId="13136"/>
    <cellStyle name="Note 8 2 6 2 7" xfId="13137"/>
    <cellStyle name="Note 8 2 6 2 7 2" xfId="13138"/>
    <cellStyle name="Note 8 2 6 2 8" xfId="13139"/>
    <cellStyle name="Note 8 2 6 2 8 2" xfId="13140"/>
    <cellStyle name="Note 8 2 6 2 9" xfId="13141"/>
    <cellStyle name="Note 8 2 6 2 9 2" xfId="13142"/>
    <cellStyle name="Note 8 2 6 3" xfId="13143"/>
    <cellStyle name="Note 8 2 6 3 10" xfId="13144"/>
    <cellStyle name="Note 8 2 6 3 10 2" xfId="13145"/>
    <cellStyle name="Note 8 2 6 3 11" xfId="13146"/>
    <cellStyle name="Note 8 2 6 3 11 2" xfId="13147"/>
    <cellStyle name="Note 8 2 6 3 12" xfId="13148"/>
    <cellStyle name="Note 8 2 6 3 12 2" xfId="13149"/>
    <cellStyle name="Note 8 2 6 3 13" xfId="13150"/>
    <cellStyle name="Note 8 2 6 3 13 2" xfId="13151"/>
    <cellStyle name="Note 8 2 6 3 14" xfId="13152"/>
    <cellStyle name="Note 8 2 6 3 14 2" xfId="13153"/>
    <cellStyle name="Note 8 2 6 3 15" xfId="13154"/>
    <cellStyle name="Note 8 2 6 3 15 2" xfId="13155"/>
    <cellStyle name="Note 8 2 6 3 16" xfId="13156"/>
    <cellStyle name="Note 8 2 6 3 2" xfId="13157"/>
    <cellStyle name="Note 8 2 6 3 2 2" xfId="13158"/>
    <cellStyle name="Note 8 2 6 3 3" xfId="13159"/>
    <cellStyle name="Note 8 2 6 3 3 2" xfId="13160"/>
    <cellStyle name="Note 8 2 6 3 4" xfId="13161"/>
    <cellStyle name="Note 8 2 6 3 4 2" xfId="13162"/>
    <cellStyle name="Note 8 2 6 3 5" xfId="13163"/>
    <cellStyle name="Note 8 2 6 3 5 2" xfId="13164"/>
    <cellStyle name="Note 8 2 6 3 6" xfId="13165"/>
    <cellStyle name="Note 8 2 6 3 6 2" xfId="13166"/>
    <cellStyle name="Note 8 2 6 3 7" xfId="13167"/>
    <cellStyle name="Note 8 2 6 3 7 2" xfId="13168"/>
    <cellStyle name="Note 8 2 6 3 8" xfId="13169"/>
    <cellStyle name="Note 8 2 6 3 8 2" xfId="13170"/>
    <cellStyle name="Note 8 2 6 3 9" xfId="13171"/>
    <cellStyle name="Note 8 2 6 3 9 2" xfId="13172"/>
    <cellStyle name="Note 8 2 6 4" xfId="13173"/>
    <cellStyle name="Note 8 2 6 4 10" xfId="13174"/>
    <cellStyle name="Note 8 2 6 4 10 2" xfId="13175"/>
    <cellStyle name="Note 8 2 6 4 11" xfId="13176"/>
    <cellStyle name="Note 8 2 6 4 11 2" xfId="13177"/>
    <cellStyle name="Note 8 2 6 4 12" xfId="13178"/>
    <cellStyle name="Note 8 2 6 4 12 2" xfId="13179"/>
    <cellStyle name="Note 8 2 6 4 13" xfId="13180"/>
    <cellStyle name="Note 8 2 6 4 13 2" xfId="13181"/>
    <cellStyle name="Note 8 2 6 4 14" xfId="13182"/>
    <cellStyle name="Note 8 2 6 4 14 2" xfId="13183"/>
    <cellStyle name="Note 8 2 6 4 15" xfId="13184"/>
    <cellStyle name="Note 8 2 6 4 15 2" xfId="13185"/>
    <cellStyle name="Note 8 2 6 4 16" xfId="13186"/>
    <cellStyle name="Note 8 2 6 4 2" xfId="13187"/>
    <cellStyle name="Note 8 2 6 4 2 2" xfId="13188"/>
    <cellStyle name="Note 8 2 6 4 3" xfId="13189"/>
    <cellStyle name="Note 8 2 6 4 3 2" xfId="13190"/>
    <cellStyle name="Note 8 2 6 4 4" xfId="13191"/>
    <cellStyle name="Note 8 2 6 4 4 2" xfId="13192"/>
    <cellStyle name="Note 8 2 6 4 5" xfId="13193"/>
    <cellStyle name="Note 8 2 6 4 5 2" xfId="13194"/>
    <cellStyle name="Note 8 2 6 4 6" xfId="13195"/>
    <cellStyle name="Note 8 2 6 4 6 2" xfId="13196"/>
    <cellStyle name="Note 8 2 6 4 7" xfId="13197"/>
    <cellStyle name="Note 8 2 6 4 7 2" xfId="13198"/>
    <cellStyle name="Note 8 2 6 4 8" xfId="13199"/>
    <cellStyle name="Note 8 2 6 4 8 2" xfId="13200"/>
    <cellStyle name="Note 8 2 6 4 9" xfId="13201"/>
    <cellStyle name="Note 8 2 6 4 9 2" xfId="13202"/>
    <cellStyle name="Note 8 2 6 5" xfId="13203"/>
    <cellStyle name="Note 8 2 6 5 10" xfId="13204"/>
    <cellStyle name="Note 8 2 6 5 10 2" xfId="13205"/>
    <cellStyle name="Note 8 2 6 5 11" xfId="13206"/>
    <cellStyle name="Note 8 2 6 5 11 2" xfId="13207"/>
    <cellStyle name="Note 8 2 6 5 12" xfId="13208"/>
    <cellStyle name="Note 8 2 6 5 12 2" xfId="13209"/>
    <cellStyle name="Note 8 2 6 5 13" xfId="13210"/>
    <cellStyle name="Note 8 2 6 5 13 2" xfId="13211"/>
    <cellStyle name="Note 8 2 6 5 14" xfId="13212"/>
    <cellStyle name="Note 8 2 6 5 14 2" xfId="13213"/>
    <cellStyle name="Note 8 2 6 5 15" xfId="13214"/>
    <cellStyle name="Note 8 2 6 5 2" xfId="13215"/>
    <cellStyle name="Note 8 2 6 5 2 2" xfId="13216"/>
    <cellStyle name="Note 8 2 6 5 3" xfId="13217"/>
    <cellStyle name="Note 8 2 6 5 3 2" xfId="13218"/>
    <cellStyle name="Note 8 2 6 5 4" xfId="13219"/>
    <cellStyle name="Note 8 2 6 5 4 2" xfId="13220"/>
    <cellStyle name="Note 8 2 6 5 5" xfId="13221"/>
    <cellStyle name="Note 8 2 6 5 5 2" xfId="13222"/>
    <cellStyle name="Note 8 2 6 5 6" xfId="13223"/>
    <cellStyle name="Note 8 2 6 5 6 2" xfId="13224"/>
    <cellStyle name="Note 8 2 6 5 7" xfId="13225"/>
    <cellStyle name="Note 8 2 6 5 7 2" xfId="13226"/>
    <cellStyle name="Note 8 2 6 5 8" xfId="13227"/>
    <cellStyle name="Note 8 2 6 5 8 2" xfId="13228"/>
    <cellStyle name="Note 8 2 6 5 9" xfId="13229"/>
    <cellStyle name="Note 8 2 6 5 9 2" xfId="13230"/>
    <cellStyle name="Note 8 2 6 6" xfId="13231"/>
    <cellStyle name="Note 8 2 6 6 2" xfId="13232"/>
    <cellStyle name="Note 8 2 6 7" xfId="13233"/>
    <cellStyle name="Note 8 2 6 7 2" xfId="13234"/>
    <cellStyle name="Note 8 2 6 8" xfId="13235"/>
    <cellStyle name="Note 8 2 6 8 2" xfId="13236"/>
    <cellStyle name="Note 8 2 6 9" xfId="13237"/>
    <cellStyle name="Note 8 2 6 9 2" xfId="13238"/>
    <cellStyle name="Note 8 2 7" xfId="13239"/>
    <cellStyle name="Note 8 2 7 10" xfId="13240"/>
    <cellStyle name="Note 8 2 7 10 2" xfId="13241"/>
    <cellStyle name="Note 8 2 7 11" xfId="13242"/>
    <cellStyle name="Note 8 2 7 11 2" xfId="13243"/>
    <cellStyle name="Note 8 2 7 12" xfId="13244"/>
    <cellStyle name="Note 8 2 7 12 2" xfId="13245"/>
    <cellStyle name="Note 8 2 7 13" xfId="13246"/>
    <cellStyle name="Note 8 2 7 13 2" xfId="13247"/>
    <cellStyle name="Note 8 2 7 14" xfId="13248"/>
    <cellStyle name="Note 8 2 7 14 2" xfId="13249"/>
    <cellStyle name="Note 8 2 7 15" xfId="13250"/>
    <cellStyle name="Note 8 2 7 15 2" xfId="13251"/>
    <cellStyle name="Note 8 2 7 16" xfId="13252"/>
    <cellStyle name="Note 8 2 7 16 2" xfId="13253"/>
    <cellStyle name="Note 8 2 7 17" xfId="13254"/>
    <cellStyle name="Note 8 2 7 17 2" xfId="13255"/>
    <cellStyle name="Note 8 2 7 18" xfId="13256"/>
    <cellStyle name="Note 8 2 7 2" xfId="13257"/>
    <cellStyle name="Note 8 2 7 2 10" xfId="13258"/>
    <cellStyle name="Note 8 2 7 2 10 2" xfId="13259"/>
    <cellStyle name="Note 8 2 7 2 11" xfId="13260"/>
    <cellStyle name="Note 8 2 7 2 11 2" xfId="13261"/>
    <cellStyle name="Note 8 2 7 2 12" xfId="13262"/>
    <cellStyle name="Note 8 2 7 2 12 2" xfId="13263"/>
    <cellStyle name="Note 8 2 7 2 13" xfId="13264"/>
    <cellStyle name="Note 8 2 7 2 13 2" xfId="13265"/>
    <cellStyle name="Note 8 2 7 2 14" xfId="13266"/>
    <cellStyle name="Note 8 2 7 2 14 2" xfId="13267"/>
    <cellStyle name="Note 8 2 7 2 15" xfId="13268"/>
    <cellStyle name="Note 8 2 7 2 15 2" xfId="13269"/>
    <cellStyle name="Note 8 2 7 2 16" xfId="13270"/>
    <cellStyle name="Note 8 2 7 2 16 2" xfId="13271"/>
    <cellStyle name="Note 8 2 7 2 17" xfId="13272"/>
    <cellStyle name="Note 8 2 7 2 17 2" xfId="13273"/>
    <cellStyle name="Note 8 2 7 2 18" xfId="13274"/>
    <cellStyle name="Note 8 2 7 2 2" xfId="13275"/>
    <cellStyle name="Note 8 2 7 2 2 2" xfId="13276"/>
    <cellStyle name="Note 8 2 7 2 3" xfId="13277"/>
    <cellStyle name="Note 8 2 7 2 3 2" xfId="13278"/>
    <cellStyle name="Note 8 2 7 2 4" xfId="13279"/>
    <cellStyle name="Note 8 2 7 2 4 2" xfId="13280"/>
    <cellStyle name="Note 8 2 7 2 5" xfId="13281"/>
    <cellStyle name="Note 8 2 7 2 5 2" xfId="13282"/>
    <cellStyle name="Note 8 2 7 2 6" xfId="13283"/>
    <cellStyle name="Note 8 2 7 2 6 2" xfId="13284"/>
    <cellStyle name="Note 8 2 7 2 7" xfId="13285"/>
    <cellStyle name="Note 8 2 7 2 7 2" xfId="13286"/>
    <cellStyle name="Note 8 2 7 2 8" xfId="13287"/>
    <cellStyle name="Note 8 2 7 2 8 2" xfId="13288"/>
    <cellStyle name="Note 8 2 7 2 9" xfId="13289"/>
    <cellStyle name="Note 8 2 7 2 9 2" xfId="13290"/>
    <cellStyle name="Note 8 2 7 3" xfId="13291"/>
    <cellStyle name="Note 8 2 7 3 10" xfId="13292"/>
    <cellStyle name="Note 8 2 7 3 10 2" xfId="13293"/>
    <cellStyle name="Note 8 2 7 3 11" xfId="13294"/>
    <cellStyle name="Note 8 2 7 3 11 2" xfId="13295"/>
    <cellStyle name="Note 8 2 7 3 12" xfId="13296"/>
    <cellStyle name="Note 8 2 7 3 12 2" xfId="13297"/>
    <cellStyle name="Note 8 2 7 3 13" xfId="13298"/>
    <cellStyle name="Note 8 2 7 3 13 2" xfId="13299"/>
    <cellStyle name="Note 8 2 7 3 14" xfId="13300"/>
    <cellStyle name="Note 8 2 7 3 14 2" xfId="13301"/>
    <cellStyle name="Note 8 2 7 3 15" xfId="13302"/>
    <cellStyle name="Note 8 2 7 3 15 2" xfId="13303"/>
    <cellStyle name="Note 8 2 7 3 16" xfId="13304"/>
    <cellStyle name="Note 8 2 7 3 2" xfId="13305"/>
    <cellStyle name="Note 8 2 7 3 2 2" xfId="13306"/>
    <cellStyle name="Note 8 2 7 3 3" xfId="13307"/>
    <cellStyle name="Note 8 2 7 3 3 2" xfId="13308"/>
    <cellStyle name="Note 8 2 7 3 4" xfId="13309"/>
    <cellStyle name="Note 8 2 7 3 4 2" xfId="13310"/>
    <cellStyle name="Note 8 2 7 3 5" xfId="13311"/>
    <cellStyle name="Note 8 2 7 3 5 2" xfId="13312"/>
    <cellStyle name="Note 8 2 7 3 6" xfId="13313"/>
    <cellStyle name="Note 8 2 7 3 6 2" xfId="13314"/>
    <cellStyle name="Note 8 2 7 3 7" xfId="13315"/>
    <cellStyle name="Note 8 2 7 3 7 2" xfId="13316"/>
    <cellStyle name="Note 8 2 7 3 8" xfId="13317"/>
    <cellStyle name="Note 8 2 7 3 8 2" xfId="13318"/>
    <cellStyle name="Note 8 2 7 3 9" xfId="13319"/>
    <cellStyle name="Note 8 2 7 3 9 2" xfId="13320"/>
    <cellStyle name="Note 8 2 7 4" xfId="13321"/>
    <cellStyle name="Note 8 2 7 4 10" xfId="13322"/>
    <cellStyle name="Note 8 2 7 4 10 2" xfId="13323"/>
    <cellStyle name="Note 8 2 7 4 11" xfId="13324"/>
    <cellStyle name="Note 8 2 7 4 11 2" xfId="13325"/>
    <cellStyle name="Note 8 2 7 4 12" xfId="13326"/>
    <cellStyle name="Note 8 2 7 4 12 2" xfId="13327"/>
    <cellStyle name="Note 8 2 7 4 13" xfId="13328"/>
    <cellStyle name="Note 8 2 7 4 13 2" xfId="13329"/>
    <cellStyle name="Note 8 2 7 4 14" xfId="13330"/>
    <cellStyle name="Note 8 2 7 4 14 2" xfId="13331"/>
    <cellStyle name="Note 8 2 7 4 15" xfId="13332"/>
    <cellStyle name="Note 8 2 7 4 15 2" xfId="13333"/>
    <cellStyle name="Note 8 2 7 4 16" xfId="13334"/>
    <cellStyle name="Note 8 2 7 4 2" xfId="13335"/>
    <cellStyle name="Note 8 2 7 4 2 2" xfId="13336"/>
    <cellStyle name="Note 8 2 7 4 3" xfId="13337"/>
    <cellStyle name="Note 8 2 7 4 3 2" xfId="13338"/>
    <cellStyle name="Note 8 2 7 4 4" xfId="13339"/>
    <cellStyle name="Note 8 2 7 4 4 2" xfId="13340"/>
    <cellStyle name="Note 8 2 7 4 5" xfId="13341"/>
    <cellStyle name="Note 8 2 7 4 5 2" xfId="13342"/>
    <cellStyle name="Note 8 2 7 4 6" xfId="13343"/>
    <cellStyle name="Note 8 2 7 4 6 2" xfId="13344"/>
    <cellStyle name="Note 8 2 7 4 7" xfId="13345"/>
    <cellStyle name="Note 8 2 7 4 7 2" xfId="13346"/>
    <cellStyle name="Note 8 2 7 4 8" xfId="13347"/>
    <cellStyle name="Note 8 2 7 4 8 2" xfId="13348"/>
    <cellStyle name="Note 8 2 7 4 9" xfId="13349"/>
    <cellStyle name="Note 8 2 7 4 9 2" xfId="13350"/>
    <cellStyle name="Note 8 2 7 5" xfId="13351"/>
    <cellStyle name="Note 8 2 7 5 10" xfId="13352"/>
    <cellStyle name="Note 8 2 7 5 10 2" xfId="13353"/>
    <cellStyle name="Note 8 2 7 5 11" xfId="13354"/>
    <cellStyle name="Note 8 2 7 5 11 2" xfId="13355"/>
    <cellStyle name="Note 8 2 7 5 12" xfId="13356"/>
    <cellStyle name="Note 8 2 7 5 12 2" xfId="13357"/>
    <cellStyle name="Note 8 2 7 5 13" xfId="13358"/>
    <cellStyle name="Note 8 2 7 5 13 2" xfId="13359"/>
    <cellStyle name="Note 8 2 7 5 14" xfId="13360"/>
    <cellStyle name="Note 8 2 7 5 2" xfId="13361"/>
    <cellStyle name="Note 8 2 7 5 2 2" xfId="13362"/>
    <cellStyle name="Note 8 2 7 5 3" xfId="13363"/>
    <cellStyle name="Note 8 2 7 5 3 2" xfId="13364"/>
    <cellStyle name="Note 8 2 7 5 4" xfId="13365"/>
    <cellStyle name="Note 8 2 7 5 4 2" xfId="13366"/>
    <cellStyle name="Note 8 2 7 5 5" xfId="13367"/>
    <cellStyle name="Note 8 2 7 5 5 2" xfId="13368"/>
    <cellStyle name="Note 8 2 7 5 6" xfId="13369"/>
    <cellStyle name="Note 8 2 7 5 6 2" xfId="13370"/>
    <cellStyle name="Note 8 2 7 5 7" xfId="13371"/>
    <cellStyle name="Note 8 2 7 5 7 2" xfId="13372"/>
    <cellStyle name="Note 8 2 7 5 8" xfId="13373"/>
    <cellStyle name="Note 8 2 7 5 8 2" xfId="13374"/>
    <cellStyle name="Note 8 2 7 5 9" xfId="13375"/>
    <cellStyle name="Note 8 2 7 5 9 2" xfId="13376"/>
    <cellStyle name="Note 8 2 7 6" xfId="13377"/>
    <cellStyle name="Note 8 2 7 6 2" xfId="13378"/>
    <cellStyle name="Note 8 2 7 7" xfId="13379"/>
    <cellStyle name="Note 8 2 7 7 2" xfId="13380"/>
    <cellStyle name="Note 8 2 7 8" xfId="13381"/>
    <cellStyle name="Note 8 2 7 8 2" xfId="13382"/>
    <cellStyle name="Note 8 2 7 9" xfId="13383"/>
    <cellStyle name="Note 8 2 7 9 2" xfId="13384"/>
    <cellStyle name="Note 8 2 8" xfId="13385"/>
    <cellStyle name="Note 8 2 8 10" xfId="13386"/>
    <cellStyle name="Note 8 2 8 10 2" xfId="13387"/>
    <cellStyle name="Note 8 2 8 11" xfId="13388"/>
    <cellStyle name="Note 8 2 8 11 2" xfId="13389"/>
    <cellStyle name="Note 8 2 8 12" xfId="13390"/>
    <cellStyle name="Note 8 2 8 12 2" xfId="13391"/>
    <cellStyle name="Note 8 2 8 13" xfId="13392"/>
    <cellStyle name="Note 8 2 8 13 2" xfId="13393"/>
    <cellStyle name="Note 8 2 8 14" xfId="13394"/>
    <cellStyle name="Note 8 2 8 14 2" xfId="13395"/>
    <cellStyle name="Note 8 2 8 15" xfId="13396"/>
    <cellStyle name="Note 8 2 8 15 2" xfId="13397"/>
    <cellStyle name="Note 8 2 8 16" xfId="13398"/>
    <cellStyle name="Note 8 2 8 16 2" xfId="13399"/>
    <cellStyle name="Note 8 2 8 17" xfId="13400"/>
    <cellStyle name="Note 8 2 8 17 2" xfId="13401"/>
    <cellStyle name="Note 8 2 8 18" xfId="13402"/>
    <cellStyle name="Note 8 2 8 2" xfId="13403"/>
    <cellStyle name="Note 8 2 8 2 10" xfId="13404"/>
    <cellStyle name="Note 8 2 8 2 10 2" xfId="13405"/>
    <cellStyle name="Note 8 2 8 2 11" xfId="13406"/>
    <cellStyle name="Note 8 2 8 2 11 2" xfId="13407"/>
    <cellStyle name="Note 8 2 8 2 12" xfId="13408"/>
    <cellStyle name="Note 8 2 8 2 12 2" xfId="13409"/>
    <cellStyle name="Note 8 2 8 2 13" xfId="13410"/>
    <cellStyle name="Note 8 2 8 2 13 2" xfId="13411"/>
    <cellStyle name="Note 8 2 8 2 14" xfId="13412"/>
    <cellStyle name="Note 8 2 8 2 14 2" xfId="13413"/>
    <cellStyle name="Note 8 2 8 2 15" xfId="13414"/>
    <cellStyle name="Note 8 2 8 2 15 2" xfId="13415"/>
    <cellStyle name="Note 8 2 8 2 16" xfId="13416"/>
    <cellStyle name="Note 8 2 8 2 16 2" xfId="13417"/>
    <cellStyle name="Note 8 2 8 2 17" xfId="13418"/>
    <cellStyle name="Note 8 2 8 2 17 2" xfId="13419"/>
    <cellStyle name="Note 8 2 8 2 18" xfId="13420"/>
    <cellStyle name="Note 8 2 8 2 2" xfId="13421"/>
    <cellStyle name="Note 8 2 8 2 2 2" xfId="13422"/>
    <cellStyle name="Note 8 2 8 2 3" xfId="13423"/>
    <cellStyle name="Note 8 2 8 2 3 2" xfId="13424"/>
    <cellStyle name="Note 8 2 8 2 4" xfId="13425"/>
    <cellStyle name="Note 8 2 8 2 4 2" xfId="13426"/>
    <cellStyle name="Note 8 2 8 2 5" xfId="13427"/>
    <cellStyle name="Note 8 2 8 2 5 2" xfId="13428"/>
    <cellStyle name="Note 8 2 8 2 6" xfId="13429"/>
    <cellStyle name="Note 8 2 8 2 6 2" xfId="13430"/>
    <cellStyle name="Note 8 2 8 2 7" xfId="13431"/>
    <cellStyle name="Note 8 2 8 2 7 2" xfId="13432"/>
    <cellStyle name="Note 8 2 8 2 8" xfId="13433"/>
    <cellStyle name="Note 8 2 8 2 8 2" xfId="13434"/>
    <cellStyle name="Note 8 2 8 2 9" xfId="13435"/>
    <cellStyle name="Note 8 2 8 2 9 2" xfId="13436"/>
    <cellStyle name="Note 8 2 8 3" xfId="13437"/>
    <cellStyle name="Note 8 2 8 3 10" xfId="13438"/>
    <cellStyle name="Note 8 2 8 3 10 2" xfId="13439"/>
    <cellStyle name="Note 8 2 8 3 11" xfId="13440"/>
    <cellStyle name="Note 8 2 8 3 11 2" xfId="13441"/>
    <cellStyle name="Note 8 2 8 3 12" xfId="13442"/>
    <cellStyle name="Note 8 2 8 3 12 2" xfId="13443"/>
    <cellStyle name="Note 8 2 8 3 13" xfId="13444"/>
    <cellStyle name="Note 8 2 8 3 13 2" xfId="13445"/>
    <cellStyle name="Note 8 2 8 3 14" xfId="13446"/>
    <cellStyle name="Note 8 2 8 3 14 2" xfId="13447"/>
    <cellStyle name="Note 8 2 8 3 15" xfId="13448"/>
    <cellStyle name="Note 8 2 8 3 15 2" xfId="13449"/>
    <cellStyle name="Note 8 2 8 3 16" xfId="13450"/>
    <cellStyle name="Note 8 2 8 3 2" xfId="13451"/>
    <cellStyle name="Note 8 2 8 3 2 2" xfId="13452"/>
    <cellStyle name="Note 8 2 8 3 3" xfId="13453"/>
    <cellStyle name="Note 8 2 8 3 3 2" xfId="13454"/>
    <cellStyle name="Note 8 2 8 3 4" xfId="13455"/>
    <cellStyle name="Note 8 2 8 3 4 2" xfId="13456"/>
    <cellStyle name="Note 8 2 8 3 5" xfId="13457"/>
    <cellStyle name="Note 8 2 8 3 5 2" xfId="13458"/>
    <cellStyle name="Note 8 2 8 3 6" xfId="13459"/>
    <cellStyle name="Note 8 2 8 3 6 2" xfId="13460"/>
    <cellStyle name="Note 8 2 8 3 7" xfId="13461"/>
    <cellStyle name="Note 8 2 8 3 7 2" xfId="13462"/>
    <cellStyle name="Note 8 2 8 3 8" xfId="13463"/>
    <cellStyle name="Note 8 2 8 3 8 2" xfId="13464"/>
    <cellStyle name="Note 8 2 8 3 9" xfId="13465"/>
    <cellStyle name="Note 8 2 8 3 9 2" xfId="13466"/>
    <cellStyle name="Note 8 2 8 4" xfId="13467"/>
    <cellStyle name="Note 8 2 8 4 10" xfId="13468"/>
    <cellStyle name="Note 8 2 8 4 10 2" xfId="13469"/>
    <cellStyle name="Note 8 2 8 4 11" xfId="13470"/>
    <cellStyle name="Note 8 2 8 4 11 2" xfId="13471"/>
    <cellStyle name="Note 8 2 8 4 12" xfId="13472"/>
    <cellStyle name="Note 8 2 8 4 12 2" xfId="13473"/>
    <cellStyle name="Note 8 2 8 4 13" xfId="13474"/>
    <cellStyle name="Note 8 2 8 4 13 2" xfId="13475"/>
    <cellStyle name="Note 8 2 8 4 14" xfId="13476"/>
    <cellStyle name="Note 8 2 8 4 14 2" xfId="13477"/>
    <cellStyle name="Note 8 2 8 4 15" xfId="13478"/>
    <cellStyle name="Note 8 2 8 4 15 2" xfId="13479"/>
    <cellStyle name="Note 8 2 8 4 16" xfId="13480"/>
    <cellStyle name="Note 8 2 8 4 2" xfId="13481"/>
    <cellStyle name="Note 8 2 8 4 2 2" xfId="13482"/>
    <cellStyle name="Note 8 2 8 4 3" xfId="13483"/>
    <cellStyle name="Note 8 2 8 4 3 2" xfId="13484"/>
    <cellStyle name="Note 8 2 8 4 4" xfId="13485"/>
    <cellStyle name="Note 8 2 8 4 4 2" xfId="13486"/>
    <cellStyle name="Note 8 2 8 4 5" xfId="13487"/>
    <cellStyle name="Note 8 2 8 4 5 2" xfId="13488"/>
    <cellStyle name="Note 8 2 8 4 6" xfId="13489"/>
    <cellStyle name="Note 8 2 8 4 6 2" xfId="13490"/>
    <cellStyle name="Note 8 2 8 4 7" xfId="13491"/>
    <cellStyle name="Note 8 2 8 4 7 2" xfId="13492"/>
    <cellStyle name="Note 8 2 8 4 8" xfId="13493"/>
    <cellStyle name="Note 8 2 8 4 8 2" xfId="13494"/>
    <cellStyle name="Note 8 2 8 4 9" xfId="13495"/>
    <cellStyle name="Note 8 2 8 4 9 2" xfId="13496"/>
    <cellStyle name="Note 8 2 8 5" xfId="13497"/>
    <cellStyle name="Note 8 2 8 5 10" xfId="13498"/>
    <cellStyle name="Note 8 2 8 5 10 2" xfId="13499"/>
    <cellStyle name="Note 8 2 8 5 11" xfId="13500"/>
    <cellStyle name="Note 8 2 8 5 11 2" xfId="13501"/>
    <cellStyle name="Note 8 2 8 5 12" xfId="13502"/>
    <cellStyle name="Note 8 2 8 5 12 2" xfId="13503"/>
    <cellStyle name="Note 8 2 8 5 13" xfId="13504"/>
    <cellStyle name="Note 8 2 8 5 13 2" xfId="13505"/>
    <cellStyle name="Note 8 2 8 5 14" xfId="13506"/>
    <cellStyle name="Note 8 2 8 5 2" xfId="13507"/>
    <cellStyle name="Note 8 2 8 5 2 2" xfId="13508"/>
    <cellStyle name="Note 8 2 8 5 3" xfId="13509"/>
    <cellStyle name="Note 8 2 8 5 3 2" xfId="13510"/>
    <cellStyle name="Note 8 2 8 5 4" xfId="13511"/>
    <cellStyle name="Note 8 2 8 5 4 2" xfId="13512"/>
    <cellStyle name="Note 8 2 8 5 5" xfId="13513"/>
    <cellStyle name="Note 8 2 8 5 5 2" xfId="13514"/>
    <cellStyle name="Note 8 2 8 5 6" xfId="13515"/>
    <cellStyle name="Note 8 2 8 5 6 2" xfId="13516"/>
    <cellStyle name="Note 8 2 8 5 7" xfId="13517"/>
    <cellStyle name="Note 8 2 8 5 7 2" xfId="13518"/>
    <cellStyle name="Note 8 2 8 5 8" xfId="13519"/>
    <cellStyle name="Note 8 2 8 5 8 2" xfId="13520"/>
    <cellStyle name="Note 8 2 8 5 9" xfId="13521"/>
    <cellStyle name="Note 8 2 8 5 9 2" xfId="13522"/>
    <cellStyle name="Note 8 2 8 6" xfId="13523"/>
    <cellStyle name="Note 8 2 8 6 2" xfId="13524"/>
    <cellStyle name="Note 8 2 8 7" xfId="13525"/>
    <cellStyle name="Note 8 2 8 7 2" xfId="13526"/>
    <cellStyle name="Note 8 2 8 8" xfId="13527"/>
    <cellStyle name="Note 8 2 8 8 2" xfId="13528"/>
    <cellStyle name="Note 8 2 8 9" xfId="13529"/>
    <cellStyle name="Note 8 2 8 9 2" xfId="13530"/>
    <cellStyle name="Note 8 2 9" xfId="13531"/>
    <cellStyle name="Note 8 2 9 10" xfId="13532"/>
    <cellStyle name="Note 8 2 9 10 2" xfId="13533"/>
    <cellStyle name="Note 8 2 9 11" xfId="13534"/>
    <cellStyle name="Note 8 2 9 11 2" xfId="13535"/>
    <cellStyle name="Note 8 2 9 12" xfId="13536"/>
    <cellStyle name="Note 8 2 9 12 2" xfId="13537"/>
    <cellStyle name="Note 8 2 9 13" xfId="13538"/>
    <cellStyle name="Note 8 2 9 13 2" xfId="13539"/>
    <cellStyle name="Note 8 2 9 14" xfId="13540"/>
    <cellStyle name="Note 8 2 9 14 2" xfId="13541"/>
    <cellStyle name="Note 8 2 9 15" xfId="13542"/>
    <cellStyle name="Note 8 2 9 15 2" xfId="13543"/>
    <cellStyle name="Note 8 2 9 16" xfId="13544"/>
    <cellStyle name="Note 8 2 9 16 2" xfId="13545"/>
    <cellStyle name="Note 8 2 9 17" xfId="13546"/>
    <cellStyle name="Note 8 2 9 17 2" xfId="13547"/>
    <cellStyle name="Note 8 2 9 18" xfId="13548"/>
    <cellStyle name="Note 8 2 9 2" xfId="13549"/>
    <cellStyle name="Note 8 2 9 2 2" xfId="13550"/>
    <cellStyle name="Note 8 2 9 3" xfId="13551"/>
    <cellStyle name="Note 8 2 9 3 2" xfId="13552"/>
    <cellStyle name="Note 8 2 9 4" xfId="13553"/>
    <cellStyle name="Note 8 2 9 4 2" xfId="13554"/>
    <cellStyle name="Note 8 2 9 5" xfId="13555"/>
    <cellStyle name="Note 8 2 9 5 2" xfId="13556"/>
    <cellStyle name="Note 8 2 9 6" xfId="13557"/>
    <cellStyle name="Note 8 2 9 6 2" xfId="13558"/>
    <cellStyle name="Note 8 2 9 7" xfId="13559"/>
    <cellStyle name="Note 8 2 9 7 2" xfId="13560"/>
    <cellStyle name="Note 8 2 9 8" xfId="13561"/>
    <cellStyle name="Note 8 2 9 8 2" xfId="13562"/>
    <cellStyle name="Note 8 2 9 9" xfId="13563"/>
    <cellStyle name="Note 8 2 9 9 2" xfId="13564"/>
    <cellStyle name="Note 8 20" xfId="13565"/>
    <cellStyle name="Note 8 20 2" xfId="13566"/>
    <cellStyle name="Note 8 21" xfId="13567"/>
    <cellStyle name="Note 8 21 2" xfId="13568"/>
    <cellStyle name="Note 8 22" xfId="13569"/>
    <cellStyle name="Note 8 22 2" xfId="13570"/>
    <cellStyle name="Note 8 23" xfId="13571"/>
    <cellStyle name="Note 8 23 2" xfId="13572"/>
    <cellStyle name="Note 8 24" xfId="13573"/>
    <cellStyle name="Note 8 24 2" xfId="13574"/>
    <cellStyle name="Note 8 25" xfId="13575"/>
    <cellStyle name="Note 8 25 2" xfId="13576"/>
    <cellStyle name="Note 8 26" xfId="13577"/>
    <cellStyle name="Note 8 26 2" xfId="13578"/>
    <cellStyle name="Note 8 27" xfId="13579"/>
    <cellStyle name="Note 8 27 2" xfId="13580"/>
    <cellStyle name="Note 8 28" xfId="13581"/>
    <cellStyle name="Note 8 3" xfId="13582"/>
    <cellStyle name="Note 8 3 10" xfId="13583"/>
    <cellStyle name="Note 8 3 10 2" xfId="13584"/>
    <cellStyle name="Note 8 3 11" xfId="13585"/>
    <cellStyle name="Note 8 3 11 2" xfId="13586"/>
    <cellStyle name="Note 8 3 12" xfId="13587"/>
    <cellStyle name="Note 8 3 12 2" xfId="13588"/>
    <cellStyle name="Note 8 3 13" xfId="13589"/>
    <cellStyle name="Note 8 3 13 2" xfId="13590"/>
    <cellStyle name="Note 8 3 14" xfId="13591"/>
    <cellStyle name="Note 8 3 14 2" xfId="13592"/>
    <cellStyle name="Note 8 3 15" xfId="13593"/>
    <cellStyle name="Note 8 3 15 2" xfId="13594"/>
    <cellStyle name="Note 8 3 16" xfId="13595"/>
    <cellStyle name="Note 8 3 16 2" xfId="13596"/>
    <cellStyle name="Note 8 3 17" xfId="13597"/>
    <cellStyle name="Note 8 3 17 2" xfId="13598"/>
    <cellStyle name="Note 8 3 18" xfId="13599"/>
    <cellStyle name="Note 8 3 18 2" xfId="13600"/>
    <cellStyle name="Note 8 3 19" xfId="13601"/>
    <cellStyle name="Note 8 3 19 2" xfId="13602"/>
    <cellStyle name="Note 8 3 2" xfId="13603"/>
    <cellStyle name="Note 8 3 2 10" xfId="13604"/>
    <cellStyle name="Note 8 3 2 10 2" xfId="13605"/>
    <cellStyle name="Note 8 3 2 11" xfId="13606"/>
    <cellStyle name="Note 8 3 2 11 2" xfId="13607"/>
    <cellStyle name="Note 8 3 2 12" xfId="13608"/>
    <cellStyle name="Note 8 3 2 12 2" xfId="13609"/>
    <cellStyle name="Note 8 3 2 13" xfId="13610"/>
    <cellStyle name="Note 8 3 2 13 2" xfId="13611"/>
    <cellStyle name="Note 8 3 2 14" xfId="13612"/>
    <cellStyle name="Note 8 3 2 14 2" xfId="13613"/>
    <cellStyle name="Note 8 3 2 15" xfId="13614"/>
    <cellStyle name="Note 8 3 2 15 2" xfId="13615"/>
    <cellStyle name="Note 8 3 2 16" xfId="13616"/>
    <cellStyle name="Note 8 3 2 16 2" xfId="13617"/>
    <cellStyle name="Note 8 3 2 17" xfId="13618"/>
    <cellStyle name="Note 8 3 2 17 2" xfId="13619"/>
    <cellStyle name="Note 8 3 2 18" xfId="13620"/>
    <cellStyle name="Note 8 3 2 18 2" xfId="13621"/>
    <cellStyle name="Note 8 3 2 19" xfId="13622"/>
    <cellStyle name="Note 8 3 2 2" xfId="13623"/>
    <cellStyle name="Note 8 3 2 2 2" xfId="13624"/>
    <cellStyle name="Note 8 3 2 3" xfId="13625"/>
    <cellStyle name="Note 8 3 2 3 2" xfId="13626"/>
    <cellStyle name="Note 8 3 2 4" xfId="13627"/>
    <cellStyle name="Note 8 3 2 4 2" xfId="13628"/>
    <cellStyle name="Note 8 3 2 5" xfId="13629"/>
    <cellStyle name="Note 8 3 2 5 2" xfId="13630"/>
    <cellStyle name="Note 8 3 2 6" xfId="13631"/>
    <cellStyle name="Note 8 3 2 6 2" xfId="13632"/>
    <cellStyle name="Note 8 3 2 7" xfId="13633"/>
    <cellStyle name="Note 8 3 2 7 2" xfId="13634"/>
    <cellStyle name="Note 8 3 2 8" xfId="13635"/>
    <cellStyle name="Note 8 3 2 8 2" xfId="13636"/>
    <cellStyle name="Note 8 3 2 9" xfId="13637"/>
    <cellStyle name="Note 8 3 2 9 2" xfId="13638"/>
    <cellStyle name="Note 8 3 20" xfId="13639"/>
    <cellStyle name="Note 8 3 3" xfId="13640"/>
    <cellStyle name="Note 8 3 3 10" xfId="13641"/>
    <cellStyle name="Note 8 3 3 10 2" xfId="13642"/>
    <cellStyle name="Note 8 3 3 11" xfId="13643"/>
    <cellStyle name="Note 8 3 3 11 2" xfId="13644"/>
    <cellStyle name="Note 8 3 3 12" xfId="13645"/>
    <cellStyle name="Note 8 3 3 12 2" xfId="13646"/>
    <cellStyle name="Note 8 3 3 13" xfId="13647"/>
    <cellStyle name="Note 8 3 3 13 2" xfId="13648"/>
    <cellStyle name="Note 8 3 3 14" xfId="13649"/>
    <cellStyle name="Note 8 3 3 14 2" xfId="13650"/>
    <cellStyle name="Note 8 3 3 15" xfId="13651"/>
    <cellStyle name="Note 8 3 3 15 2" xfId="13652"/>
    <cellStyle name="Note 8 3 3 16" xfId="13653"/>
    <cellStyle name="Note 8 3 3 16 2" xfId="13654"/>
    <cellStyle name="Note 8 3 3 17" xfId="13655"/>
    <cellStyle name="Note 8 3 3 17 2" xfId="13656"/>
    <cellStyle name="Note 8 3 3 18" xfId="13657"/>
    <cellStyle name="Note 8 3 3 18 2" xfId="13658"/>
    <cellStyle name="Note 8 3 3 19" xfId="13659"/>
    <cellStyle name="Note 8 3 3 2" xfId="13660"/>
    <cellStyle name="Note 8 3 3 2 2" xfId="13661"/>
    <cellStyle name="Note 8 3 3 3" xfId="13662"/>
    <cellStyle name="Note 8 3 3 3 2" xfId="13663"/>
    <cellStyle name="Note 8 3 3 4" xfId="13664"/>
    <cellStyle name="Note 8 3 3 4 2" xfId="13665"/>
    <cellStyle name="Note 8 3 3 5" xfId="13666"/>
    <cellStyle name="Note 8 3 3 5 2" xfId="13667"/>
    <cellStyle name="Note 8 3 3 6" xfId="13668"/>
    <cellStyle name="Note 8 3 3 6 2" xfId="13669"/>
    <cellStyle name="Note 8 3 3 7" xfId="13670"/>
    <cellStyle name="Note 8 3 3 7 2" xfId="13671"/>
    <cellStyle name="Note 8 3 3 8" xfId="13672"/>
    <cellStyle name="Note 8 3 3 8 2" xfId="13673"/>
    <cellStyle name="Note 8 3 3 9" xfId="13674"/>
    <cellStyle name="Note 8 3 3 9 2" xfId="13675"/>
    <cellStyle name="Note 8 3 4" xfId="13676"/>
    <cellStyle name="Note 8 3 4 10" xfId="13677"/>
    <cellStyle name="Note 8 3 4 10 2" xfId="13678"/>
    <cellStyle name="Note 8 3 4 11" xfId="13679"/>
    <cellStyle name="Note 8 3 4 11 2" xfId="13680"/>
    <cellStyle name="Note 8 3 4 12" xfId="13681"/>
    <cellStyle name="Note 8 3 4 12 2" xfId="13682"/>
    <cellStyle name="Note 8 3 4 13" xfId="13683"/>
    <cellStyle name="Note 8 3 4 13 2" xfId="13684"/>
    <cellStyle name="Note 8 3 4 14" xfId="13685"/>
    <cellStyle name="Note 8 3 4 14 2" xfId="13686"/>
    <cellStyle name="Note 8 3 4 15" xfId="13687"/>
    <cellStyle name="Note 8 3 4 15 2" xfId="13688"/>
    <cellStyle name="Note 8 3 4 16" xfId="13689"/>
    <cellStyle name="Note 8 3 4 2" xfId="13690"/>
    <cellStyle name="Note 8 3 4 2 2" xfId="13691"/>
    <cellStyle name="Note 8 3 4 3" xfId="13692"/>
    <cellStyle name="Note 8 3 4 3 2" xfId="13693"/>
    <cellStyle name="Note 8 3 4 4" xfId="13694"/>
    <cellStyle name="Note 8 3 4 4 2" xfId="13695"/>
    <cellStyle name="Note 8 3 4 5" xfId="13696"/>
    <cellStyle name="Note 8 3 4 5 2" xfId="13697"/>
    <cellStyle name="Note 8 3 4 6" xfId="13698"/>
    <cellStyle name="Note 8 3 4 6 2" xfId="13699"/>
    <cellStyle name="Note 8 3 4 7" xfId="13700"/>
    <cellStyle name="Note 8 3 4 7 2" xfId="13701"/>
    <cellStyle name="Note 8 3 4 8" xfId="13702"/>
    <cellStyle name="Note 8 3 4 8 2" xfId="13703"/>
    <cellStyle name="Note 8 3 4 9" xfId="13704"/>
    <cellStyle name="Note 8 3 4 9 2" xfId="13705"/>
    <cellStyle name="Note 8 3 5" xfId="13706"/>
    <cellStyle name="Note 8 3 5 10" xfId="13707"/>
    <cellStyle name="Note 8 3 5 10 2" xfId="13708"/>
    <cellStyle name="Note 8 3 5 11" xfId="13709"/>
    <cellStyle name="Note 8 3 5 11 2" xfId="13710"/>
    <cellStyle name="Note 8 3 5 12" xfId="13711"/>
    <cellStyle name="Note 8 3 5 12 2" xfId="13712"/>
    <cellStyle name="Note 8 3 5 13" xfId="13713"/>
    <cellStyle name="Note 8 3 5 13 2" xfId="13714"/>
    <cellStyle name="Note 8 3 5 14" xfId="13715"/>
    <cellStyle name="Note 8 3 5 14 2" xfId="13716"/>
    <cellStyle name="Note 8 3 5 15" xfId="13717"/>
    <cellStyle name="Note 8 3 5 15 2" xfId="13718"/>
    <cellStyle name="Note 8 3 5 16" xfId="13719"/>
    <cellStyle name="Note 8 3 5 2" xfId="13720"/>
    <cellStyle name="Note 8 3 5 2 2" xfId="13721"/>
    <cellStyle name="Note 8 3 5 3" xfId="13722"/>
    <cellStyle name="Note 8 3 5 3 2" xfId="13723"/>
    <cellStyle name="Note 8 3 5 4" xfId="13724"/>
    <cellStyle name="Note 8 3 5 4 2" xfId="13725"/>
    <cellStyle name="Note 8 3 5 5" xfId="13726"/>
    <cellStyle name="Note 8 3 5 5 2" xfId="13727"/>
    <cellStyle name="Note 8 3 5 6" xfId="13728"/>
    <cellStyle name="Note 8 3 5 6 2" xfId="13729"/>
    <cellStyle name="Note 8 3 5 7" xfId="13730"/>
    <cellStyle name="Note 8 3 5 7 2" xfId="13731"/>
    <cellStyle name="Note 8 3 5 8" xfId="13732"/>
    <cellStyle name="Note 8 3 5 8 2" xfId="13733"/>
    <cellStyle name="Note 8 3 5 9" xfId="13734"/>
    <cellStyle name="Note 8 3 5 9 2" xfId="13735"/>
    <cellStyle name="Note 8 3 6" xfId="13736"/>
    <cellStyle name="Note 8 3 6 10" xfId="13737"/>
    <cellStyle name="Note 8 3 6 10 2" xfId="13738"/>
    <cellStyle name="Note 8 3 6 11" xfId="13739"/>
    <cellStyle name="Note 8 3 6 11 2" xfId="13740"/>
    <cellStyle name="Note 8 3 6 12" xfId="13741"/>
    <cellStyle name="Note 8 3 6 12 2" xfId="13742"/>
    <cellStyle name="Note 8 3 6 13" xfId="13743"/>
    <cellStyle name="Note 8 3 6 13 2" xfId="13744"/>
    <cellStyle name="Note 8 3 6 14" xfId="13745"/>
    <cellStyle name="Note 8 3 6 14 2" xfId="13746"/>
    <cellStyle name="Note 8 3 6 15" xfId="13747"/>
    <cellStyle name="Note 8 3 6 2" xfId="13748"/>
    <cellStyle name="Note 8 3 6 2 2" xfId="13749"/>
    <cellStyle name="Note 8 3 6 3" xfId="13750"/>
    <cellStyle name="Note 8 3 6 3 2" xfId="13751"/>
    <cellStyle name="Note 8 3 6 4" xfId="13752"/>
    <cellStyle name="Note 8 3 6 4 2" xfId="13753"/>
    <cellStyle name="Note 8 3 6 5" xfId="13754"/>
    <cellStyle name="Note 8 3 6 5 2" xfId="13755"/>
    <cellStyle name="Note 8 3 6 6" xfId="13756"/>
    <cellStyle name="Note 8 3 6 6 2" xfId="13757"/>
    <cellStyle name="Note 8 3 6 7" xfId="13758"/>
    <cellStyle name="Note 8 3 6 7 2" xfId="13759"/>
    <cellStyle name="Note 8 3 6 8" xfId="13760"/>
    <cellStyle name="Note 8 3 6 8 2" xfId="13761"/>
    <cellStyle name="Note 8 3 6 9" xfId="13762"/>
    <cellStyle name="Note 8 3 6 9 2" xfId="13763"/>
    <cellStyle name="Note 8 3 7" xfId="13764"/>
    <cellStyle name="Note 8 3 7 2" xfId="13765"/>
    <cellStyle name="Note 8 3 8" xfId="13766"/>
    <cellStyle name="Note 8 3 8 2" xfId="13767"/>
    <cellStyle name="Note 8 3 9" xfId="13768"/>
    <cellStyle name="Note 8 3 9 2" xfId="13769"/>
    <cellStyle name="Note 8 4" xfId="13770"/>
    <cellStyle name="Note 8 4 10" xfId="13771"/>
    <cellStyle name="Note 8 4 10 2" xfId="13772"/>
    <cellStyle name="Note 8 4 11" xfId="13773"/>
    <cellStyle name="Note 8 4 11 2" xfId="13774"/>
    <cellStyle name="Note 8 4 12" xfId="13775"/>
    <cellStyle name="Note 8 4 12 2" xfId="13776"/>
    <cellStyle name="Note 8 4 13" xfId="13777"/>
    <cellStyle name="Note 8 4 13 2" xfId="13778"/>
    <cellStyle name="Note 8 4 14" xfId="13779"/>
    <cellStyle name="Note 8 4 14 2" xfId="13780"/>
    <cellStyle name="Note 8 4 15" xfId="13781"/>
    <cellStyle name="Note 8 4 15 2" xfId="13782"/>
    <cellStyle name="Note 8 4 16" xfId="13783"/>
    <cellStyle name="Note 8 4 16 2" xfId="13784"/>
    <cellStyle name="Note 8 4 17" xfId="13785"/>
    <cellStyle name="Note 8 4 17 2" xfId="13786"/>
    <cellStyle name="Note 8 4 18" xfId="13787"/>
    <cellStyle name="Note 8 4 18 2" xfId="13788"/>
    <cellStyle name="Note 8 4 19" xfId="13789"/>
    <cellStyle name="Note 8 4 19 2" xfId="13790"/>
    <cellStyle name="Note 8 4 2" xfId="13791"/>
    <cellStyle name="Note 8 4 2 10" xfId="13792"/>
    <cellStyle name="Note 8 4 2 10 2" xfId="13793"/>
    <cellStyle name="Note 8 4 2 11" xfId="13794"/>
    <cellStyle name="Note 8 4 2 11 2" xfId="13795"/>
    <cellStyle name="Note 8 4 2 12" xfId="13796"/>
    <cellStyle name="Note 8 4 2 12 2" xfId="13797"/>
    <cellStyle name="Note 8 4 2 13" xfId="13798"/>
    <cellStyle name="Note 8 4 2 13 2" xfId="13799"/>
    <cellStyle name="Note 8 4 2 14" xfId="13800"/>
    <cellStyle name="Note 8 4 2 14 2" xfId="13801"/>
    <cellStyle name="Note 8 4 2 15" xfId="13802"/>
    <cellStyle name="Note 8 4 2 15 2" xfId="13803"/>
    <cellStyle name="Note 8 4 2 16" xfId="13804"/>
    <cellStyle name="Note 8 4 2 16 2" xfId="13805"/>
    <cellStyle name="Note 8 4 2 17" xfId="13806"/>
    <cellStyle name="Note 8 4 2 17 2" xfId="13807"/>
    <cellStyle name="Note 8 4 2 18" xfId="13808"/>
    <cellStyle name="Note 8 4 2 18 2" xfId="13809"/>
    <cellStyle name="Note 8 4 2 19" xfId="13810"/>
    <cellStyle name="Note 8 4 2 2" xfId="13811"/>
    <cellStyle name="Note 8 4 2 2 2" xfId="13812"/>
    <cellStyle name="Note 8 4 2 3" xfId="13813"/>
    <cellStyle name="Note 8 4 2 3 2" xfId="13814"/>
    <cellStyle name="Note 8 4 2 4" xfId="13815"/>
    <cellStyle name="Note 8 4 2 4 2" xfId="13816"/>
    <cellStyle name="Note 8 4 2 5" xfId="13817"/>
    <cellStyle name="Note 8 4 2 5 2" xfId="13818"/>
    <cellStyle name="Note 8 4 2 6" xfId="13819"/>
    <cellStyle name="Note 8 4 2 6 2" xfId="13820"/>
    <cellStyle name="Note 8 4 2 7" xfId="13821"/>
    <cellStyle name="Note 8 4 2 7 2" xfId="13822"/>
    <cellStyle name="Note 8 4 2 8" xfId="13823"/>
    <cellStyle name="Note 8 4 2 8 2" xfId="13824"/>
    <cellStyle name="Note 8 4 2 9" xfId="13825"/>
    <cellStyle name="Note 8 4 2 9 2" xfId="13826"/>
    <cellStyle name="Note 8 4 20" xfId="13827"/>
    <cellStyle name="Note 8 4 3" xfId="13828"/>
    <cellStyle name="Note 8 4 3 10" xfId="13829"/>
    <cellStyle name="Note 8 4 3 10 2" xfId="13830"/>
    <cellStyle name="Note 8 4 3 11" xfId="13831"/>
    <cellStyle name="Note 8 4 3 11 2" xfId="13832"/>
    <cellStyle name="Note 8 4 3 12" xfId="13833"/>
    <cellStyle name="Note 8 4 3 12 2" xfId="13834"/>
    <cellStyle name="Note 8 4 3 13" xfId="13835"/>
    <cellStyle name="Note 8 4 3 13 2" xfId="13836"/>
    <cellStyle name="Note 8 4 3 14" xfId="13837"/>
    <cellStyle name="Note 8 4 3 14 2" xfId="13838"/>
    <cellStyle name="Note 8 4 3 15" xfId="13839"/>
    <cellStyle name="Note 8 4 3 15 2" xfId="13840"/>
    <cellStyle name="Note 8 4 3 16" xfId="13841"/>
    <cellStyle name="Note 8 4 3 16 2" xfId="13842"/>
    <cellStyle name="Note 8 4 3 17" xfId="13843"/>
    <cellStyle name="Note 8 4 3 17 2" xfId="13844"/>
    <cellStyle name="Note 8 4 3 18" xfId="13845"/>
    <cellStyle name="Note 8 4 3 18 2" xfId="13846"/>
    <cellStyle name="Note 8 4 3 19" xfId="13847"/>
    <cellStyle name="Note 8 4 3 2" xfId="13848"/>
    <cellStyle name="Note 8 4 3 2 2" xfId="13849"/>
    <cellStyle name="Note 8 4 3 3" xfId="13850"/>
    <cellStyle name="Note 8 4 3 3 2" xfId="13851"/>
    <cellStyle name="Note 8 4 3 4" xfId="13852"/>
    <cellStyle name="Note 8 4 3 4 2" xfId="13853"/>
    <cellStyle name="Note 8 4 3 5" xfId="13854"/>
    <cellStyle name="Note 8 4 3 5 2" xfId="13855"/>
    <cellStyle name="Note 8 4 3 6" xfId="13856"/>
    <cellStyle name="Note 8 4 3 6 2" xfId="13857"/>
    <cellStyle name="Note 8 4 3 7" xfId="13858"/>
    <cellStyle name="Note 8 4 3 7 2" xfId="13859"/>
    <cellStyle name="Note 8 4 3 8" xfId="13860"/>
    <cellStyle name="Note 8 4 3 8 2" xfId="13861"/>
    <cellStyle name="Note 8 4 3 9" xfId="13862"/>
    <cellStyle name="Note 8 4 3 9 2" xfId="13863"/>
    <cellStyle name="Note 8 4 4" xfId="13864"/>
    <cellStyle name="Note 8 4 4 10" xfId="13865"/>
    <cellStyle name="Note 8 4 4 10 2" xfId="13866"/>
    <cellStyle name="Note 8 4 4 11" xfId="13867"/>
    <cellStyle name="Note 8 4 4 11 2" xfId="13868"/>
    <cellStyle name="Note 8 4 4 12" xfId="13869"/>
    <cellStyle name="Note 8 4 4 12 2" xfId="13870"/>
    <cellStyle name="Note 8 4 4 13" xfId="13871"/>
    <cellStyle name="Note 8 4 4 13 2" xfId="13872"/>
    <cellStyle name="Note 8 4 4 14" xfId="13873"/>
    <cellStyle name="Note 8 4 4 14 2" xfId="13874"/>
    <cellStyle name="Note 8 4 4 15" xfId="13875"/>
    <cellStyle name="Note 8 4 4 15 2" xfId="13876"/>
    <cellStyle name="Note 8 4 4 16" xfId="13877"/>
    <cellStyle name="Note 8 4 4 2" xfId="13878"/>
    <cellStyle name="Note 8 4 4 2 2" xfId="13879"/>
    <cellStyle name="Note 8 4 4 3" xfId="13880"/>
    <cellStyle name="Note 8 4 4 3 2" xfId="13881"/>
    <cellStyle name="Note 8 4 4 4" xfId="13882"/>
    <cellStyle name="Note 8 4 4 4 2" xfId="13883"/>
    <cellStyle name="Note 8 4 4 5" xfId="13884"/>
    <cellStyle name="Note 8 4 4 5 2" xfId="13885"/>
    <cellStyle name="Note 8 4 4 6" xfId="13886"/>
    <cellStyle name="Note 8 4 4 6 2" xfId="13887"/>
    <cellStyle name="Note 8 4 4 7" xfId="13888"/>
    <cellStyle name="Note 8 4 4 7 2" xfId="13889"/>
    <cellStyle name="Note 8 4 4 8" xfId="13890"/>
    <cellStyle name="Note 8 4 4 8 2" xfId="13891"/>
    <cellStyle name="Note 8 4 4 9" xfId="13892"/>
    <cellStyle name="Note 8 4 4 9 2" xfId="13893"/>
    <cellStyle name="Note 8 4 5" xfId="13894"/>
    <cellStyle name="Note 8 4 5 10" xfId="13895"/>
    <cellStyle name="Note 8 4 5 10 2" xfId="13896"/>
    <cellStyle name="Note 8 4 5 11" xfId="13897"/>
    <cellStyle name="Note 8 4 5 11 2" xfId="13898"/>
    <cellStyle name="Note 8 4 5 12" xfId="13899"/>
    <cellStyle name="Note 8 4 5 12 2" xfId="13900"/>
    <cellStyle name="Note 8 4 5 13" xfId="13901"/>
    <cellStyle name="Note 8 4 5 13 2" xfId="13902"/>
    <cellStyle name="Note 8 4 5 14" xfId="13903"/>
    <cellStyle name="Note 8 4 5 14 2" xfId="13904"/>
    <cellStyle name="Note 8 4 5 15" xfId="13905"/>
    <cellStyle name="Note 8 4 5 15 2" xfId="13906"/>
    <cellStyle name="Note 8 4 5 16" xfId="13907"/>
    <cellStyle name="Note 8 4 5 2" xfId="13908"/>
    <cellStyle name="Note 8 4 5 2 2" xfId="13909"/>
    <cellStyle name="Note 8 4 5 3" xfId="13910"/>
    <cellStyle name="Note 8 4 5 3 2" xfId="13911"/>
    <cellStyle name="Note 8 4 5 4" xfId="13912"/>
    <cellStyle name="Note 8 4 5 4 2" xfId="13913"/>
    <cellStyle name="Note 8 4 5 5" xfId="13914"/>
    <cellStyle name="Note 8 4 5 5 2" xfId="13915"/>
    <cellStyle name="Note 8 4 5 6" xfId="13916"/>
    <cellStyle name="Note 8 4 5 6 2" xfId="13917"/>
    <cellStyle name="Note 8 4 5 7" xfId="13918"/>
    <cellStyle name="Note 8 4 5 7 2" xfId="13919"/>
    <cellStyle name="Note 8 4 5 8" xfId="13920"/>
    <cellStyle name="Note 8 4 5 8 2" xfId="13921"/>
    <cellStyle name="Note 8 4 5 9" xfId="13922"/>
    <cellStyle name="Note 8 4 5 9 2" xfId="13923"/>
    <cellStyle name="Note 8 4 6" xfId="13924"/>
    <cellStyle name="Note 8 4 6 10" xfId="13925"/>
    <cellStyle name="Note 8 4 6 10 2" xfId="13926"/>
    <cellStyle name="Note 8 4 6 11" xfId="13927"/>
    <cellStyle name="Note 8 4 6 11 2" xfId="13928"/>
    <cellStyle name="Note 8 4 6 12" xfId="13929"/>
    <cellStyle name="Note 8 4 6 12 2" xfId="13930"/>
    <cellStyle name="Note 8 4 6 13" xfId="13931"/>
    <cellStyle name="Note 8 4 6 13 2" xfId="13932"/>
    <cellStyle name="Note 8 4 6 14" xfId="13933"/>
    <cellStyle name="Note 8 4 6 14 2" xfId="13934"/>
    <cellStyle name="Note 8 4 6 15" xfId="13935"/>
    <cellStyle name="Note 8 4 6 2" xfId="13936"/>
    <cellStyle name="Note 8 4 6 2 2" xfId="13937"/>
    <cellStyle name="Note 8 4 6 3" xfId="13938"/>
    <cellStyle name="Note 8 4 6 3 2" xfId="13939"/>
    <cellStyle name="Note 8 4 6 4" xfId="13940"/>
    <cellStyle name="Note 8 4 6 4 2" xfId="13941"/>
    <cellStyle name="Note 8 4 6 5" xfId="13942"/>
    <cellStyle name="Note 8 4 6 5 2" xfId="13943"/>
    <cellStyle name="Note 8 4 6 6" xfId="13944"/>
    <cellStyle name="Note 8 4 6 6 2" xfId="13945"/>
    <cellStyle name="Note 8 4 6 7" xfId="13946"/>
    <cellStyle name="Note 8 4 6 7 2" xfId="13947"/>
    <cellStyle name="Note 8 4 6 8" xfId="13948"/>
    <cellStyle name="Note 8 4 6 8 2" xfId="13949"/>
    <cellStyle name="Note 8 4 6 9" xfId="13950"/>
    <cellStyle name="Note 8 4 6 9 2" xfId="13951"/>
    <cellStyle name="Note 8 4 7" xfId="13952"/>
    <cellStyle name="Note 8 4 7 2" xfId="13953"/>
    <cellStyle name="Note 8 4 8" xfId="13954"/>
    <cellStyle name="Note 8 4 8 2" xfId="13955"/>
    <cellStyle name="Note 8 4 9" xfId="13956"/>
    <cellStyle name="Note 8 4 9 2" xfId="13957"/>
    <cellStyle name="Note 8 5" xfId="13958"/>
    <cellStyle name="Note 8 5 10" xfId="13959"/>
    <cellStyle name="Note 8 5 10 2" xfId="13960"/>
    <cellStyle name="Note 8 5 11" xfId="13961"/>
    <cellStyle name="Note 8 5 11 2" xfId="13962"/>
    <cellStyle name="Note 8 5 12" xfId="13963"/>
    <cellStyle name="Note 8 5 12 2" xfId="13964"/>
    <cellStyle name="Note 8 5 13" xfId="13965"/>
    <cellStyle name="Note 8 5 13 2" xfId="13966"/>
    <cellStyle name="Note 8 5 14" xfId="13967"/>
    <cellStyle name="Note 8 5 14 2" xfId="13968"/>
    <cellStyle name="Note 8 5 15" xfId="13969"/>
    <cellStyle name="Note 8 5 15 2" xfId="13970"/>
    <cellStyle name="Note 8 5 16" xfId="13971"/>
    <cellStyle name="Note 8 5 16 2" xfId="13972"/>
    <cellStyle name="Note 8 5 17" xfId="13973"/>
    <cellStyle name="Note 8 5 17 2" xfId="13974"/>
    <cellStyle name="Note 8 5 18" xfId="13975"/>
    <cellStyle name="Note 8 5 18 2" xfId="13976"/>
    <cellStyle name="Note 8 5 19" xfId="13977"/>
    <cellStyle name="Note 8 5 19 2" xfId="13978"/>
    <cellStyle name="Note 8 5 2" xfId="13979"/>
    <cellStyle name="Note 8 5 2 10" xfId="13980"/>
    <cellStyle name="Note 8 5 2 10 2" xfId="13981"/>
    <cellStyle name="Note 8 5 2 11" xfId="13982"/>
    <cellStyle name="Note 8 5 2 11 2" xfId="13983"/>
    <cellStyle name="Note 8 5 2 12" xfId="13984"/>
    <cellStyle name="Note 8 5 2 12 2" xfId="13985"/>
    <cellStyle name="Note 8 5 2 13" xfId="13986"/>
    <cellStyle name="Note 8 5 2 13 2" xfId="13987"/>
    <cellStyle name="Note 8 5 2 14" xfId="13988"/>
    <cellStyle name="Note 8 5 2 14 2" xfId="13989"/>
    <cellStyle name="Note 8 5 2 15" xfId="13990"/>
    <cellStyle name="Note 8 5 2 15 2" xfId="13991"/>
    <cellStyle name="Note 8 5 2 16" xfId="13992"/>
    <cellStyle name="Note 8 5 2 16 2" xfId="13993"/>
    <cellStyle name="Note 8 5 2 17" xfId="13994"/>
    <cellStyle name="Note 8 5 2 17 2" xfId="13995"/>
    <cellStyle name="Note 8 5 2 18" xfId="13996"/>
    <cellStyle name="Note 8 5 2 18 2" xfId="13997"/>
    <cellStyle name="Note 8 5 2 19" xfId="13998"/>
    <cellStyle name="Note 8 5 2 2" xfId="13999"/>
    <cellStyle name="Note 8 5 2 2 2" xfId="14000"/>
    <cellStyle name="Note 8 5 2 3" xfId="14001"/>
    <cellStyle name="Note 8 5 2 3 2" xfId="14002"/>
    <cellStyle name="Note 8 5 2 4" xfId="14003"/>
    <cellStyle name="Note 8 5 2 4 2" xfId="14004"/>
    <cellStyle name="Note 8 5 2 5" xfId="14005"/>
    <cellStyle name="Note 8 5 2 5 2" xfId="14006"/>
    <cellStyle name="Note 8 5 2 6" xfId="14007"/>
    <cellStyle name="Note 8 5 2 6 2" xfId="14008"/>
    <cellStyle name="Note 8 5 2 7" xfId="14009"/>
    <cellStyle name="Note 8 5 2 7 2" xfId="14010"/>
    <cellStyle name="Note 8 5 2 8" xfId="14011"/>
    <cellStyle name="Note 8 5 2 8 2" xfId="14012"/>
    <cellStyle name="Note 8 5 2 9" xfId="14013"/>
    <cellStyle name="Note 8 5 2 9 2" xfId="14014"/>
    <cellStyle name="Note 8 5 20" xfId="14015"/>
    <cellStyle name="Note 8 5 3" xfId="14016"/>
    <cellStyle name="Note 8 5 3 10" xfId="14017"/>
    <cellStyle name="Note 8 5 3 10 2" xfId="14018"/>
    <cellStyle name="Note 8 5 3 11" xfId="14019"/>
    <cellStyle name="Note 8 5 3 11 2" xfId="14020"/>
    <cellStyle name="Note 8 5 3 12" xfId="14021"/>
    <cellStyle name="Note 8 5 3 12 2" xfId="14022"/>
    <cellStyle name="Note 8 5 3 13" xfId="14023"/>
    <cellStyle name="Note 8 5 3 13 2" xfId="14024"/>
    <cellStyle name="Note 8 5 3 14" xfId="14025"/>
    <cellStyle name="Note 8 5 3 14 2" xfId="14026"/>
    <cellStyle name="Note 8 5 3 15" xfId="14027"/>
    <cellStyle name="Note 8 5 3 15 2" xfId="14028"/>
    <cellStyle name="Note 8 5 3 16" xfId="14029"/>
    <cellStyle name="Note 8 5 3 16 2" xfId="14030"/>
    <cellStyle name="Note 8 5 3 17" xfId="14031"/>
    <cellStyle name="Note 8 5 3 17 2" xfId="14032"/>
    <cellStyle name="Note 8 5 3 18" xfId="14033"/>
    <cellStyle name="Note 8 5 3 2" xfId="14034"/>
    <cellStyle name="Note 8 5 3 2 2" xfId="14035"/>
    <cellStyle name="Note 8 5 3 3" xfId="14036"/>
    <cellStyle name="Note 8 5 3 3 2" xfId="14037"/>
    <cellStyle name="Note 8 5 3 4" xfId="14038"/>
    <cellStyle name="Note 8 5 3 4 2" xfId="14039"/>
    <cellStyle name="Note 8 5 3 5" xfId="14040"/>
    <cellStyle name="Note 8 5 3 5 2" xfId="14041"/>
    <cellStyle name="Note 8 5 3 6" xfId="14042"/>
    <cellStyle name="Note 8 5 3 6 2" xfId="14043"/>
    <cellStyle name="Note 8 5 3 7" xfId="14044"/>
    <cellStyle name="Note 8 5 3 7 2" xfId="14045"/>
    <cellStyle name="Note 8 5 3 8" xfId="14046"/>
    <cellStyle name="Note 8 5 3 8 2" xfId="14047"/>
    <cellStyle name="Note 8 5 3 9" xfId="14048"/>
    <cellStyle name="Note 8 5 3 9 2" xfId="14049"/>
    <cellStyle name="Note 8 5 4" xfId="14050"/>
    <cellStyle name="Note 8 5 4 10" xfId="14051"/>
    <cellStyle name="Note 8 5 4 10 2" xfId="14052"/>
    <cellStyle name="Note 8 5 4 11" xfId="14053"/>
    <cellStyle name="Note 8 5 4 11 2" xfId="14054"/>
    <cellStyle name="Note 8 5 4 12" xfId="14055"/>
    <cellStyle name="Note 8 5 4 12 2" xfId="14056"/>
    <cellStyle name="Note 8 5 4 13" xfId="14057"/>
    <cellStyle name="Note 8 5 4 13 2" xfId="14058"/>
    <cellStyle name="Note 8 5 4 14" xfId="14059"/>
    <cellStyle name="Note 8 5 4 14 2" xfId="14060"/>
    <cellStyle name="Note 8 5 4 15" xfId="14061"/>
    <cellStyle name="Note 8 5 4 15 2" xfId="14062"/>
    <cellStyle name="Note 8 5 4 16" xfId="14063"/>
    <cellStyle name="Note 8 5 4 2" xfId="14064"/>
    <cellStyle name="Note 8 5 4 2 2" xfId="14065"/>
    <cellStyle name="Note 8 5 4 3" xfId="14066"/>
    <cellStyle name="Note 8 5 4 3 2" xfId="14067"/>
    <cellStyle name="Note 8 5 4 4" xfId="14068"/>
    <cellStyle name="Note 8 5 4 4 2" xfId="14069"/>
    <cellStyle name="Note 8 5 4 5" xfId="14070"/>
    <cellStyle name="Note 8 5 4 5 2" xfId="14071"/>
    <cellStyle name="Note 8 5 4 6" xfId="14072"/>
    <cellStyle name="Note 8 5 4 6 2" xfId="14073"/>
    <cellStyle name="Note 8 5 4 7" xfId="14074"/>
    <cellStyle name="Note 8 5 4 7 2" xfId="14075"/>
    <cellStyle name="Note 8 5 4 8" xfId="14076"/>
    <cellStyle name="Note 8 5 4 8 2" xfId="14077"/>
    <cellStyle name="Note 8 5 4 9" xfId="14078"/>
    <cellStyle name="Note 8 5 4 9 2" xfId="14079"/>
    <cellStyle name="Note 8 5 5" xfId="14080"/>
    <cellStyle name="Note 8 5 5 10" xfId="14081"/>
    <cellStyle name="Note 8 5 5 10 2" xfId="14082"/>
    <cellStyle name="Note 8 5 5 11" xfId="14083"/>
    <cellStyle name="Note 8 5 5 11 2" xfId="14084"/>
    <cellStyle name="Note 8 5 5 12" xfId="14085"/>
    <cellStyle name="Note 8 5 5 12 2" xfId="14086"/>
    <cellStyle name="Note 8 5 5 13" xfId="14087"/>
    <cellStyle name="Note 8 5 5 13 2" xfId="14088"/>
    <cellStyle name="Note 8 5 5 14" xfId="14089"/>
    <cellStyle name="Note 8 5 5 14 2" xfId="14090"/>
    <cellStyle name="Note 8 5 5 15" xfId="14091"/>
    <cellStyle name="Note 8 5 5 15 2" xfId="14092"/>
    <cellStyle name="Note 8 5 5 16" xfId="14093"/>
    <cellStyle name="Note 8 5 5 2" xfId="14094"/>
    <cellStyle name="Note 8 5 5 2 2" xfId="14095"/>
    <cellStyle name="Note 8 5 5 3" xfId="14096"/>
    <cellStyle name="Note 8 5 5 3 2" xfId="14097"/>
    <cellStyle name="Note 8 5 5 4" xfId="14098"/>
    <cellStyle name="Note 8 5 5 4 2" xfId="14099"/>
    <cellStyle name="Note 8 5 5 5" xfId="14100"/>
    <cellStyle name="Note 8 5 5 5 2" xfId="14101"/>
    <cellStyle name="Note 8 5 5 6" xfId="14102"/>
    <cellStyle name="Note 8 5 5 6 2" xfId="14103"/>
    <cellStyle name="Note 8 5 5 7" xfId="14104"/>
    <cellStyle name="Note 8 5 5 7 2" xfId="14105"/>
    <cellStyle name="Note 8 5 5 8" xfId="14106"/>
    <cellStyle name="Note 8 5 5 8 2" xfId="14107"/>
    <cellStyle name="Note 8 5 5 9" xfId="14108"/>
    <cellStyle name="Note 8 5 5 9 2" xfId="14109"/>
    <cellStyle name="Note 8 5 6" xfId="14110"/>
    <cellStyle name="Note 8 5 6 10" xfId="14111"/>
    <cellStyle name="Note 8 5 6 10 2" xfId="14112"/>
    <cellStyle name="Note 8 5 6 11" xfId="14113"/>
    <cellStyle name="Note 8 5 6 11 2" xfId="14114"/>
    <cellStyle name="Note 8 5 6 12" xfId="14115"/>
    <cellStyle name="Note 8 5 6 12 2" xfId="14116"/>
    <cellStyle name="Note 8 5 6 13" xfId="14117"/>
    <cellStyle name="Note 8 5 6 13 2" xfId="14118"/>
    <cellStyle name="Note 8 5 6 14" xfId="14119"/>
    <cellStyle name="Note 8 5 6 14 2" xfId="14120"/>
    <cellStyle name="Note 8 5 6 15" xfId="14121"/>
    <cellStyle name="Note 8 5 6 2" xfId="14122"/>
    <cellStyle name="Note 8 5 6 2 2" xfId="14123"/>
    <cellStyle name="Note 8 5 6 3" xfId="14124"/>
    <cellStyle name="Note 8 5 6 3 2" xfId="14125"/>
    <cellStyle name="Note 8 5 6 4" xfId="14126"/>
    <cellStyle name="Note 8 5 6 4 2" xfId="14127"/>
    <cellStyle name="Note 8 5 6 5" xfId="14128"/>
    <cellStyle name="Note 8 5 6 5 2" xfId="14129"/>
    <cellStyle name="Note 8 5 6 6" xfId="14130"/>
    <cellStyle name="Note 8 5 6 6 2" xfId="14131"/>
    <cellStyle name="Note 8 5 6 7" xfId="14132"/>
    <cellStyle name="Note 8 5 6 7 2" xfId="14133"/>
    <cellStyle name="Note 8 5 6 8" xfId="14134"/>
    <cellStyle name="Note 8 5 6 8 2" xfId="14135"/>
    <cellStyle name="Note 8 5 6 9" xfId="14136"/>
    <cellStyle name="Note 8 5 6 9 2" xfId="14137"/>
    <cellStyle name="Note 8 5 7" xfId="14138"/>
    <cellStyle name="Note 8 5 7 2" xfId="14139"/>
    <cellStyle name="Note 8 5 8" xfId="14140"/>
    <cellStyle name="Note 8 5 8 2" xfId="14141"/>
    <cellStyle name="Note 8 5 9" xfId="14142"/>
    <cellStyle name="Note 8 5 9 2" xfId="14143"/>
    <cellStyle name="Note 8 6" xfId="14144"/>
    <cellStyle name="Note 8 6 10" xfId="14145"/>
    <cellStyle name="Note 8 6 10 2" xfId="14146"/>
    <cellStyle name="Note 8 6 11" xfId="14147"/>
    <cellStyle name="Note 8 6 11 2" xfId="14148"/>
    <cellStyle name="Note 8 6 12" xfId="14149"/>
    <cellStyle name="Note 8 6 12 2" xfId="14150"/>
    <cellStyle name="Note 8 6 13" xfId="14151"/>
    <cellStyle name="Note 8 6 13 2" xfId="14152"/>
    <cellStyle name="Note 8 6 14" xfId="14153"/>
    <cellStyle name="Note 8 6 14 2" xfId="14154"/>
    <cellStyle name="Note 8 6 15" xfId="14155"/>
    <cellStyle name="Note 8 6 15 2" xfId="14156"/>
    <cellStyle name="Note 8 6 16" xfId="14157"/>
    <cellStyle name="Note 8 6 16 2" xfId="14158"/>
    <cellStyle name="Note 8 6 17" xfId="14159"/>
    <cellStyle name="Note 8 6 17 2" xfId="14160"/>
    <cellStyle name="Note 8 6 18" xfId="14161"/>
    <cellStyle name="Note 8 6 18 2" xfId="14162"/>
    <cellStyle name="Note 8 6 19" xfId="14163"/>
    <cellStyle name="Note 8 6 2" xfId="14164"/>
    <cellStyle name="Note 8 6 2 10" xfId="14165"/>
    <cellStyle name="Note 8 6 2 10 2" xfId="14166"/>
    <cellStyle name="Note 8 6 2 11" xfId="14167"/>
    <cellStyle name="Note 8 6 2 11 2" xfId="14168"/>
    <cellStyle name="Note 8 6 2 12" xfId="14169"/>
    <cellStyle name="Note 8 6 2 12 2" xfId="14170"/>
    <cellStyle name="Note 8 6 2 13" xfId="14171"/>
    <cellStyle name="Note 8 6 2 13 2" xfId="14172"/>
    <cellStyle name="Note 8 6 2 14" xfId="14173"/>
    <cellStyle name="Note 8 6 2 14 2" xfId="14174"/>
    <cellStyle name="Note 8 6 2 15" xfId="14175"/>
    <cellStyle name="Note 8 6 2 15 2" xfId="14176"/>
    <cellStyle name="Note 8 6 2 16" xfId="14177"/>
    <cellStyle name="Note 8 6 2 16 2" xfId="14178"/>
    <cellStyle name="Note 8 6 2 17" xfId="14179"/>
    <cellStyle name="Note 8 6 2 17 2" xfId="14180"/>
    <cellStyle name="Note 8 6 2 18" xfId="14181"/>
    <cellStyle name="Note 8 6 2 2" xfId="14182"/>
    <cellStyle name="Note 8 6 2 2 2" xfId="14183"/>
    <cellStyle name="Note 8 6 2 3" xfId="14184"/>
    <cellStyle name="Note 8 6 2 3 2" xfId="14185"/>
    <cellStyle name="Note 8 6 2 4" xfId="14186"/>
    <cellStyle name="Note 8 6 2 4 2" xfId="14187"/>
    <cellStyle name="Note 8 6 2 5" xfId="14188"/>
    <cellStyle name="Note 8 6 2 5 2" xfId="14189"/>
    <cellStyle name="Note 8 6 2 6" xfId="14190"/>
    <cellStyle name="Note 8 6 2 6 2" xfId="14191"/>
    <cellStyle name="Note 8 6 2 7" xfId="14192"/>
    <cellStyle name="Note 8 6 2 7 2" xfId="14193"/>
    <cellStyle name="Note 8 6 2 8" xfId="14194"/>
    <cellStyle name="Note 8 6 2 8 2" xfId="14195"/>
    <cellStyle name="Note 8 6 2 9" xfId="14196"/>
    <cellStyle name="Note 8 6 2 9 2" xfId="14197"/>
    <cellStyle name="Note 8 6 3" xfId="14198"/>
    <cellStyle name="Note 8 6 3 10" xfId="14199"/>
    <cellStyle name="Note 8 6 3 10 2" xfId="14200"/>
    <cellStyle name="Note 8 6 3 11" xfId="14201"/>
    <cellStyle name="Note 8 6 3 11 2" xfId="14202"/>
    <cellStyle name="Note 8 6 3 12" xfId="14203"/>
    <cellStyle name="Note 8 6 3 12 2" xfId="14204"/>
    <cellStyle name="Note 8 6 3 13" xfId="14205"/>
    <cellStyle name="Note 8 6 3 13 2" xfId="14206"/>
    <cellStyle name="Note 8 6 3 14" xfId="14207"/>
    <cellStyle name="Note 8 6 3 14 2" xfId="14208"/>
    <cellStyle name="Note 8 6 3 15" xfId="14209"/>
    <cellStyle name="Note 8 6 3 15 2" xfId="14210"/>
    <cellStyle name="Note 8 6 3 16" xfId="14211"/>
    <cellStyle name="Note 8 6 3 2" xfId="14212"/>
    <cellStyle name="Note 8 6 3 2 2" xfId="14213"/>
    <cellStyle name="Note 8 6 3 3" xfId="14214"/>
    <cellStyle name="Note 8 6 3 3 2" xfId="14215"/>
    <cellStyle name="Note 8 6 3 4" xfId="14216"/>
    <cellStyle name="Note 8 6 3 4 2" xfId="14217"/>
    <cellStyle name="Note 8 6 3 5" xfId="14218"/>
    <cellStyle name="Note 8 6 3 5 2" xfId="14219"/>
    <cellStyle name="Note 8 6 3 6" xfId="14220"/>
    <cellStyle name="Note 8 6 3 6 2" xfId="14221"/>
    <cellStyle name="Note 8 6 3 7" xfId="14222"/>
    <cellStyle name="Note 8 6 3 7 2" xfId="14223"/>
    <cellStyle name="Note 8 6 3 8" xfId="14224"/>
    <cellStyle name="Note 8 6 3 8 2" xfId="14225"/>
    <cellStyle name="Note 8 6 3 9" xfId="14226"/>
    <cellStyle name="Note 8 6 3 9 2" xfId="14227"/>
    <cellStyle name="Note 8 6 4" xfId="14228"/>
    <cellStyle name="Note 8 6 4 10" xfId="14229"/>
    <cellStyle name="Note 8 6 4 10 2" xfId="14230"/>
    <cellStyle name="Note 8 6 4 11" xfId="14231"/>
    <cellStyle name="Note 8 6 4 11 2" xfId="14232"/>
    <cellStyle name="Note 8 6 4 12" xfId="14233"/>
    <cellStyle name="Note 8 6 4 12 2" xfId="14234"/>
    <cellStyle name="Note 8 6 4 13" xfId="14235"/>
    <cellStyle name="Note 8 6 4 13 2" xfId="14236"/>
    <cellStyle name="Note 8 6 4 14" xfId="14237"/>
    <cellStyle name="Note 8 6 4 14 2" xfId="14238"/>
    <cellStyle name="Note 8 6 4 15" xfId="14239"/>
    <cellStyle name="Note 8 6 4 15 2" xfId="14240"/>
    <cellStyle name="Note 8 6 4 16" xfId="14241"/>
    <cellStyle name="Note 8 6 4 2" xfId="14242"/>
    <cellStyle name="Note 8 6 4 2 2" xfId="14243"/>
    <cellStyle name="Note 8 6 4 3" xfId="14244"/>
    <cellStyle name="Note 8 6 4 3 2" xfId="14245"/>
    <cellStyle name="Note 8 6 4 4" xfId="14246"/>
    <cellStyle name="Note 8 6 4 4 2" xfId="14247"/>
    <cellStyle name="Note 8 6 4 5" xfId="14248"/>
    <cellStyle name="Note 8 6 4 5 2" xfId="14249"/>
    <cellStyle name="Note 8 6 4 6" xfId="14250"/>
    <cellStyle name="Note 8 6 4 6 2" xfId="14251"/>
    <cellStyle name="Note 8 6 4 7" xfId="14252"/>
    <cellStyle name="Note 8 6 4 7 2" xfId="14253"/>
    <cellStyle name="Note 8 6 4 8" xfId="14254"/>
    <cellStyle name="Note 8 6 4 8 2" xfId="14255"/>
    <cellStyle name="Note 8 6 4 9" xfId="14256"/>
    <cellStyle name="Note 8 6 4 9 2" xfId="14257"/>
    <cellStyle name="Note 8 6 5" xfId="14258"/>
    <cellStyle name="Note 8 6 5 10" xfId="14259"/>
    <cellStyle name="Note 8 6 5 10 2" xfId="14260"/>
    <cellStyle name="Note 8 6 5 11" xfId="14261"/>
    <cellStyle name="Note 8 6 5 11 2" xfId="14262"/>
    <cellStyle name="Note 8 6 5 12" xfId="14263"/>
    <cellStyle name="Note 8 6 5 12 2" xfId="14264"/>
    <cellStyle name="Note 8 6 5 13" xfId="14265"/>
    <cellStyle name="Note 8 6 5 13 2" xfId="14266"/>
    <cellStyle name="Note 8 6 5 14" xfId="14267"/>
    <cellStyle name="Note 8 6 5 14 2" xfId="14268"/>
    <cellStyle name="Note 8 6 5 15" xfId="14269"/>
    <cellStyle name="Note 8 6 5 2" xfId="14270"/>
    <cellStyle name="Note 8 6 5 2 2" xfId="14271"/>
    <cellStyle name="Note 8 6 5 3" xfId="14272"/>
    <cellStyle name="Note 8 6 5 3 2" xfId="14273"/>
    <cellStyle name="Note 8 6 5 4" xfId="14274"/>
    <cellStyle name="Note 8 6 5 4 2" xfId="14275"/>
    <cellStyle name="Note 8 6 5 5" xfId="14276"/>
    <cellStyle name="Note 8 6 5 5 2" xfId="14277"/>
    <cellStyle name="Note 8 6 5 6" xfId="14278"/>
    <cellStyle name="Note 8 6 5 6 2" xfId="14279"/>
    <cellStyle name="Note 8 6 5 7" xfId="14280"/>
    <cellStyle name="Note 8 6 5 7 2" xfId="14281"/>
    <cellStyle name="Note 8 6 5 8" xfId="14282"/>
    <cellStyle name="Note 8 6 5 8 2" xfId="14283"/>
    <cellStyle name="Note 8 6 5 9" xfId="14284"/>
    <cellStyle name="Note 8 6 5 9 2" xfId="14285"/>
    <cellStyle name="Note 8 6 6" xfId="14286"/>
    <cellStyle name="Note 8 6 6 2" xfId="14287"/>
    <cellStyle name="Note 8 6 7" xfId="14288"/>
    <cellStyle name="Note 8 6 7 2" xfId="14289"/>
    <cellStyle name="Note 8 6 8" xfId="14290"/>
    <cellStyle name="Note 8 6 8 2" xfId="14291"/>
    <cellStyle name="Note 8 6 9" xfId="14292"/>
    <cellStyle name="Note 8 6 9 2" xfId="14293"/>
    <cellStyle name="Note 8 7" xfId="14294"/>
    <cellStyle name="Note 8 7 10" xfId="14295"/>
    <cellStyle name="Note 8 7 10 2" xfId="14296"/>
    <cellStyle name="Note 8 7 11" xfId="14297"/>
    <cellStyle name="Note 8 7 11 2" xfId="14298"/>
    <cellStyle name="Note 8 7 12" xfId="14299"/>
    <cellStyle name="Note 8 7 12 2" xfId="14300"/>
    <cellStyle name="Note 8 7 13" xfId="14301"/>
    <cellStyle name="Note 8 7 13 2" xfId="14302"/>
    <cellStyle name="Note 8 7 14" xfId="14303"/>
    <cellStyle name="Note 8 7 14 2" xfId="14304"/>
    <cellStyle name="Note 8 7 15" xfId="14305"/>
    <cellStyle name="Note 8 7 15 2" xfId="14306"/>
    <cellStyle name="Note 8 7 16" xfId="14307"/>
    <cellStyle name="Note 8 7 16 2" xfId="14308"/>
    <cellStyle name="Note 8 7 17" xfId="14309"/>
    <cellStyle name="Note 8 7 17 2" xfId="14310"/>
    <cellStyle name="Note 8 7 18" xfId="14311"/>
    <cellStyle name="Note 8 7 18 2" xfId="14312"/>
    <cellStyle name="Note 8 7 19" xfId="14313"/>
    <cellStyle name="Note 8 7 2" xfId="14314"/>
    <cellStyle name="Note 8 7 2 10" xfId="14315"/>
    <cellStyle name="Note 8 7 2 10 2" xfId="14316"/>
    <cellStyle name="Note 8 7 2 11" xfId="14317"/>
    <cellStyle name="Note 8 7 2 11 2" xfId="14318"/>
    <cellStyle name="Note 8 7 2 12" xfId="14319"/>
    <cellStyle name="Note 8 7 2 12 2" xfId="14320"/>
    <cellStyle name="Note 8 7 2 13" xfId="14321"/>
    <cellStyle name="Note 8 7 2 13 2" xfId="14322"/>
    <cellStyle name="Note 8 7 2 14" xfId="14323"/>
    <cellStyle name="Note 8 7 2 14 2" xfId="14324"/>
    <cellStyle name="Note 8 7 2 15" xfId="14325"/>
    <cellStyle name="Note 8 7 2 15 2" xfId="14326"/>
    <cellStyle name="Note 8 7 2 16" xfId="14327"/>
    <cellStyle name="Note 8 7 2 16 2" xfId="14328"/>
    <cellStyle name="Note 8 7 2 17" xfId="14329"/>
    <cellStyle name="Note 8 7 2 17 2" xfId="14330"/>
    <cellStyle name="Note 8 7 2 18" xfId="14331"/>
    <cellStyle name="Note 8 7 2 2" xfId="14332"/>
    <cellStyle name="Note 8 7 2 2 2" xfId="14333"/>
    <cellStyle name="Note 8 7 2 3" xfId="14334"/>
    <cellStyle name="Note 8 7 2 3 2" xfId="14335"/>
    <cellStyle name="Note 8 7 2 4" xfId="14336"/>
    <cellStyle name="Note 8 7 2 4 2" xfId="14337"/>
    <cellStyle name="Note 8 7 2 5" xfId="14338"/>
    <cellStyle name="Note 8 7 2 5 2" xfId="14339"/>
    <cellStyle name="Note 8 7 2 6" xfId="14340"/>
    <cellStyle name="Note 8 7 2 6 2" xfId="14341"/>
    <cellStyle name="Note 8 7 2 7" xfId="14342"/>
    <cellStyle name="Note 8 7 2 7 2" xfId="14343"/>
    <cellStyle name="Note 8 7 2 8" xfId="14344"/>
    <cellStyle name="Note 8 7 2 8 2" xfId="14345"/>
    <cellStyle name="Note 8 7 2 9" xfId="14346"/>
    <cellStyle name="Note 8 7 2 9 2" xfId="14347"/>
    <cellStyle name="Note 8 7 3" xfId="14348"/>
    <cellStyle name="Note 8 7 3 10" xfId="14349"/>
    <cellStyle name="Note 8 7 3 10 2" xfId="14350"/>
    <cellStyle name="Note 8 7 3 11" xfId="14351"/>
    <cellStyle name="Note 8 7 3 11 2" xfId="14352"/>
    <cellStyle name="Note 8 7 3 12" xfId="14353"/>
    <cellStyle name="Note 8 7 3 12 2" xfId="14354"/>
    <cellStyle name="Note 8 7 3 13" xfId="14355"/>
    <cellStyle name="Note 8 7 3 13 2" xfId="14356"/>
    <cellStyle name="Note 8 7 3 14" xfId="14357"/>
    <cellStyle name="Note 8 7 3 14 2" xfId="14358"/>
    <cellStyle name="Note 8 7 3 15" xfId="14359"/>
    <cellStyle name="Note 8 7 3 15 2" xfId="14360"/>
    <cellStyle name="Note 8 7 3 16" xfId="14361"/>
    <cellStyle name="Note 8 7 3 2" xfId="14362"/>
    <cellStyle name="Note 8 7 3 2 2" xfId="14363"/>
    <cellStyle name="Note 8 7 3 3" xfId="14364"/>
    <cellStyle name="Note 8 7 3 3 2" xfId="14365"/>
    <cellStyle name="Note 8 7 3 4" xfId="14366"/>
    <cellStyle name="Note 8 7 3 4 2" xfId="14367"/>
    <cellStyle name="Note 8 7 3 5" xfId="14368"/>
    <cellStyle name="Note 8 7 3 5 2" xfId="14369"/>
    <cellStyle name="Note 8 7 3 6" xfId="14370"/>
    <cellStyle name="Note 8 7 3 6 2" xfId="14371"/>
    <cellStyle name="Note 8 7 3 7" xfId="14372"/>
    <cellStyle name="Note 8 7 3 7 2" xfId="14373"/>
    <cellStyle name="Note 8 7 3 8" xfId="14374"/>
    <cellStyle name="Note 8 7 3 8 2" xfId="14375"/>
    <cellStyle name="Note 8 7 3 9" xfId="14376"/>
    <cellStyle name="Note 8 7 3 9 2" xfId="14377"/>
    <cellStyle name="Note 8 7 4" xfId="14378"/>
    <cellStyle name="Note 8 7 4 10" xfId="14379"/>
    <cellStyle name="Note 8 7 4 10 2" xfId="14380"/>
    <cellStyle name="Note 8 7 4 11" xfId="14381"/>
    <cellStyle name="Note 8 7 4 11 2" xfId="14382"/>
    <cellStyle name="Note 8 7 4 12" xfId="14383"/>
    <cellStyle name="Note 8 7 4 12 2" xfId="14384"/>
    <cellStyle name="Note 8 7 4 13" xfId="14385"/>
    <cellStyle name="Note 8 7 4 13 2" xfId="14386"/>
    <cellStyle name="Note 8 7 4 14" xfId="14387"/>
    <cellStyle name="Note 8 7 4 14 2" xfId="14388"/>
    <cellStyle name="Note 8 7 4 15" xfId="14389"/>
    <cellStyle name="Note 8 7 4 15 2" xfId="14390"/>
    <cellStyle name="Note 8 7 4 16" xfId="14391"/>
    <cellStyle name="Note 8 7 4 2" xfId="14392"/>
    <cellStyle name="Note 8 7 4 2 2" xfId="14393"/>
    <cellStyle name="Note 8 7 4 3" xfId="14394"/>
    <cellStyle name="Note 8 7 4 3 2" xfId="14395"/>
    <cellStyle name="Note 8 7 4 4" xfId="14396"/>
    <cellStyle name="Note 8 7 4 4 2" xfId="14397"/>
    <cellStyle name="Note 8 7 4 5" xfId="14398"/>
    <cellStyle name="Note 8 7 4 5 2" xfId="14399"/>
    <cellStyle name="Note 8 7 4 6" xfId="14400"/>
    <cellStyle name="Note 8 7 4 6 2" xfId="14401"/>
    <cellStyle name="Note 8 7 4 7" xfId="14402"/>
    <cellStyle name="Note 8 7 4 7 2" xfId="14403"/>
    <cellStyle name="Note 8 7 4 8" xfId="14404"/>
    <cellStyle name="Note 8 7 4 8 2" xfId="14405"/>
    <cellStyle name="Note 8 7 4 9" xfId="14406"/>
    <cellStyle name="Note 8 7 4 9 2" xfId="14407"/>
    <cellStyle name="Note 8 7 5" xfId="14408"/>
    <cellStyle name="Note 8 7 5 10" xfId="14409"/>
    <cellStyle name="Note 8 7 5 10 2" xfId="14410"/>
    <cellStyle name="Note 8 7 5 11" xfId="14411"/>
    <cellStyle name="Note 8 7 5 11 2" xfId="14412"/>
    <cellStyle name="Note 8 7 5 12" xfId="14413"/>
    <cellStyle name="Note 8 7 5 12 2" xfId="14414"/>
    <cellStyle name="Note 8 7 5 13" xfId="14415"/>
    <cellStyle name="Note 8 7 5 13 2" xfId="14416"/>
    <cellStyle name="Note 8 7 5 14" xfId="14417"/>
    <cellStyle name="Note 8 7 5 14 2" xfId="14418"/>
    <cellStyle name="Note 8 7 5 15" xfId="14419"/>
    <cellStyle name="Note 8 7 5 2" xfId="14420"/>
    <cellStyle name="Note 8 7 5 2 2" xfId="14421"/>
    <cellStyle name="Note 8 7 5 3" xfId="14422"/>
    <cellStyle name="Note 8 7 5 3 2" xfId="14423"/>
    <cellStyle name="Note 8 7 5 4" xfId="14424"/>
    <cellStyle name="Note 8 7 5 4 2" xfId="14425"/>
    <cellStyle name="Note 8 7 5 5" xfId="14426"/>
    <cellStyle name="Note 8 7 5 5 2" xfId="14427"/>
    <cellStyle name="Note 8 7 5 6" xfId="14428"/>
    <cellStyle name="Note 8 7 5 6 2" xfId="14429"/>
    <cellStyle name="Note 8 7 5 7" xfId="14430"/>
    <cellStyle name="Note 8 7 5 7 2" xfId="14431"/>
    <cellStyle name="Note 8 7 5 8" xfId="14432"/>
    <cellStyle name="Note 8 7 5 8 2" xfId="14433"/>
    <cellStyle name="Note 8 7 5 9" xfId="14434"/>
    <cellStyle name="Note 8 7 5 9 2" xfId="14435"/>
    <cellStyle name="Note 8 7 6" xfId="14436"/>
    <cellStyle name="Note 8 7 6 2" xfId="14437"/>
    <cellStyle name="Note 8 7 7" xfId="14438"/>
    <cellStyle name="Note 8 7 7 2" xfId="14439"/>
    <cellStyle name="Note 8 7 8" xfId="14440"/>
    <cellStyle name="Note 8 7 8 2" xfId="14441"/>
    <cellStyle name="Note 8 7 9" xfId="14442"/>
    <cellStyle name="Note 8 7 9 2" xfId="14443"/>
    <cellStyle name="Note 8 8" xfId="14444"/>
    <cellStyle name="Note 8 8 10" xfId="14445"/>
    <cellStyle name="Note 8 8 10 2" xfId="14446"/>
    <cellStyle name="Note 8 8 11" xfId="14447"/>
    <cellStyle name="Note 8 8 11 2" xfId="14448"/>
    <cellStyle name="Note 8 8 12" xfId="14449"/>
    <cellStyle name="Note 8 8 12 2" xfId="14450"/>
    <cellStyle name="Note 8 8 13" xfId="14451"/>
    <cellStyle name="Note 8 8 13 2" xfId="14452"/>
    <cellStyle name="Note 8 8 14" xfId="14453"/>
    <cellStyle name="Note 8 8 14 2" xfId="14454"/>
    <cellStyle name="Note 8 8 15" xfId="14455"/>
    <cellStyle name="Note 8 8 15 2" xfId="14456"/>
    <cellStyle name="Note 8 8 16" xfId="14457"/>
    <cellStyle name="Note 8 8 16 2" xfId="14458"/>
    <cellStyle name="Note 8 8 17" xfId="14459"/>
    <cellStyle name="Note 8 8 17 2" xfId="14460"/>
    <cellStyle name="Note 8 8 18" xfId="14461"/>
    <cellStyle name="Note 8 8 2" xfId="14462"/>
    <cellStyle name="Note 8 8 2 10" xfId="14463"/>
    <cellStyle name="Note 8 8 2 10 2" xfId="14464"/>
    <cellStyle name="Note 8 8 2 11" xfId="14465"/>
    <cellStyle name="Note 8 8 2 11 2" xfId="14466"/>
    <cellStyle name="Note 8 8 2 12" xfId="14467"/>
    <cellStyle name="Note 8 8 2 12 2" xfId="14468"/>
    <cellStyle name="Note 8 8 2 13" xfId="14469"/>
    <cellStyle name="Note 8 8 2 13 2" xfId="14470"/>
    <cellStyle name="Note 8 8 2 14" xfId="14471"/>
    <cellStyle name="Note 8 8 2 14 2" xfId="14472"/>
    <cellStyle name="Note 8 8 2 15" xfId="14473"/>
    <cellStyle name="Note 8 8 2 15 2" xfId="14474"/>
    <cellStyle name="Note 8 8 2 16" xfId="14475"/>
    <cellStyle name="Note 8 8 2 16 2" xfId="14476"/>
    <cellStyle name="Note 8 8 2 17" xfId="14477"/>
    <cellStyle name="Note 8 8 2 17 2" xfId="14478"/>
    <cellStyle name="Note 8 8 2 18" xfId="14479"/>
    <cellStyle name="Note 8 8 2 2" xfId="14480"/>
    <cellStyle name="Note 8 8 2 2 2" xfId="14481"/>
    <cellStyle name="Note 8 8 2 3" xfId="14482"/>
    <cellStyle name="Note 8 8 2 3 2" xfId="14483"/>
    <cellStyle name="Note 8 8 2 4" xfId="14484"/>
    <cellStyle name="Note 8 8 2 4 2" xfId="14485"/>
    <cellStyle name="Note 8 8 2 5" xfId="14486"/>
    <cellStyle name="Note 8 8 2 5 2" xfId="14487"/>
    <cellStyle name="Note 8 8 2 6" xfId="14488"/>
    <cellStyle name="Note 8 8 2 6 2" xfId="14489"/>
    <cellStyle name="Note 8 8 2 7" xfId="14490"/>
    <cellStyle name="Note 8 8 2 7 2" xfId="14491"/>
    <cellStyle name="Note 8 8 2 8" xfId="14492"/>
    <cellStyle name="Note 8 8 2 8 2" xfId="14493"/>
    <cellStyle name="Note 8 8 2 9" xfId="14494"/>
    <cellStyle name="Note 8 8 2 9 2" xfId="14495"/>
    <cellStyle name="Note 8 8 3" xfId="14496"/>
    <cellStyle name="Note 8 8 3 10" xfId="14497"/>
    <cellStyle name="Note 8 8 3 10 2" xfId="14498"/>
    <cellStyle name="Note 8 8 3 11" xfId="14499"/>
    <cellStyle name="Note 8 8 3 11 2" xfId="14500"/>
    <cellStyle name="Note 8 8 3 12" xfId="14501"/>
    <cellStyle name="Note 8 8 3 12 2" xfId="14502"/>
    <cellStyle name="Note 8 8 3 13" xfId="14503"/>
    <cellStyle name="Note 8 8 3 13 2" xfId="14504"/>
    <cellStyle name="Note 8 8 3 14" xfId="14505"/>
    <cellStyle name="Note 8 8 3 14 2" xfId="14506"/>
    <cellStyle name="Note 8 8 3 15" xfId="14507"/>
    <cellStyle name="Note 8 8 3 15 2" xfId="14508"/>
    <cellStyle name="Note 8 8 3 16" xfId="14509"/>
    <cellStyle name="Note 8 8 3 2" xfId="14510"/>
    <cellStyle name="Note 8 8 3 2 2" xfId="14511"/>
    <cellStyle name="Note 8 8 3 3" xfId="14512"/>
    <cellStyle name="Note 8 8 3 3 2" xfId="14513"/>
    <cellStyle name="Note 8 8 3 4" xfId="14514"/>
    <cellStyle name="Note 8 8 3 4 2" xfId="14515"/>
    <cellStyle name="Note 8 8 3 5" xfId="14516"/>
    <cellStyle name="Note 8 8 3 5 2" xfId="14517"/>
    <cellStyle name="Note 8 8 3 6" xfId="14518"/>
    <cellStyle name="Note 8 8 3 6 2" xfId="14519"/>
    <cellStyle name="Note 8 8 3 7" xfId="14520"/>
    <cellStyle name="Note 8 8 3 7 2" xfId="14521"/>
    <cellStyle name="Note 8 8 3 8" xfId="14522"/>
    <cellStyle name="Note 8 8 3 8 2" xfId="14523"/>
    <cellStyle name="Note 8 8 3 9" xfId="14524"/>
    <cellStyle name="Note 8 8 3 9 2" xfId="14525"/>
    <cellStyle name="Note 8 8 4" xfId="14526"/>
    <cellStyle name="Note 8 8 4 10" xfId="14527"/>
    <cellStyle name="Note 8 8 4 10 2" xfId="14528"/>
    <cellStyle name="Note 8 8 4 11" xfId="14529"/>
    <cellStyle name="Note 8 8 4 11 2" xfId="14530"/>
    <cellStyle name="Note 8 8 4 12" xfId="14531"/>
    <cellStyle name="Note 8 8 4 12 2" xfId="14532"/>
    <cellStyle name="Note 8 8 4 13" xfId="14533"/>
    <cellStyle name="Note 8 8 4 13 2" xfId="14534"/>
    <cellStyle name="Note 8 8 4 14" xfId="14535"/>
    <cellStyle name="Note 8 8 4 14 2" xfId="14536"/>
    <cellStyle name="Note 8 8 4 15" xfId="14537"/>
    <cellStyle name="Note 8 8 4 15 2" xfId="14538"/>
    <cellStyle name="Note 8 8 4 16" xfId="14539"/>
    <cellStyle name="Note 8 8 4 2" xfId="14540"/>
    <cellStyle name="Note 8 8 4 2 2" xfId="14541"/>
    <cellStyle name="Note 8 8 4 3" xfId="14542"/>
    <cellStyle name="Note 8 8 4 3 2" xfId="14543"/>
    <cellStyle name="Note 8 8 4 4" xfId="14544"/>
    <cellStyle name="Note 8 8 4 4 2" xfId="14545"/>
    <cellStyle name="Note 8 8 4 5" xfId="14546"/>
    <cellStyle name="Note 8 8 4 5 2" xfId="14547"/>
    <cellStyle name="Note 8 8 4 6" xfId="14548"/>
    <cellStyle name="Note 8 8 4 6 2" xfId="14549"/>
    <cellStyle name="Note 8 8 4 7" xfId="14550"/>
    <cellStyle name="Note 8 8 4 7 2" xfId="14551"/>
    <cellStyle name="Note 8 8 4 8" xfId="14552"/>
    <cellStyle name="Note 8 8 4 8 2" xfId="14553"/>
    <cellStyle name="Note 8 8 4 9" xfId="14554"/>
    <cellStyle name="Note 8 8 4 9 2" xfId="14555"/>
    <cellStyle name="Note 8 8 5" xfId="14556"/>
    <cellStyle name="Note 8 8 5 10" xfId="14557"/>
    <cellStyle name="Note 8 8 5 10 2" xfId="14558"/>
    <cellStyle name="Note 8 8 5 11" xfId="14559"/>
    <cellStyle name="Note 8 8 5 11 2" xfId="14560"/>
    <cellStyle name="Note 8 8 5 12" xfId="14561"/>
    <cellStyle name="Note 8 8 5 12 2" xfId="14562"/>
    <cellStyle name="Note 8 8 5 13" xfId="14563"/>
    <cellStyle name="Note 8 8 5 13 2" xfId="14564"/>
    <cellStyle name="Note 8 8 5 14" xfId="14565"/>
    <cellStyle name="Note 8 8 5 2" xfId="14566"/>
    <cellStyle name="Note 8 8 5 2 2" xfId="14567"/>
    <cellStyle name="Note 8 8 5 3" xfId="14568"/>
    <cellStyle name="Note 8 8 5 3 2" xfId="14569"/>
    <cellStyle name="Note 8 8 5 4" xfId="14570"/>
    <cellStyle name="Note 8 8 5 4 2" xfId="14571"/>
    <cellStyle name="Note 8 8 5 5" xfId="14572"/>
    <cellStyle name="Note 8 8 5 5 2" xfId="14573"/>
    <cellStyle name="Note 8 8 5 6" xfId="14574"/>
    <cellStyle name="Note 8 8 5 6 2" xfId="14575"/>
    <cellStyle name="Note 8 8 5 7" xfId="14576"/>
    <cellStyle name="Note 8 8 5 7 2" xfId="14577"/>
    <cellStyle name="Note 8 8 5 8" xfId="14578"/>
    <cellStyle name="Note 8 8 5 8 2" xfId="14579"/>
    <cellStyle name="Note 8 8 5 9" xfId="14580"/>
    <cellStyle name="Note 8 8 5 9 2" xfId="14581"/>
    <cellStyle name="Note 8 8 6" xfId="14582"/>
    <cellStyle name="Note 8 8 6 2" xfId="14583"/>
    <cellStyle name="Note 8 8 7" xfId="14584"/>
    <cellStyle name="Note 8 8 7 2" xfId="14585"/>
    <cellStyle name="Note 8 8 8" xfId="14586"/>
    <cellStyle name="Note 8 8 8 2" xfId="14587"/>
    <cellStyle name="Note 8 8 9" xfId="14588"/>
    <cellStyle name="Note 8 8 9 2" xfId="14589"/>
    <cellStyle name="Note 8 9" xfId="14590"/>
    <cellStyle name="Note 8 9 10" xfId="14591"/>
    <cellStyle name="Note 8 9 10 2" xfId="14592"/>
    <cellStyle name="Note 8 9 11" xfId="14593"/>
    <cellStyle name="Note 8 9 11 2" xfId="14594"/>
    <cellStyle name="Note 8 9 12" xfId="14595"/>
    <cellStyle name="Note 8 9 12 2" xfId="14596"/>
    <cellStyle name="Note 8 9 13" xfId="14597"/>
    <cellStyle name="Note 8 9 13 2" xfId="14598"/>
    <cellStyle name="Note 8 9 14" xfId="14599"/>
    <cellStyle name="Note 8 9 14 2" xfId="14600"/>
    <cellStyle name="Note 8 9 15" xfId="14601"/>
    <cellStyle name="Note 8 9 15 2" xfId="14602"/>
    <cellStyle name="Note 8 9 16" xfId="14603"/>
    <cellStyle name="Note 8 9 16 2" xfId="14604"/>
    <cellStyle name="Note 8 9 17" xfId="14605"/>
    <cellStyle name="Note 8 9 17 2" xfId="14606"/>
    <cellStyle name="Note 8 9 18" xfId="14607"/>
    <cellStyle name="Note 8 9 2" xfId="14608"/>
    <cellStyle name="Note 8 9 2 10" xfId="14609"/>
    <cellStyle name="Note 8 9 2 10 2" xfId="14610"/>
    <cellStyle name="Note 8 9 2 11" xfId="14611"/>
    <cellStyle name="Note 8 9 2 11 2" xfId="14612"/>
    <cellStyle name="Note 8 9 2 12" xfId="14613"/>
    <cellStyle name="Note 8 9 2 12 2" xfId="14614"/>
    <cellStyle name="Note 8 9 2 13" xfId="14615"/>
    <cellStyle name="Note 8 9 2 13 2" xfId="14616"/>
    <cellStyle name="Note 8 9 2 14" xfId="14617"/>
    <cellStyle name="Note 8 9 2 14 2" xfId="14618"/>
    <cellStyle name="Note 8 9 2 15" xfId="14619"/>
    <cellStyle name="Note 8 9 2 15 2" xfId="14620"/>
    <cellStyle name="Note 8 9 2 16" xfId="14621"/>
    <cellStyle name="Note 8 9 2 16 2" xfId="14622"/>
    <cellStyle name="Note 8 9 2 17" xfId="14623"/>
    <cellStyle name="Note 8 9 2 17 2" xfId="14624"/>
    <cellStyle name="Note 8 9 2 18" xfId="14625"/>
    <cellStyle name="Note 8 9 2 2" xfId="14626"/>
    <cellStyle name="Note 8 9 2 2 2" xfId="14627"/>
    <cellStyle name="Note 8 9 2 3" xfId="14628"/>
    <cellStyle name="Note 8 9 2 3 2" xfId="14629"/>
    <cellStyle name="Note 8 9 2 4" xfId="14630"/>
    <cellStyle name="Note 8 9 2 4 2" xfId="14631"/>
    <cellStyle name="Note 8 9 2 5" xfId="14632"/>
    <cellStyle name="Note 8 9 2 5 2" xfId="14633"/>
    <cellStyle name="Note 8 9 2 6" xfId="14634"/>
    <cellStyle name="Note 8 9 2 6 2" xfId="14635"/>
    <cellStyle name="Note 8 9 2 7" xfId="14636"/>
    <cellStyle name="Note 8 9 2 7 2" xfId="14637"/>
    <cellStyle name="Note 8 9 2 8" xfId="14638"/>
    <cellStyle name="Note 8 9 2 8 2" xfId="14639"/>
    <cellStyle name="Note 8 9 2 9" xfId="14640"/>
    <cellStyle name="Note 8 9 2 9 2" xfId="14641"/>
    <cellStyle name="Note 8 9 3" xfId="14642"/>
    <cellStyle name="Note 8 9 3 10" xfId="14643"/>
    <cellStyle name="Note 8 9 3 10 2" xfId="14644"/>
    <cellStyle name="Note 8 9 3 11" xfId="14645"/>
    <cellStyle name="Note 8 9 3 11 2" xfId="14646"/>
    <cellStyle name="Note 8 9 3 12" xfId="14647"/>
    <cellStyle name="Note 8 9 3 12 2" xfId="14648"/>
    <cellStyle name="Note 8 9 3 13" xfId="14649"/>
    <cellStyle name="Note 8 9 3 13 2" xfId="14650"/>
    <cellStyle name="Note 8 9 3 14" xfId="14651"/>
    <cellStyle name="Note 8 9 3 14 2" xfId="14652"/>
    <cellStyle name="Note 8 9 3 15" xfId="14653"/>
    <cellStyle name="Note 8 9 3 15 2" xfId="14654"/>
    <cellStyle name="Note 8 9 3 16" xfId="14655"/>
    <cellStyle name="Note 8 9 3 2" xfId="14656"/>
    <cellStyle name="Note 8 9 3 2 2" xfId="14657"/>
    <cellStyle name="Note 8 9 3 3" xfId="14658"/>
    <cellStyle name="Note 8 9 3 3 2" xfId="14659"/>
    <cellStyle name="Note 8 9 3 4" xfId="14660"/>
    <cellStyle name="Note 8 9 3 4 2" xfId="14661"/>
    <cellStyle name="Note 8 9 3 5" xfId="14662"/>
    <cellStyle name="Note 8 9 3 5 2" xfId="14663"/>
    <cellStyle name="Note 8 9 3 6" xfId="14664"/>
    <cellStyle name="Note 8 9 3 6 2" xfId="14665"/>
    <cellStyle name="Note 8 9 3 7" xfId="14666"/>
    <cellStyle name="Note 8 9 3 7 2" xfId="14667"/>
    <cellStyle name="Note 8 9 3 8" xfId="14668"/>
    <cellStyle name="Note 8 9 3 8 2" xfId="14669"/>
    <cellStyle name="Note 8 9 3 9" xfId="14670"/>
    <cellStyle name="Note 8 9 3 9 2" xfId="14671"/>
    <cellStyle name="Note 8 9 4" xfId="14672"/>
    <cellStyle name="Note 8 9 4 10" xfId="14673"/>
    <cellStyle name="Note 8 9 4 10 2" xfId="14674"/>
    <cellStyle name="Note 8 9 4 11" xfId="14675"/>
    <cellStyle name="Note 8 9 4 11 2" xfId="14676"/>
    <cellStyle name="Note 8 9 4 12" xfId="14677"/>
    <cellStyle name="Note 8 9 4 12 2" xfId="14678"/>
    <cellStyle name="Note 8 9 4 13" xfId="14679"/>
    <cellStyle name="Note 8 9 4 13 2" xfId="14680"/>
    <cellStyle name="Note 8 9 4 14" xfId="14681"/>
    <cellStyle name="Note 8 9 4 14 2" xfId="14682"/>
    <cellStyle name="Note 8 9 4 15" xfId="14683"/>
    <cellStyle name="Note 8 9 4 15 2" xfId="14684"/>
    <cellStyle name="Note 8 9 4 16" xfId="14685"/>
    <cellStyle name="Note 8 9 4 2" xfId="14686"/>
    <cellStyle name="Note 8 9 4 2 2" xfId="14687"/>
    <cellStyle name="Note 8 9 4 3" xfId="14688"/>
    <cellStyle name="Note 8 9 4 3 2" xfId="14689"/>
    <cellStyle name="Note 8 9 4 4" xfId="14690"/>
    <cellStyle name="Note 8 9 4 4 2" xfId="14691"/>
    <cellStyle name="Note 8 9 4 5" xfId="14692"/>
    <cellStyle name="Note 8 9 4 5 2" xfId="14693"/>
    <cellStyle name="Note 8 9 4 6" xfId="14694"/>
    <cellStyle name="Note 8 9 4 6 2" xfId="14695"/>
    <cellStyle name="Note 8 9 4 7" xfId="14696"/>
    <cellStyle name="Note 8 9 4 7 2" xfId="14697"/>
    <cellStyle name="Note 8 9 4 8" xfId="14698"/>
    <cellStyle name="Note 8 9 4 8 2" xfId="14699"/>
    <cellStyle name="Note 8 9 4 9" xfId="14700"/>
    <cellStyle name="Note 8 9 4 9 2" xfId="14701"/>
    <cellStyle name="Note 8 9 5" xfId="14702"/>
    <cellStyle name="Note 8 9 5 10" xfId="14703"/>
    <cellStyle name="Note 8 9 5 10 2" xfId="14704"/>
    <cellStyle name="Note 8 9 5 11" xfId="14705"/>
    <cellStyle name="Note 8 9 5 11 2" xfId="14706"/>
    <cellStyle name="Note 8 9 5 12" xfId="14707"/>
    <cellStyle name="Note 8 9 5 12 2" xfId="14708"/>
    <cellStyle name="Note 8 9 5 13" xfId="14709"/>
    <cellStyle name="Note 8 9 5 13 2" xfId="14710"/>
    <cellStyle name="Note 8 9 5 14" xfId="14711"/>
    <cellStyle name="Note 8 9 5 2" xfId="14712"/>
    <cellStyle name="Note 8 9 5 2 2" xfId="14713"/>
    <cellStyle name="Note 8 9 5 3" xfId="14714"/>
    <cellStyle name="Note 8 9 5 3 2" xfId="14715"/>
    <cellStyle name="Note 8 9 5 4" xfId="14716"/>
    <cellStyle name="Note 8 9 5 4 2" xfId="14717"/>
    <cellStyle name="Note 8 9 5 5" xfId="14718"/>
    <cellStyle name="Note 8 9 5 5 2" xfId="14719"/>
    <cellStyle name="Note 8 9 5 6" xfId="14720"/>
    <cellStyle name="Note 8 9 5 6 2" xfId="14721"/>
    <cellStyle name="Note 8 9 5 7" xfId="14722"/>
    <cellStyle name="Note 8 9 5 7 2" xfId="14723"/>
    <cellStyle name="Note 8 9 5 8" xfId="14724"/>
    <cellStyle name="Note 8 9 5 8 2" xfId="14725"/>
    <cellStyle name="Note 8 9 5 9" xfId="14726"/>
    <cellStyle name="Note 8 9 5 9 2" xfId="14727"/>
    <cellStyle name="Note 8 9 6" xfId="14728"/>
    <cellStyle name="Note 8 9 6 2" xfId="14729"/>
    <cellStyle name="Note 8 9 7" xfId="14730"/>
    <cellStyle name="Note 8 9 7 2" xfId="14731"/>
    <cellStyle name="Note 8 9 8" xfId="14732"/>
    <cellStyle name="Note 8 9 8 2" xfId="14733"/>
    <cellStyle name="Note 8 9 9" xfId="14734"/>
    <cellStyle name="Note 8 9 9 2" xfId="14735"/>
    <cellStyle name="Note 9" xfId="14736"/>
    <cellStyle name="Note 9 10" xfId="14737"/>
    <cellStyle name="Note 9 10 10" xfId="14738"/>
    <cellStyle name="Note 9 10 10 2" xfId="14739"/>
    <cellStyle name="Note 9 10 11" xfId="14740"/>
    <cellStyle name="Note 9 10 11 2" xfId="14741"/>
    <cellStyle name="Note 9 10 12" xfId="14742"/>
    <cellStyle name="Note 9 10 12 2" xfId="14743"/>
    <cellStyle name="Note 9 10 13" xfId="14744"/>
    <cellStyle name="Note 9 10 13 2" xfId="14745"/>
    <cellStyle name="Note 9 10 14" xfId="14746"/>
    <cellStyle name="Note 9 10 14 2" xfId="14747"/>
    <cellStyle name="Note 9 10 15" xfId="14748"/>
    <cellStyle name="Note 9 10 15 2" xfId="14749"/>
    <cellStyle name="Note 9 10 16" xfId="14750"/>
    <cellStyle name="Note 9 10 16 2" xfId="14751"/>
    <cellStyle name="Note 9 10 17" xfId="14752"/>
    <cellStyle name="Note 9 10 17 2" xfId="14753"/>
    <cellStyle name="Note 9 10 18" xfId="14754"/>
    <cellStyle name="Note 9 10 2" xfId="14755"/>
    <cellStyle name="Note 9 10 2 2" xfId="14756"/>
    <cellStyle name="Note 9 10 3" xfId="14757"/>
    <cellStyle name="Note 9 10 3 2" xfId="14758"/>
    <cellStyle name="Note 9 10 4" xfId="14759"/>
    <cellStyle name="Note 9 10 4 2" xfId="14760"/>
    <cellStyle name="Note 9 10 5" xfId="14761"/>
    <cellStyle name="Note 9 10 5 2" xfId="14762"/>
    <cellStyle name="Note 9 10 6" xfId="14763"/>
    <cellStyle name="Note 9 10 6 2" xfId="14764"/>
    <cellStyle name="Note 9 10 7" xfId="14765"/>
    <cellStyle name="Note 9 10 7 2" xfId="14766"/>
    <cellStyle name="Note 9 10 8" xfId="14767"/>
    <cellStyle name="Note 9 10 8 2" xfId="14768"/>
    <cellStyle name="Note 9 10 9" xfId="14769"/>
    <cellStyle name="Note 9 10 9 2" xfId="14770"/>
    <cellStyle name="Note 9 11" xfId="14771"/>
    <cellStyle name="Note 9 11 10" xfId="14772"/>
    <cellStyle name="Note 9 11 10 2" xfId="14773"/>
    <cellStyle name="Note 9 11 11" xfId="14774"/>
    <cellStyle name="Note 9 11 11 2" xfId="14775"/>
    <cellStyle name="Note 9 11 12" xfId="14776"/>
    <cellStyle name="Note 9 11 12 2" xfId="14777"/>
    <cellStyle name="Note 9 11 13" xfId="14778"/>
    <cellStyle name="Note 9 11 13 2" xfId="14779"/>
    <cellStyle name="Note 9 11 14" xfId="14780"/>
    <cellStyle name="Note 9 11 14 2" xfId="14781"/>
    <cellStyle name="Note 9 11 15" xfId="14782"/>
    <cellStyle name="Note 9 11 15 2" xfId="14783"/>
    <cellStyle name="Note 9 11 16" xfId="14784"/>
    <cellStyle name="Note 9 11 16 2" xfId="14785"/>
    <cellStyle name="Note 9 11 17" xfId="14786"/>
    <cellStyle name="Note 9 11 17 2" xfId="14787"/>
    <cellStyle name="Note 9 11 18" xfId="14788"/>
    <cellStyle name="Note 9 11 2" xfId="14789"/>
    <cellStyle name="Note 9 11 2 2" xfId="14790"/>
    <cellStyle name="Note 9 11 3" xfId="14791"/>
    <cellStyle name="Note 9 11 3 2" xfId="14792"/>
    <cellStyle name="Note 9 11 4" xfId="14793"/>
    <cellStyle name="Note 9 11 4 2" xfId="14794"/>
    <cellStyle name="Note 9 11 5" xfId="14795"/>
    <cellStyle name="Note 9 11 5 2" xfId="14796"/>
    <cellStyle name="Note 9 11 6" xfId="14797"/>
    <cellStyle name="Note 9 11 6 2" xfId="14798"/>
    <cellStyle name="Note 9 11 7" xfId="14799"/>
    <cellStyle name="Note 9 11 7 2" xfId="14800"/>
    <cellStyle name="Note 9 11 8" xfId="14801"/>
    <cellStyle name="Note 9 11 8 2" xfId="14802"/>
    <cellStyle name="Note 9 11 9" xfId="14803"/>
    <cellStyle name="Note 9 11 9 2" xfId="14804"/>
    <cellStyle name="Note 9 12" xfId="14805"/>
    <cellStyle name="Note 9 12 10" xfId="14806"/>
    <cellStyle name="Note 9 12 10 2" xfId="14807"/>
    <cellStyle name="Note 9 12 11" xfId="14808"/>
    <cellStyle name="Note 9 12 11 2" xfId="14809"/>
    <cellStyle name="Note 9 12 12" xfId="14810"/>
    <cellStyle name="Note 9 12 12 2" xfId="14811"/>
    <cellStyle name="Note 9 12 13" xfId="14812"/>
    <cellStyle name="Note 9 12 13 2" xfId="14813"/>
    <cellStyle name="Note 9 12 14" xfId="14814"/>
    <cellStyle name="Note 9 12 14 2" xfId="14815"/>
    <cellStyle name="Note 9 12 15" xfId="14816"/>
    <cellStyle name="Note 9 12 15 2" xfId="14817"/>
    <cellStyle name="Note 9 12 16" xfId="14818"/>
    <cellStyle name="Note 9 12 2" xfId="14819"/>
    <cellStyle name="Note 9 12 2 2" xfId="14820"/>
    <cellStyle name="Note 9 12 3" xfId="14821"/>
    <cellStyle name="Note 9 12 3 2" xfId="14822"/>
    <cellStyle name="Note 9 12 4" xfId="14823"/>
    <cellStyle name="Note 9 12 4 2" xfId="14824"/>
    <cellStyle name="Note 9 12 5" xfId="14825"/>
    <cellStyle name="Note 9 12 5 2" xfId="14826"/>
    <cellStyle name="Note 9 12 6" xfId="14827"/>
    <cellStyle name="Note 9 12 6 2" xfId="14828"/>
    <cellStyle name="Note 9 12 7" xfId="14829"/>
    <cellStyle name="Note 9 12 7 2" xfId="14830"/>
    <cellStyle name="Note 9 12 8" xfId="14831"/>
    <cellStyle name="Note 9 12 8 2" xfId="14832"/>
    <cellStyle name="Note 9 12 9" xfId="14833"/>
    <cellStyle name="Note 9 12 9 2" xfId="14834"/>
    <cellStyle name="Note 9 13" xfId="14835"/>
    <cellStyle name="Note 9 13 10" xfId="14836"/>
    <cellStyle name="Note 9 13 10 2" xfId="14837"/>
    <cellStyle name="Note 9 13 11" xfId="14838"/>
    <cellStyle name="Note 9 13 11 2" xfId="14839"/>
    <cellStyle name="Note 9 13 12" xfId="14840"/>
    <cellStyle name="Note 9 13 12 2" xfId="14841"/>
    <cellStyle name="Note 9 13 13" xfId="14842"/>
    <cellStyle name="Note 9 13 13 2" xfId="14843"/>
    <cellStyle name="Note 9 13 14" xfId="14844"/>
    <cellStyle name="Note 9 13 14 2" xfId="14845"/>
    <cellStyle name="Note 9 13 15" xfId="14846"/>
    <cellStyle name="Note 9 13 15 2" xfId="14847"/>
    <cellStyle name="Note 9 13 16" xfId="14848"/>
    <cellStyle name="Note 9 13 2" xfId="14849"/>
    <cellStyle name="Note 9 13 2 2" xfId="14850"/>
    <cellStyle name="Note 9 13 3" xfId="14851"/>
    <cellStyle name="Note 9 13 3 2" xfId="14852"/>
    <cellStyle name="Note 9 13 4" xfId="14853"/>
    <cellStyle name="Note 9 13 4 2" xfId="14854"/>
    <cellStyle name="Note 9 13 5" xfId="14855"/>
    <cellStyle name="Note 9 13 5 2" xfId="14856"/>
    <cellStyle name="Note 9 13 6" xfId="14857"/>
    <cellStyle name="Note 9 13 6 2" xfId="14858"/>
    <cellStyle name="Note 9 13 7" xfId="14859"/>
    <cellStyle name="Note 9 13 7 2" xfId="14860"/>
    <cellStyle name="Note 9 13 8" xfId="14861"/>
    <cellStyle name="Note 9 13 8 2" xfId="14862"/>
    <cellStyle name="Note 9 13 9" xfId="14863"/>
    <cellStyle name="Note 9 13 9 2" xfId="14864"/>
    <cellStyle name="Note 9 14" xfId="14865"/>
    <cellStyle name="Note 9 14 10" xfId="14866"/>
    <cellStyle name="Note 9 14 10 2" xfId="14867"/>
    <cellStyle name="Note 9 14 11" xfId="14868"/>
    <cellStyle name="Note 9 14 11 2" xfId="14869"/>
    <cellStyle name="Note 9 14 12" xfId="14870"/>
    <cellStyle name="Note 9 14 12 2" xfId="14871"/>
    <cellStyle name="Note 9 14 13" xfId="14872"/>
    <cellStyle name="Note 9 14 13 2" xfId="14873"/>
    <cellStyle name="Note 9 14 14" xfId="14874"/>
    <cellStyle name="Note 9 14 14 2" xfId="14875"/>
    <cellStyle name="Note 9 14 15" xfId="14876"/>
    <cellStyle name="Note 9 14 2" xfId="14877"/>
    <cellStyle name="Note 9 14 2 2" xfId="14878"/>
    <cellStyle name="Note 9 14 3" xfId="14879"/>
    <cellStyle name="Note 9 14 3 2" xfId="14880"/>
    <cellStyle name="Note 9 14 4" xfId="14881"/>
    <cellStyle name="Note 9 14 4 2" xfId="14882"/>
    <cellStyle name="Note 9 14 5" xfId="14883"/>
    <cellStyle name="Note 9 14 5 2" xfId="14884"/>
    <cellStyle name="Note 9 14 6" xfId="14885"/>
    <cellStyle name="Note 9 14 6 2" xfId="14886"/>
    <cellStyle name="Note 9 14 7" xfId="14887"/>
    <cellStyle name="Note 9 14 7 2" xfId="14888"/>
    <cellStyle name="Note 9 14 8" xfId="14889"/>
    <cellStyle name="Note 9 14 8 2" xfId="14890"/>
    <cellStyle name="Note 9 14 9" xfId="14891"/>
    <cellStyle name="Note 9 14 9 2" xfId="14892"/>
    <cellStyle name="Note 9 15" xfId="14893"/>
    <cellStyle name="Note 9 15 2" xfId="14894"/>
    <cellStyle name="Note 9 16" xfId="14895"/>
    <cellStyle name="Note 9 16 2" xfId="14896"/>
    <cellStyle name="Note 9 17" xfId="14897"/>
    <cellStyle name="Note 9 17 2" xfId="14898"/>
    <cellStyle name="Note 9 18" xfId="14899"/>
    <cellStyle name="Note 9 18 2" xfId="14900"/>
    <cellStyle name="Note 9 19" xfId="14901"/>
    <cellStyle name="Note 9 19 2" xfId="14902"/>
    <cellStyle name="Note 9 2" xfId="14903"/>
    <cellStyle name="Note 9 2 10" xfId="14904"/>
    <cellStyle name="Note 9 2 10 10" xfId="14905"/>
    <cellStyle name="Note 9 2 10 10 2" xfId="14906"/>
    <cellStyle name="Note 9 2 10 11" xfId="14907"/>
    <cellStyle name="Note 9 2 10 11 2" xfId="14908"/>
    <cellStyle name="Note 9 2 10 12" xfId="14909"/>
    <cellStyle name="Note 9 2 10 12 2" xfId="14910"/>
    <cellStyle name="Note 9 2 10 13" xfId="14911"/>
    <cellStyle name="Note 9 2 10 13 2" xfId="14912"/>
    <cellStyle name="Note 9 2 10 14" xfId="14913"/>
    <cellStyle name="Note 9 2 10 14 2" xfId="14914"/>
    <cellStyle name="Note 9 2 10 15" xfId="14915"/>
    <cellStyle name="Note 9 2 10 15 2" xfId="14916"/>
    <cellStyle name="Note 9 2 10 16" xfId="14917"/>
    <cellStyle name="Note 9 2 10 16 2" xfId="14918"/>
    <cellStyle name="Note 9 2 10 17" xfId="14919"/>
    <cellStyle name="Note 9 2 10 17 2" xfId="14920"/>
    <cellStyle name="Note 9 2 10 18" xfId="14921"/>
    <cellStyle name="Note 9 2 10 2" xfId="14922"/>
    <cellStyle name="Note 9 2 10 2 2" xfId="14923"/>
    <cellStyle name="Note 9 2 10 3" xfId="14924"/>
    <cellStyle name="Note 9 2 10 3 2" xfId="14925"/>
    <cellStyle name="Note 9 2 10 4" xfId="14926"/>
    <cellStyle name="Note 9 2 10 4 2" xfId="14927"/>
    <cellStyle name="Note 9 2 10 5" xfId="14928"/>
    <cellStyle name="Note 9 2 10 5 2" xfId="14929"/>
    <cellStyle name="Note 9 2 10 6" xfId="14930"/>
    <cellStyle name="Note 9 2 10 6 2" xfId="14931"/>
    <cellStyle name="Note 9 2 10 7" xfId="14932"/>
    <cellStyle name="Note 9 2 10 7 2" xfId="14933"/>
    <cellStyle name="Note 9 2 10 8" xfId="14934"/>
    <cellStyle name="Note 9 2 10 8 2" xfId="14935"/>
    <cellStyle name="Note 9 2 10 9" xfId="14936"/>
    <cellStyle name="Note 9 2 10 9 2" xfId="14937"/>
    <cellStyle name="Note 9 2 11" xfId="14938"/>
    <cellStyle name="Note 9 2 11 10" xfId="14939"/>
    <cellStyle name="Note 9 2 11 10 2" xfId="14940"/>
    <cellStyle name="Note 9 2 11 11" xfId="14941"/>
    <cellStyle name="Note 9 2 11 11 2" xfId="14942"/>
    <cellStyle name="Note 9 2 11 12" xfId="14943"/>
    <cellStyle name="Note 9 2 11 12 2" xfId="14944"/>
    <cellStyle name="Note 9 2 11 13" xfId="14945"/>
    <cellStyle name="Note 9 2 11 13 2" xfId="14946"/>
    <cellStyle name="Note 9 2 11 14" xfId="14947"/>
    <cellStyle name="Note 9 2 11 14 2" xfId="14948"/>
    <cellStyle name="Note 9 2 11 15" xfId="14949"/>
    <cellStyle name="Note 9 2 11 15 2" xfId="14950"/>
    <cellStyle name="Note 9 2 11 16" xfId="14951"/>
    <cellStyle name="Note 9 2 11 2" xfId="14952"/>
    <cellStyle name="Note 9 2 11 2 2" xfId="14953"/>
    <cellStyle name="Note 9 2 11 3" xfId="14954"/>
    <cellStyle name="Note 9 2 11 3 2" xfId="14955"/>
    <cellStyle name="Note 9 2 11 4" xfId="14956"/>
    <cellStyle name="Note 9 2 11 4 2" xfId="14957"/>
    <cellStyle name="Note 9 2 11 5" xfId="14958"/>
    <cellStyle name="Note 9 2 11 5 2" xfId="14959"/>
    <cellStyle name="Note 9 2 11 6" xfId="14960"/>
    <cellStyle name="Note 9 2 11 6 2" xfId="14961"/>
    <cellStyle name="Note 9 2 11 7" xfId="14962"/>
    <cellStyle name="Note 9 2 11 7 2" xfId="14963"/>
    <cellStyle name="Note 9 2 11 8" xfId="14964"/>
    <cellStyle name="Note 9 2 11 8 2" xfId="14965"/>
    <cellStyle name="Note 9 2 11 9" xfId="14966"/>
    <cellStyle name="Note 9 2 11 9 2" xfId="14967"/>
    <cellStyle name="Note 9 2 12" xfId="14968"/>
    <cellStyle name="Note 9 2 12 10" xfId="14969"/>
    <cellStyle name="Note 9 2 12 10 2" xfId="14970"/>
    <cellStyle name="Note 9 2 12 11" xfId="14971"/>
    <cellStyle name="Note 9 2 12 11 2" xfId="14972"/>
    <cellStyle name="Note 9 2 12 12" xfId="14973"/>
    <cellStyle name="Note 9 2 12 12 2" xfId="14974"/>
    <cellStyle name="Note 9 2 12 13" xfId="14975"/>
    <cellStyle name="Note 9 2 12 13 2" xfId="14976"/>
    <cellStyle name="Note 9 2 12 14" xfId="14977"/>
    <cellStyle name="Note 9 2 12 14 2" xfId="14978"/>
    <cellStyle name="Note 9 2 12 15" xfId="14979"/>
    <cellStyle name="Note 9 2 12 15 2" xfId="14980"/>
    <cellStyle name="Note 9 2 12 16" xfId="14981"/>
    <cellStyle name="Note 9 2 12 2" xfId="14982"/>
    <cellStyle name="Note 9 2 12 2 2" xfId="14983"/>
    <cellStyle name="Note 9 2 12 3" xfId="14984"/>
    <cellStyle name="Note 9 2 12 3 2" xfId="14985"/>
    <cellStyle name="Note 9 2 12 4" xfId="14986"/>
    <cellStyle name="Note 9 2 12 4 2" xfId="14987"/>
    <cellStyle name="Note 9 2 12 5" xfId="14988"/>
    <cellStyle name="Note 9 2 12 5 2" xfId="14989"/>
    <cellStyle name="Note 9 2 12 6" xfId="14990"/>
    <cellStyle name="Note 9 2 12 6 2" xfId="14991"/>
    <cellStyle name="Note 9 2 12 7" xfId="14992"/>
    <cellStyle name="Note 9 2 12 7 2" xfId="14993"/>
    <cellStyle name="Note 9 2 12 8" xfId="14994"/>
    <cellStyle name="Note 9 2 12 8 2" xfId="14995"/>
    <cellStyle name="Note 9 2 12 9" xfId="14996"/>
    <cellStyle name="Note 9 2 12 9 2" xfId="14997"/>
    <cellStyle name="Note 9 2 13" xfId="14998"/>
    <cellStyle name="Note 9 2 13 10" xfId="14999"/>
    <cellStyle name="Note 9 2 13 10 2" xfId="15000"/>
    <cellStyle name="Note 9 2 13 11" xfId="15001"/>
    <cellStyle name="Note 9 2 13 11 2" xfId="15002"/>
    <cellStyle name="Note 9 2 13 12" xfId="15003"/>
    <cellStyle name="Note 9 2 13 12 2" xfId="15004"/>
    <cellStyle name="Note 9 2 13 13" xfId="15005"/>
    <cellStyle name="Note 9 2 13 13 2" xfId="15006"/>
    <cellStyle name="Note 9 2 13 14" xfId="15007"/>
    <cellStyle name="Note 9 2 13 14 2" xfId="15008"/>
    <cellStyle name="Note 9 2 13 15" xfId="15009"/>
    <cellStyle name="Note 9 2 13 2" xfId="15010"/>
    <cellStyle name="Note 9 2 13 2 2" xfId="15011"/>
    <cellStyle name="Note 9 2 13 3" xfId="15012"/>
    <cellStyle name="Note 9 2 13 3 2" xfId="15013"/>
    <cellStyle name="Note 9 2 13 4" xfId="15014"/>
    <cellStyle name="Note 9 2 13 4 2" xfId="15015"/>
    <cellStyle name="Note 9 2 13 5" xfId="15016"/>
    <cellStyle name="Note 9 2 13 5 2" xfId="15017"/>
    <cellStyle name="Note 9 2 13 6" xfId="15018"/>
    <cellStyle name="Note 9 2 13 6 2" xfId="15019"/>
    <cellStyle name="Note 9 2 13 7" xfId="15020"/>
    <cellStyle name="Note 9 2 13 7 2" xfId="15021"/>
    <cellStyle name="Note 9 2 13 8" xfId="15022"/>
    <cellStyle name="Note 9 2 13 8 2" xfId="15023"/>
    <cellStyle name="Note 9 2 13 9" xfId="15024"/>
    <cellStyle name="Note 9 2 13 9 2" xfId="15025"/>
    <cellStyle name="Note 9 2 14" xfId="15026"/>
    <cellStyle name="Note 9 2 14 2" xfId="15027"/>
    <cellStyle name="Note 9 2 15" xfId="15028"/>
    <cellStyle name="Note 9 2 15 2" xfId="15029"/>
    <cellStyle name="Note 9 2 16" xfId="15030"/>
    <cellStyle name="Note 9 2 16 2" xfId="15031"/>
    <cellStyle name="Note 9 2 17" xfId="15032"/>
    <cellStyle name="Note 9 2 17 2" xfId="15033"/>
    <cellStyle name="Note 9 2 18" xfId="15034"/>
    <cellStyle name="Note 9 2 18 2" xfId="15035"/>
    <cellStyle name="Note 9 2 19" xfId="15036"/>
    <cellStyle name="Note 9 2 19 2" xfId="15037"/>
    <cellStyle name="Note 9 2 2" xfId="15038"/>
    <cellStyle name="Note 9 2 2 10" xfId="15039"/>
    <cellStyle name="Note 9 2 2 10 2" xfId="15040"/>
    <cellStyle name="Note 9 2 2 11" xfId="15041"/>
    <cellStyle name="Note 9 2 2 11 2" xfId="15042"/>
    <cellStyle name="Note 9 2 2 12" xfId="15043"/>
    <cellStyle name="Note 9 2 2 12 2" xfId="15044"/>
    <cellStyle name="Note 9 2 2 13" xfId="15045"/>
    <cellStyle name="Note 9 2 2 13 2" xfId="15046"/>
    <cellStyle name="Note 9 2 2 14" xfId="15047"/>
    <cellStyle name="Note 9 2 2 14 2" xfId="15048"/>
    <cellStyle name="Note 9 2 2 15" xfId="15049"/>
    <cellStyle name="Note 9 2 2 15 2" xfId="15050"/>
    <cellStyle name="Note 9 2 2 16" xfId="15051"/>
    <cellStyle name="Note 9 2 2 16 2" xfId="15052"/>
    <cellStyle name="Note 9 2 2 17" xfId="15053"/>
    <cellStyle name="Note 9 2 2 17 2" xfId="15054"/>
    <cellStyle name="Note 9 2 2 18" xfId="15055"/>
    <cellStyle name="Note 9 2 2 18 2" xfId="15056"/>
    <cellStyle name="Note 9 2 2 19" xfId="15057"/>
    <cellStyle name="Note 9 2 2 19 2" xfId="15058"/>
    <cellStyle name="Note 9 2 2 2" xfId="15059"/>
    <cellStyle name="Note 9 2 2 2 10" xfId="15060"/>
    <cellStyle name="Note 9 2 2 2 10 2" xfId="15061"/>
    <cellStyle name="Note 9 2 2 2 11" xfId="15062"/>
    <cellStyle name="Note 9 2 2 2 11 2" xfId="15063"/>
    <cellStyle name="Note 9 2 2 2 12" xfId="15064"/>
    <cellStyle name="Note 9 2 2 2 12 2" xfId="15065"/>
    <cellStyle name="Note 9 2 2 2 13" xfId="15066"/>
    <cellStyle name="Note 9 2 2 2 13 2" xfId="15067"/>
    <cellStyle name="Note 9 2 2 2 14" xfId="15068"/>
    <cellStyle name="Note 9 2 2 2 14 2" xfId="15069"/>
    <cellStyle name="Note 9 2 2 2 15" xfId="15070"/>
    <cellStyle name="Note 9 2 2 2 15 2" xfId="15071"/>
    <cellStyle name="Note 9 2 2 2 16" xfId="15072"/>
    <cellStyle name="Note 9 2 2 2 16 2" xfId="15073"/>
    <cellStyle name="Note 9 2 2 2 17" xfId="15074"/>
    <cellStyle name="Note 9 2 2 2 17 2" xfId="15075"/>
    <cellStyle name="Note 9 2 2 2 18" xfId="15076"/>
    <cellStyle name="Note 9 2 2 2 18 2" xfId="15077"/>
    <cellStyle name="Note 9 2 2 2 19" xfId="15078"/>
    <cellStyle name="Note 9 2 2 2 2" xfId="15079"/>
    <cellStyle name="Note 9 2 2 2 2 2" xfId="15080"/>
    <cellStyle name="Note 9 2 2 2 3" xfId="15081"/>
    <cellStyle name="Note 9 2 2 2 3 2" xfId="15082"/>
    <cellStyle name="Note 9 2 2 2 4" xfId="15083"/>
    <cellStyle name="Note 9 2 2 2 4 2" xfId="15084"/>
    <cellStyle name="Note 9 2 2 2 5" xfId="15085"/>
    <cellStyle name="Note 9 2 2 2 5 2" xfId="15086"/>
    <cellStyle name="Note 9 2 2 2 6" xfId="15087"/>
    <cellStyle name="Note 9 2 2 2 6 2" xfId="15088"/>
    <cellStyle name="Note 9 2 2 2 7" xfId="15089"/>
    <cellStyle name="Note 9 2 2 2 7 2" xfId="15090"/>
    <cellStyle name="Note 9 2 2 2 8" xfId="15091"/>
    <cellStyle name="Note 9 2 2 2 8 2" xfId="15092"/>
    <cellStyle name="Note 9 2 2 2 9" xfId="15093"/>
    <cellStyle name="Note 9 2 2 2 9 2" xfId="15094"/>
    <cellStyle name="Note 9 2 2 20" xfId="15095"/>
    <cellStyle name="Note 9 2 2 3" xfId="15096"/>
    <cellStyle name="Note 9 2 2 3 10" xfId="15097"/>
    <cellStyle name="Note 9 2 2 3 10 2" xfId="15098"/>
    <cellStyle name="Note 9 2 2 3 11" xfId="15099"/>
    <cellStyle name="Note 9 2 2 3 11 2" xfId="15100"/>
    <cellStyle name="Note 9 2 2 3 12" xfId="15101"/>
    <cellStyle name="Note 9 2 2 3 12 2" xfId="15102"/>
    <cellStyle name="Note 9 2 2 3 13" xfId="15103"/>
    <cellStyle name="Note 9 2 2 3 13 2" xfId="15104"/>
    <cellStyle name="Note 9 2 2 3 14" xfId="15105"/>
    <cellStyle name="Note 9 2 2 3 14 2" xfId="15106"/>
    <cellStyle name="Note 9 2 2 3 15" xfId="15107"/>
    <cellStyle name="Note 9 2 2 3 15 2" xfId="15108"/>
    <cellStyle name="Note 9 2 2 3 16" xfId="15109"/>
    <cellStyle name="Note 9 2 2 3 16 2" xfId="15110"/>
    <cellStyle name="Note 9 2 2 3 17" xfId="15111"/>
    <cellStyle name="Note 9 2 2 3 17 2" xfId="15112"/>
    <cellStyle name="Note 9 2 2 3 18" xfId="15113"/>
    <cellStyle name="Note 9 2 2 3 18 2" xfId="15114"/>
    <cellStyle name="Note 9 2 2 3 19" xfId="15115"/>
    <cellStyle name="Note 9 2 2 3 2" xfId="15116"/>
    <cellStyle name="Note 9 2 2 3 2 2" xfId="15117"/>
    <cellStyle name="Note 9 2 2 3 3" xfId="15118"/>
    <cellStyle name="Note 9 2 2 3 3 2" xfId="15119"/>
    <cellStyle name="Note 9 2 2 3 4" xfId="15120"/>
    <cellStyle name="Note 9 2 2 3 4 2" xfId="15121"/>
    <cellStyle name="Note 9 2 2 3 5" xfId="15122"/>
    <cellStyle name="Note 9 2 2 3 5 2" xfId="15123"/>
    <cellStyle name="Note 9 2 2 3 6" xfId="15124"/>
    <cellStyle name="Note 9 2 2 3 6 2" xfId="15125"/>
    <cellStyle name="Note 9 2 2 3 7" xfId="15126"/>
    <cellStyle name="Note 9 2 2 3 7 2" xfId="15127"/>
    <cellStyle name="Note 9 2 2 3 8" xfId="15128"/>
    <cellStyle name="Note 9 2 2 3 8 2" xfId="15129"/>
    <cellStyle name="Note 9 2 2 3 9" xfId="15130"/>
    <cellStyle name="Note 9 2 2 3 9 2" xfId="15131"/>
    <cellStyle name="Note 9 2 2 4" xfId="15132"/>
    <cellStyle name="Note 9 2 2 4 10" xfId="15133"/>
    <cellStyle name="Note 9 2 2 4 10 2" xfId="15134"/>
    <cellStyle name="Note 9 2 2 4 11" xfId="15135"/>
    <cellStyle name="Note 9 2 2 4 11 2" xfId="15136"/>
    <cellStyle name="Note 9 2 2 4 12" xfId="15137"/>
    <cellStyle name="Note 9 2 2 4 12 2" xfId="15138"/>
    <cellStyle name="Note 9 2 2 4 13" xfId="15139"/>
    <cellStyle name="Note 9 2 2 4 13 2" xfId="15140"/>
    <cellStyle name="Note 9 2 2 4 14" xfId="15141"/>
    <cellStyle name="Note 9 2 2 4 14 2" xfId="15142"/>
    <cellStyle name="Note 9 2 2 4 15" xfId="15143"/>
    <cellStyle name="Note 9 2 2 4 15 2" xfId="15144"/>
    <cellStyle name="Note 9 2 2 4 16" xfId="15145"/>
    <cellStyle name="Note 9 2 2 4 2" xfId="15146"/>
    <cellStyle name="Note 9 2 2 4 2 2" xfId="15147"/>
    <cellStyle name="Note 9 2 2 4 3" xfId="15148"/>
    <cellStyle name="Note 9 2 2 4 3 2" xfId="15149"/>
    <cellStyle name="Note 9 2 2 4 4" xfId="15150"/>
    <cellStyle name="Note 9 2 2 4 4 2" xfId="15151"/>
    <cellStyle name="Note 9 2 2 4 5" xfId="15152"/>
    <cellStyle name="Note 9 2 2 4 5 2" xfId="15153"/>
    <cellStyle name="Note 9 2 2 4 6" xfId="15154"/>
    <cellStyle name="Note 9 2 2 4 6 2" xfId="15155"/>
    <cellStyle name="Note 9 2 2 4 7" xfId="15156"/>
    <cellStyle name="Note 9 2 2 4 7 2" xfId="15157"/>
    <cellStyle name="Note 9 2 2 4 8" xfId="15158"/>
    <cellStyle name="Note 9 2 2 4 8 2" xfId="15159"/>
    <cellStyle name="Note 9 2 2 4 9" xfId="15160"/>
    <cellStyle name="Note 9 2 2 4 9 2" xfId="15161"/>
    <cellStyle name="Note 9 2 2 5" xfId="15162"/>
    <cellStyle name="Note 9 2 2 5 10" xfId="15163"/>
    <cellStyle name="Note 9 2 2 5 10 2" xfId="15164"/>
    <cellStyle name="Note 9 2 2 5 11" xfId="15165"/>
    <cellStyle name="Note 9 2 2 5 11 2" xfId="15166"/>
    <cellStyle name="Note 9 2 2 5 12" xfId="15167"/>
    <cellStyle name="Note 9 2 2 5 12 2" xfId="15168"/>
    <cellStyle name="Note 9 2 2 5 13" xfId="15169"/>
    <cellStyle name="Note 9 2 2 5 13 2" xfId="15170"/>
    <cellStyle name="Note 9 2 2 5 14" xfId="15171"/>
    <cellStyle name="Note 9 2 2 5 14 2" xfId="15172"/>
    <cellStyle name="Note 9 2 2 5 15" xfId="15173"/>
    <cellStyle name="Note 9 2 2 5 15 2" xfId="15174"/>
    <cellStyle name="Note 9 2 2 5 16" xfId="15175"/>
    <cellStyle name="Note 9 2 2 5 2" xfId="15176"/>
    <cellStyle name="Note 9 2 2 5 2 2" xfId="15177"/>
    <cellStyle name="Note 9 2 2 5 3" xfId="15178"/>
    <cellStyle name="Note 9 2 2 5 3 2" xfId="15179"/>
    <cellStyle name="Note 9 2 2 5 4" xfId="15180"/>
    <cellStyle name="Note 9 2 2 5 4 2" xfId="15181"/>
    <cellStyle name="Note 9 2 2 5 5" xfId="15182"/>
    <cellStyle name="Note 9 2 2 5 5 2" xfId="15183"/>
    <cellStyle name="Note 9 2 2 5 6" xfId="15184"/>
    <cellStyle name="Note 9 2 2 5 6 2" xfId="15185"/>
    <cellStyle name="Note 9 2 2 5 7" xfId="15186"/>
    <cellStyle name="Note 9 2 2 5 7 2" xfId="15187"/>
    <cellStyle name="Note 9 2 2 5 8" xfId="15188"/>
    <cellStyle name="Note 9 2 2 5 8 2" xfId="15189"/>
    <cellStyle name="Note 9 2 2 5 9" xfId="15190"/>
    <cellStyle name="Note 9 2 2 5 9 2" xfId="15191"/>
    <cellStyle name="Note 9 2 2 6" xfId="15192"/>
    <cellStyle name="Note 9 2 2 6 10" xfId="15193"/>
    <cellStyle name="Note 9 2 2 6 10 2" xfId="15194"/>
    <cellStyle name="Note 9 2 2 6 11" xfId="15195"/>
    <cellStyle name="Note 9 2 2 6 11 2" xfId="15196"/>
    <cellStyle name="Note 9 2 2 6 12" xfId="15197"/>
    <cellStyle name="Note 9 2 2 6 12 2" xfId="15198"/>
    <cellStyle name="Note 9 2 2 6 13" xfId="15199"/>
    <cellStyle name="Note 9 2 2 6 13 2" xfId="15200"/>
    <cellStyle name="Note 9 2 2 6 14" xfId="15201"/>
    <cellStyle name="Note 9 2 2 6 14 2" xfId="15202"/>
    <cellStyle name="Note 9 2 2 6 15" xfId="15203"/>
    <cellStyle name="Note 9 2 2 6 2" xfId="15204"/>
    <cellStyle name="Note 9 2 2 6 2 2" xfId="15205"/>
    <cellStyle name="Note 9 2 2 6 3" xfId="15206"/>
    <cellStyle name="Note 9 2 2 6 3 2" xfId="15207"/>
    <cellStyle name="Note 9 2 2 6 4" xfId="15208"/>
    <cellStyle name="Note 9 2 2 6 4 2" xfId="15209"/>
    <cellStyle name="Note 9 2 2 6 5" xfId="15210"/>
    <cellStyle name="Note 9 2 2 6 5 2" xfId="15211"/>
    <cellStyle name="Note 9 2 2 6 6" xfId="15212"/>
    <cellStyle name="Note 9 2 2 6 6 2" xfId="15213"/>
    <cellStyle name="Note 9 2 2 6 7" xfId="15214"/>
    <cellStyle name="Note 9 2 2 6 7 2" xfId="15215"/>
    <cellStyle name="Note 9 2 2 6 8" xfId="15216"/>
    <cellStyle name="Note 9 2 2 6 8 2" xfId="15217"/>
    <cellStyle name="Note 9 2 2 6 9" xfId="15218"/>
    <cellStyle name="Note 9 2 2 6 9 2" xfId="15219"/>
    <cellStyle name="Note 9 2 2 7" xfId="15220"/>
    <cellStyle name="Note 9 2 2 7 2" xfId="15221"/>
    <cellStyle name="Note 9 2 2 8" xfId="15222"/>
    <cellStyle name="Note 9 2 2 8 2" xfId="15223"/>
    <cellStyle name="Note 9 2 2 9" xfId="15224"/>
    <cellStyle name="Note 9 2 2 9 2" xfId="15225"/>
    <cellStyle name="Note 9 2 20" xfId="15226"/>
    <cellStyle name="Note 9 2 20 2" xfId="15227"/>
    <cellStyle name="Note 9 2 21" xfId="15228"/>
    <cellStyle name="Note 9 2 21 2" xfId="15229"/>
    <cellStyle name="Note 9 2 22" xfId="15230"/>
    <cellStyle name="Note 9 2 22 2" xfId="15231"/>
    <cellStyle name="Note 9 2 23" xfId="15232"/>
    <cellStyle name="Note 9 2 23 2" xfId="15233"/>
    <cellStyle name="Note 9 2 24" xfId="15234"/>
    <cellStyle name="Note 9 2 24 2" xfId="15235"/>
    <cellStyle name="Note 9 2 25" xfId="15236"/>
    <cellStyle name="Note 9 2 25 2" xfId="15237"/>
    <cellStyle name="Note 9 2 26" xfId="15238"/>
    <cellStyle name="Note 9 2 26 2" xfId="15239"/>
    <cellStyle name="Note 9 2 27" xfId="15240"/>
    <cellStyle name="Note 9 2 3" xfId="15241"/>
    <cellStyle name="Note 9 2 3 10" xfId="15242"/>
    <cellStyle name="Note 9 2 3 10 2" xfId="15243"/>
    <cellStyle name="Note 9 2 3 11" xfId="15244"/>
    <cellStyle name="Note 9 2 3 11 2" xfId="15245"/>
    <cellStyle name="Note 9 2 3 12" xfId="15246"/>
    <cellStyle name="Note 9 2 3 12 2" xfId="15247"/>
    <cellStyle name="Note 9 2 3 13" xfId="15248"/>
    <cellStyle name="Note 9 2 3 13 2" xfId="15249"/>
    <cellStyle name="Note 9 2 3 14" xfId="15250"/>
    <cellStyle name="Note 9 2 3 14 2" xfId="15251"/>
    <cellStyle name="Note 9 2 3 15" xfId="15252"/>
    <cellStyle name="Note 9 2 3 15 2" xfId="15253"/>
    <cellStyle name="Note 9 2 3 16" xfId="15254"/>
    <cellStyle name="Note 9 2 3 16 2" xfId="15255"/>
    <cellStyle name="Note 9 2 3 17" xfId="15256"/>
    <cellStyle name="Note 9 2 3 17 2" xfId="15257"/>
    <cellStyle name="Note 9 2 3 18" xfId="15258"/>
    <cellStyle name="Note 9 2 3 18 2" xfId="15259"/>
    <cellStyle name="Note 9 2 3 19" xfId="15260"/>
    <cellStyle name="Note 9 2 3 19 2" xfId="15261"/>
    <cellStyle name="Note 9 2 3 2" xfId="15262"/>
    <cellStyle name="Note 9 2 3 2 10" xfId="15263"/>
    <cellStyle name="Note 9 2 3 2 10 2" xfId="15264"/>
    <cellStyle name="Note 9 2 3 2 11" xfId="15265"/>
    <cellStyle name="Note 9 2 3 2 11 2" xfId="15266"/>
    <cellStyle name="Note 9 2 3 2 12" xfId="15267"/>
    <cellStyle name="Note 9 2 3 2 12 2" xfId="15268"/>
    <cellStyle name="Note 9 2 3 2 13" xfId="15269"/>
    <cellStyle name="Note 9 2 3 2 13 2" xfId="15270"/>
    <cellStyle name="Note 9 2 3 2 14" xfId="15271"/>
    <cellStyle name="Note 9 2 3 2 14 2" xfId="15272"/>
    <cellStyle name="Note 9 2 3 2 15" xfId="15273"/>
    <cellStyle name="Note 9 2 3 2 15 2" xfId="15274"/>
    <cellStyle name="Note 9 2 3 2 16" xfId="15275"/>
    <cellStyle name="Note 9 2 3 2 16 2" xfId="15276"/>
    <cellStyle name="Note 9 2 3 2 17" xfId="15277"/>
    <cellStyle name="Note 9 2 3 2 17 2" xfId="15278"/>
    <cellStyle name="Note 9 2 3 2 18" xfId="15279"/>
    <cellStyle name="Note 9 2 3 2 18 2" xfId="15280"/>
    <cellStyle name="Note 9 2 3 2 19" xfId="15281"/>
    <cellStyle name="Note 9 2 3 2 2" xfId="15282"/>
    <cellStyle name="Note 9 2 3 2 2 2" xfId="15283"/>
    <cellStyle name="Note 9 2 3 2 3" xfId="15284"/>
    <cellStyle name="Note 9 2 3 2 3 2" xfId="15285"/>
    <cellStyle name="Note 9 2 3 2 4" xfId="15286"/>
    <cellStyle name="Note 9 2 3 2 4 2" xfId="15287"/>
    <cellStyle name="Note 9 2 3 2 5" xfId="15288"/>
    <cellStyle name="Note 9 2 3 2 5 2" xfId="15289"/>
    <cellStyle name="Note 9 2 3 2 6" xfId="15290"/>
    <cellStyle name="Note 9 2 3 2 6 2" xfId="15291"/>
    <cellStyle name="Note 9 2 3 2 7" xfId="15292"/>
    <cellStyle name="Note 9 2 3 2 7 2" xfId="15293"/>
    <cellStyle name="Note 9 2 3 2 8" xfId="15294"/>
    <cellStyle name="Note 9 2 3 2 8 2" xfId="15295"/>
    <cellStyle name="Note 9 2 3 2 9" xfId="15296"/>
    <cellStyle name="Note 9 2 3 2 9 2" xfId="15297"/>
    <cellStyle name="Note 9 2 3 20" xfId="15298"/>
    <cellStyle name="Note 9 2 3 3" xfId="15299"/>
    <cellStyle name="Note 9 2 3 3 10" xfId="15300"/>
    <cellStyle name="Note 9 2 3 3 10 2" xfId="15301"/>
    <cellStyle name="Note 9 2 3 3 11" xfId="15302"/>
    <cellStyle name="Note 9 2 3 3 11 2" xfId="15303"/>
    <cellStyle name="Note 9 2 3 3 12" xfId="15304"/>
    <cellStyle name="Note 9 2 3 3 12 2" xfId="15305"/>
    <cellStyle name="Note 9 2 3 3 13" xfId="15306"/>
    <cellStyle name="Note 9 2 3 3 13 2" xfId="15307"/>
    <cellStyle name="Note 9 2 3 3 14" xfId="15308"/>
    <cellStyle name="Note 9 2 3 3 14 2" xfId="15309"/>
    <cellStyle name="Note 9 2 3 3 15" xfId="15310"/>
    <cellStyle name="Note 9 2 3 3 15 2" xfId="15311"/>
    <cellStyle name="Note 9 2 3 3 16" xfId="15312"/>
    <cellStyle name="Note 9 2 3 3 16 2" xfId="15313"/>
    <cellStyle name="Note 9 2 3 3 17" xfId="15314"/>
    <cellStyle name="Note 9 2 3 3 17 2" xfId="15315"/>
    <cellStyle name="Note 9 2 3 3 18" xfId="15316"/>
    <cellStyle name="Note 9 2 3 3 18 2" xfId="15317"/>
    <cellStyle name="Note 9 2 3 3 19" xfId="15318"/>
    <cellStyle name="Note 9 2 3 3 2" xfId="15319"/>
    <cellStyle name="Note 9 2 3 3 2 2" xfId="15320"/>
    <cellStyle name="Note 9 2 3 3 3" xfId="15321"/>
    <cellStyle name="Note 9 2 3 3 3 2" xfId="15322"/>
    <cellStyle name="Note 9 2 3 3 4" xfId="15323"/>
    <cellStyle name="Note 9 2 3 3 4 2" xfId="15324"/>
    <cellStyle name="Note 9 2 3 3 5" xfId="15325"/>
    <cellStyle name="Note 9 2 3 3 5 2" xfId="15326"/>
    <cellStyle name="Note 9 2 3 3 6" xfId="15327"/>
    <cellStyle name="Note 9 2 3 3 6 2" xfId="15328"/>
    <cellStyle name="Note 9 2 3 3 7" xfId="15329"/>
    <cellStyle name="Note 9 2 3 3 7 2" xfId="15330"/>
    <cellStyle name="Note 9 2 3 3 8" xfId="15331"/>
    <cellStyle name="Note 9 2 3 3 8 2" xfId="15332"/>
    <cellStyle name="Note 9 2 3 3 9" xfId="15333"/>
    <cellStyle name="Note 9 2 3 3 9 2" xfId="15334"/>
    <cellStyle name="Note 9 2 3 4" xfId="15335"/>
    <cellStyle name="Note 9 2 3 4 10" xfId="15336"/>
    <cellStyle name="Note 9 2 3 4 10 2" xfId="15337"/>
    <cellStyle name="Note 9 2 3 4 11" xfId="15338"/>
    <cellStyle name="Note 9 2 3 4 11 2" xfId="15339"/>
    <cellStyle name="Note 9 2 3 4 12" xfId="15340"/>
    <cellStyle name="Note 9 2 3 4 12 2" xfId="15341"/>
    <cellStyle name="Note 9 2 3 4 13" xfId="15342"/>
    <cellStyle name="Note 9 2 3 4 13 2" xfId="15343"/>
    <cellStyle name="Note 9 2 3 4 14" xfId="15344"/>
    <cellStyle name="Note 9 2 3 4 14 2" xfId="15345"/>
    <cellStyle name="Note 9 2 3 4 15" xfId="15346"/>
    <cellStyle name="Note 9 2 3 4 15 2" xfId="15347"/>
    <cellStyle name="Note 9 2 3 4 16" xfId="15348"/>
    <cellStyle name="Note 9 2 3 4 2" xfId="15349"/>
    <cellStyle name="Note 9 2 3 4 2 2" xfId="15350"/>
    <cellStyle name="Note 9 2 3 4 3" xfId="15351"/>
    <cellStyle name="Note 9 2 3 4 3 2" xfId="15352"/>
    <cellStyle name="Note 9 2 3 4 4" xfId="15353"/>
    <cellStyle name="Note 9 2 3 4 4 2" xfId="15354"/>
    <cellStyle name="Note 9 2 3 4 5" xfId="15355"/>
    <cellStyle name="Note 9 2 3 4 5 2" xfId="15356"/>
    <cellStyle name="Note 9 2 3 4 6" xfId="15357"/>
    <cellStyle name="Note 9 2 3 4 6 2" xfId="15358"/>
    <cellStyle name="Note 9 2 3 4 7" xfId="15359"/>
    <cellStyle name="Note 9 2 3 4 7 2" xfId="15360"/>
    <cellStyle name="Note 9 2 3 4 8" xfId="15361"/>
    <cellStyle name="Note 9 2 3 4 8 2" xfId="15362"/>
    <cellStyle name="Note 9 2 3 4 9" xfId="15363"/>
    <cellStyle name="Note 9 2 3 4 9 2" xfId="15364"/>
    <cellStyle name="Note 9 2 3 5" xfId="15365"/>
    <cellStyle name="Note 9 2 3 5 10" xfId="15366"/>
    <cellStyle name="Note 9 2 3 5 10 2" xfId="15367"/>
    <cellStyle name="Note 9 2 3 5 11" xfId="15368"/>
    <cellStyle name="Note 9 2 3 5 11 2" xfId="15369"/>
    <cellStyle name="Note 9 2 3 5 12" xfId="15370"/>
    <cellStyle name="Note 9 2 3 5 12 2" xfId="15371"/>
    <cellStyle name="Note 9 2 3 5 13" xfId="15372"/>
    <cellStyle name="Note 9 2 3 5 13 2" xfId="15373"/>
    <cellStyle name="Note 9 2 3 5 14" xfId="15374"/>
    <cellStyle name="Note 9 2 3 5 14 2" xfId="15375"/>
    <cellStyle name="Note 9 2 3 5 15" xfId="15376"/>
    <cellStyle name="Note 9 2 3 5 15 2" xfId="15377"/>
    <cellStyle name="Note 9 2 3 5 16" xfId="15378"/>
    <cellStyle name="Note 9 2 3 5 2" xfId="15379"/>
    <cellStyle name="Note 9 2 3 5 2 2" xfId="15380"/>
    <cellStyle name="Note 9 2 3 5 3" xfId="15381"/>
    <cellStyle name="Note 9 2 3 5 3 2" xfId="15382"/>
    <cellStyle name="Note 9 2 3 5 4" xfId="15383"/>
    <cellStyle name="Note 9 2 3 5 4 2" xfId="15384"/>
    <cellStyle name="Note 9 2 3 5 5" xfId="15385"/>
    <cellStyle name="Note 9 2 3 5 5 2" xfId="15386"/>
    <cellStyle name="Note 9 2 3 5 6" xfId="15387"/>
    <cellStyle name="Note 9 2 3 5 6 2" xfId="15388"/>
    <cellStyle name="Note 9 2 3 5 7" xfId="15389"/>
    <cellStyle name="Note 9 2 3 5 7 2" xfId="15390"/>
    <cellStyle name="Note 9 2 3 5 8" xfId="15391"/>
    <cellStyle name="Note 9 2 3 5 8 2" xfId="15392"/>
    <cellStyle name="Note 9 2 3 5 9" xfId="15393"/>
    <cellStyle name="Note 9 2 3 5 9 2" xfId="15394"/>
    <cellStyle name="Note 9 2 3 6" xfId="15395"/>
    <cellStyle name="Note 9 2 3 6 10" xfId="15396"/>
    <cellStyle name="Note 9 2 3 6 10 2" xfId="15397"/>
    <cellStyle name="Note 9 2 3 6 11" xfId="15398"/>
    <cellStyle name="Note 9 2 3 6 11 2" xfId="15399"/>
    <cellStyle name="Note 9 2 3 6 12" xfId="15400"/>
    <cellStyle name="Note 9 2 3 6 12 2" xfId="15401"/>
    <cellStyle name="Note 9 2 3 6 13" xfId="15402"/>
    <cellStyle name="Note 9 2 3 6 13 2" xfId="15403"/>
    <cellStyle name="Note 9 2 3 6 14" xfId="15404"/>
    <cellStyle name="Note 9 2 3 6 14 2" xfId="15405"/>
    <cellStyle name="Note 9 2 3 6 15" xfId="15406"/>
    <cellStyle name="Note 9 2 3 6 2" xfId="15407"/>
    <cellStyle name="Note 9 2 3 6 2 2" xfId="15408"/>
    <cellStyle name="Note 9 2 3 6 3" xfId="15409"/>
    <cellStyle name="Note 9 2 3 6 3 2" xfId="15410"/>
    <cellStyle name="Note 9 2 3 6 4" xfId="15411"/>
    <cellStyle name="Note 9 2 3 6 4 2" xfId="15412"/>
    <cellStyle name="Note 9 2 3 6 5" xfId="15413"/>
    <cellStyle name="Note 9 2 3 6 5 2" xfId="15414"/>
    <cellStyle name="Note 9 2 3 6 6" xfId="15415"/>
    <cellStyle name="Note 9 2 3 6 6 2" xfId="15416"/>
    <cellStyle name="Note 9 2 3 6 7" xfId="15417"/>
    <cellStyle name="Note 9 2 3 6 7 2" xfId="15418"/>
    <cellStyle name="Note 9 2 3 6 8" xfId="15419"/>
    <cellStyle name="Note 9 2 3 6 8 2" xfId="15420"/>
    <cellStyle name="Note 9 2 3 6 9" xfId="15421"/>
    <cellStyle name="Note 9 2 3 6 9 2" xfId="15422"/>
    <cellStyle name="Note 9 2 3 7" xfId="15423"/>
    <cellStyle name="Note 9 2 3 7 2" xfId="15424"/>
    <cellStyle name="Note 9 2 3 8" xfId="15425"/>
    <cellStyle name="Note 9 2 3 8 2" xfId="15426"/>
    <cellStyle name="Note 9 2 3 9" xfId="15427"/>
    <cellStyle name="Note 9 2 3 9 2" xfId="15428"/>
    <cellStyle name="Note 9 2 4" xfId="15429"/>
    <cellStyle name="Note 9 2 4 10" xfId="15430"/>
    <cellStyle name="Note 9 2 4 10 2" xfId="15431"/>
    <cellStyle name="Note 9 2 4 11" xfId="15432"/>
    <cellStyle name="Note 9 2 4 11 2" xfId="15433"/>
    <cellStyle name="Note 9 2 4 12" xfId="15434"/>
    <cellStyle name="Note 9 2 4 12 2" xfId="15435"/>
    <cellStyle name="Note 9 2 4 13" xfId="15436"/>
    <cellStyle name="Note 9 2 4 13 2" xfId="15437"/>
    <cellStyle name="Note 9 2 4 14" xfId="15438"/>
    <cellStyle name="Note 9 2 4 14 2" xfId="15439"/>
    <cellStyle name="Note 9 2 4 15" xfId="15440"/>
    <cellStyle name="Note 9 2 4 15 2" xfId="15441"/>
    <cellStyle name="Note 9 2 4 16" xfId="15442"/>
    <cellStyle name="Note 9 2 4 16 2" xfId="15443"/>
    <cellStyle name="Note 9 2 4 17" xfId="15444"/>
    <cellStyle name="Note 9 2 4 17 2" xfId="15445"/>
    <cellStyle name="Note 9 2 4 18" xfId="15446"/>
    <cellStyle name="Note 9 2 4 18 2" xfId="15447"/>
    <cellStyle name="Note 9 2 4 19" xfId="15448"/>
    <cellStyle name="Note 9 2 4 19 2" xfId="15449"/>
    <cellStyle name="Note 9 2 4 2" xfId="15450"/>
    <cellStyle name="Note 9 2 4 2 10" xfId="15451"/>
    <cellStyle name="Note 9 2 4 2 10 2" xfId="15452"/>
    <cellStyle name="Note 9 2 4 2 11" xfId="15453"/>
    <cellStyle name="Note 9 2 4 2 11 2" xfId="15454"/>
    <cellStyle name="Note 9 2 4 2 12" xfId="15455"/>
    <cellStyle name="Note 9 2 4 2 12 2" xfId="15456"/>
    <cellStyle name="Note 9 2 4 2 13" xfId="15457"/>
    <cellStyle name="Note 9 2 4 2 13 2" xfId="15458"/>
    <cellStyle name="Note 9 2 4 2 14" xfId="15459"/>
    <cellStyle name="Note 9 2 4 2 14 2" xfId="15460"/>
    <cellStyle name="Note 9 2 4 2 15" xfId="15461"/>
    <cellStyle name="Note 9 2 4 2 15 2" xfId="15462"/>
    <cellStyle name="Note 9 2 4 2 16" xfId="15463"/>
    <cellStyle name="Note 9 2 4 2 16 2" xfId="15464"/>
    <cellStyle name="Note 9 2 4 2 17" xfId="15465"/>
    <cellStyle name="Note 9 2 4 2 17 2" xfId="15466"/>
    <cellStyle name="Note 9 2 4 2 18" xfId="15467"/>
    <cellStyle name="Note 9 2 4 2 18 2" xfId="15468"/>
    <cellStyle name="Note 9 2 4 2 19" xfId="15469"/>
    <cellStyle name="Note 9 2 4 2 2" xfId="15470"/>
    <cellStyle name="Note 9 2 4 2 2 2" xfId="15471"/>
    <cellStyle name="Note 9 2 4 2 3" xfId="15472"/>
    <cellStyle name="Note 9 2 4 2 3 2" xfId="15473"/>
    <cellStyle name="Note 9 2 4 2 4" xfId="15474"/>
    <cellStyle name="Note 9 2 4 2 4 2" xfId="15475"/>
    <cellStyle name="Note 9 2 4 2 5" xfId="15476"/>
    <cellStyle name="Note 9 2 4 2 5 2" xfId="15477"/>
    <cellStyle name="Note 9 2 4 2 6" xfId="15478"/>
    <cellStyle name="Note 9 2 4 2 6 2" xfId="15479"/>
    <cellStyle name="Note 9 2 4 2 7" xfId="15480"/>
    <cellStyle name="Note 9 2 4 2 7 2" xfId="15481"/>
    <cellStyle name="Note 9 2 4 2 8" xfId="15482"/>
    <cellStyle name="Note 9 2 4 2 8 2" xfId="15483"/>
    <cellStyle name="Note 9 2 4 2 9" xfId="15484"/>
    <cellStyle name="Note 9 2 4 2 9 2" xfId="15485"/>
    <cellStyle name="Note 9 2 4 20" xfId="15486"/>
    <cellStyle name="Note 9 2 4 3" xfId="15487"/>
    <cellStyle name="Note 9 2 4 3 10" xfId="15488"/>
    <cellStyle name="Note 9 2 4 3 10 2" xfId="15489"/>
    <cellStyle name="Note 9 2 4 3 11" xfId="15490"/>
    <cellStyle name="Note 9 2 4 3 11 2" xfId="15491"/>
    <cellStyle name="Note 9 2 4 3 12" xfId="15492"/>
    <cellStyle name="Note 9 2 4 3 12 2" xfId="15493"/>
    <cellStyle name="Note 9 2 4 3 13" xfId="15494"/>
    <cellStyle name="Note 9 2 4 3 13 2" xfId="15495"/>
    <cellStyle name="Note 9 2 4 3 14" xfId="15496"/>
    <cellStyle name="Note 9 2 4 3 14 2" xfId="15497"/>
    <cellStyle name="Note 9 2 4 3 15" xfId="15498"/>
    <cellStyle name="Note 9 2 4 3 15 2" xfId="15499"/>
    <cellStyle name="Note 9 2 4 3 16" xfId="15500"/>
    <cellStyle name="Note 9 2 4 3 16 2" xfId="15501"/>
    <cellStyle name="Note 9 2 4 3 17" xfId="15502"/>
    <cellStyle name="Note 9 2 4 3 17 2" xfId="15503"/>
    <cellStyle name="Note 9 2 4 3 18" xfId="15504"/>
    <cellStyle name="Note 9 2 4 3 2" xfId="15505"/>
    <cellStyle name="Note 9 2 4 3 2 2" xfId="15506"/>
    <cellStyle name="Note 9 2 4 3 3" xfId="15507"/>
    <cellStyle name="Note 9 2 4 3 3 2" xfId="15508"/>
    <cellStyle name="Note 9 2 4 3 4" xfId="15509"/>
    <cellStyle name="Note 9 2 4 3 4 2" xfId="15510"/>
    <cellStyle name="Note 9 2 4 3 5" xfId="15511"/>
    <cellStyle name="Note 9 2 4 3 5 2" xfId="15512"/>
    <cellStyle name="Note 9 2 4 3 6" xfId="15513"/>
    <cellStyle name="Note 9 2 4 3 6 2" xfId="15514"/>
    <cellStyle name="Note 9 2 4 3 7" xfId="15515"/>
    <cellStyle name="Note 9 2 4 3 7 2" xfId="15516"/>
    <cellStyle name="Note 9 2 4 3 8" xfId="15517"/>
    <cellStyle name="Note 9 2 4 3 8 2" xfId="15518"/>
    <cellStyle name="Note 9 2 4 3 9" xfId="15519"/>
    <cellStyle name="Note 9 2 4 3 9 2" xfId="15520"/>
    <cellStyle name="Note 9 2 4 4" xfId="15521"/>
    <cellStyle name="Note 9 2 4 4 10" xfId="15522"/>
    <cellStyle name="Note 9 2 4 4 10 2" xfId="15523"/>
    <cellStyle name="Note 9 2 4 4 11" xfId="15524"/>
    <cellStyle name="Note 9 2 4 4 11 2" xfId="15525"/>
    <cellStyle name="Note 9 2 4 4 12" xfId="15526"/>
    <cellStyle name="Note 9 2 4 4 12 2" xfId="15527"/>
    <cellStyle name="Note 9 2 4 4 13" xfId="15528"/>
    <cellStyle name="Note 9 2 4 4 13 2" xfId="15529"/>
    <cellStyle name="Note 9 2 4 4 14" xfId="15530"/>
    <cellStyle name="Note 9 2 4 4 14 2" xfId="15531"/>
    <cellStyle name="Note 9 2 4 4 15" xfId="15532"/>
    <cellStyle name="Note 9 2 4 4 15 2" xfId="15533"/>
    <cellStyle name="Note 9 2 4 4 16" xfId="15534"/>
    <cellStyle name="Note 9 2 4 4 2" xfId="15535"/>
    <cellStyle name="Note 9 2 4 4 2 2" xfId="15536"/>
    <cellStyle name="Note 9 2 4 4 3" xfId="15537"/>
    <cellStyle name="Note 9 2 4 4 3 2" xfId="15538"/>
    <cellStyle name="Note 9 2 4 4 4" xfId="15539"/>
    <cellStyle name="Note 9 2 4 4 4 2" xfId="15540"/>
    <cellStyle name="Note 9 2 4 4 5" xfId="15541"/>
    <cellStyle name="Note 9 2 4 4 5 2" xfId="15542"/>
    <cellStyle name="Note 9 2 4 4 6" xfId="15543"/>
    <cellStyle name="Note 9 2 4 4 6 2" xfId="15544"/>
    <cellStyle name="Note 9 2 4 4 7" xfId="15545"/>
    <cellStyle name="Note 9 2 4 4 7 2" xfId="15546"/>
    <cellStyle name="Note 9 2 4 4 8" xfId="15547"/>
    <cellStyle name="Note 9 2 4 4 8 2" xfId="15548"/>
    <cellStyle name="Note 9 2 4 4 9" xfId="15549"/>
    <cellStyle name="Note 9 2 4 4 9 2" xfId="15550"/>
    <cellStyle name="Note 9 2 4 5" xfId="15551"/>
    <cellStyle name="Note 9 2 4 5 10" xfId="15552"/>
    <cellStyle name="Note 9 2 4 5 10 2" xfId="15553"/>
    <cellStyle name="Note 9 2 4 5 11" xfId="15554"/>
    <cellStyle name="Note 9 2 4 5 11 2" xfId="15555"/>
    <cellStyle name="Note 9 2 4 5 12" xfId="15556"/>
    <cellStyle name="Note 9 2 4 5 12 2" xfId="15557"/>
    <cellStyle name="Note 9 2 4 5 13" xfId="15558"/>
    <cellStyle name="Note 9 2 4 5 13 2" xfId="15559"/>
    <cellStyle name="Note 9 2 4 5 14" xfId="15560"/>
    <cellStyle name="Note 9 2 4 5 14 2" xfId="15561"/>
    <cellStyle name="Note 9 2 4 5 15" xfId="15562"/>
    <cellStyle name="Note 9 2 4 5 15 2" xfId="15563"/>
    <cellStyle name="Note 9 2 4 5 16" xfId="15564"/>
    <cellStyle name="Note 9 2 4 5 2" xfId="15565"/>
    <cellStyle name="Note 9 2 4 5 2 2" xfId="15566"/>
    <cellStyle name="Note 9 2 4 5 3" xfId="15567"/>
    <cellStyle name="Note 9 2 4 5 3 2" xfId="15568"/>
    <cellStyle name="Note 9 2 4 5 4" xfId="15569"/>
    <cellStyle name="Note 9 2 4 5 4 2" xfId="15570"/>
    <cellStyle name="Note 9 2 4 5 5" xfId="15571"/>
    <cellStyle name="Note 9 2 4 5 5 2" xfId="15572"/>
    <cellStyle name="Note 9 2 4 5 6" xfId="15573"/>
    <cellStyle name="Note 9 2 4 5 6 2" xfId="15574"/>
    <cellStyle name="Note 9 2 4 5 7" xfId="15575"/>
    <cellStyle name="Note 9 2 4 5 7 2" xfId="15576"/>
    <cellStyle name="Note 9 2 4 5 8" xfId="15577"/>
    <cellStyle name="Note 9 2 4 5 8 2" xfId="15578"/>
    <cellStyle name="Note 9 2 4 5 9" xfId="15579"/>
    <cellStyle name="Note 9 2 4 5 9 2" xfId="15580"/>
    <cellStyle name="Note 9 2 4 6" xfId="15581"/>
    <cellStyle name="Note 9 2 4 6 10" xfId="15582"/>
    <cellStyle name="Note 9 2 4 6 10 2" xfId="15583"/>
    <cellStyle name="Note 9 2 4 6 11" xfId="15584"/>
    <cellStyle name="Note 9 2 4 6 11 2" xfId="15585"/>
    <cellStyle name="Note 9 2 4 6 12" xfId="15586"/>
    <cellStyle name="Note 9 2 4 6 12 2" xfId="15587"/>
    <cellStyle name="Note 9 2 4 6 13" xfId="15588"/>
    <cellStyle name="Note 9 2 4 6 13 2" xfId="15589"/>
    <cellStyle name="Note 9 2 4 6 14" xfId="15590"/>
    <cellStyle name="Note 9 2 4 6 14 2" xfId="15591"/>
    <cellStyle name="Note 9 2 4 6 15" xfId="15592"/>
    <cellStyle name="Note 9 2 4 6 2" xfId="15593"/>
    <cellStyle name="Note 9 2 4 6 2 2" xfId="15594"/>
    <cellStyle name="Note 9 2 4 6 3" xfId="15595"/>
    <cellStyle name="Note 9 2 4 6 3 2" xfId="15596"/>
    <cellStyle name="Note 9 2 4 6 4" xfId="15597"/>
    <cellStyle name="Note 9 2 4 6 4 2" xfId="15598"/>
    <cellStyle name="Note 9 2 4 6 5" xfId="15599"/>
    <cellStyle name="Note 9 2 4 6 5 2" xfId="15600"/>
    <cellStyle name="Note 9 2 4 6 6" xfId="15601"/>
    <cellStyle name="Note 9 2 4 6 6 2" xfId="15602"/>
    <cellStyle name="Note 9 2 4 6 7" xfId="15603"/>
    <cellStyle name="Note 9 2 4 6 7 2" xfId="15604"/>
    <cellStyle name="Note 9 2 4 6 8" xfId="15605"/>
    <cellStyle name="Note 9 2 4 6 8 2" xfId="15606"/>
    <cellStyle name="Note 9 2 4 6 9" xfId="15607"/>
    <cellStyle name="Note 9 2 4 6 9 2" xfId="15608"/>
    <cellStyle name="Note 9 2 4 7" xfId="15609"/>
    <cellStyle name="Note 9 2 4 7 2" xfId="15610"/>
    <cellStyle name="Note 9 2 4 8" xfId="15611"/>
    <cellStyle name="Note 9 2 4 8 2" xfId="15612"/>
    <cellStyle name="Note 9 2 4 9" xfId="15613"/>
    <cellStyle name="Note 9 2 4 9 2" xfId="15614"/>
    <cellStyle name="Note 9 2 5" xfId="15615"/>
    <cellStyle name="Note 9 2 5 10" xfId="15616"/>
    <cellStyle name="Note 9 2 5 10 2" xfId="15617"/>
    <cellStyle name="Note 9 2 5 11" xfId="15618"/>
    <cellStyle name="Note 9 2 5 11 2" xfId="15619"/>
    <cellStyle name="Note 9 2 5 12" xfId="15620"/>
    <cellStyle name="Note 9 2 5 12 2" xfId="15621"/>
    <cellStyle name="Note 9 2 5 13" xfId="15622"/>
    <cellStyle name="Note 9 2 5 13 2" xfId="15623"/>
    <cellStyle name="Note 9 2 5 14" xfId="15624"/>
    <cellStyle name="Note 9 2 5 14 2" xfId="15625"/>
    <cellStyle name="Note 9 2 5 15" xfId="15626"/>
    <cellStyle name="Note 9 2 5 15 2" xfId="15627"/>
    <cellStyle name="Note 9 2 5 16" xfId="15628"/>
    <cellStyle name="Note 9 2 5 16 2" xfId="15629"/>
    <cellStyle name="Note 9 2 5 17" xfId="15630"/>
    <cellStyle name="Note 9 2 5 17 2" xfId="15631"/>
    <cellStyle name="Note 9 2 5 18" xfId="15632"/>
    <cellStyle name="Note 9 2 5 18 2" xfId="15633"/>
    <cellStyle name="Note 9 2 5 19" xfId="15634"/>
    <cellStyle name="Note 9 2 5 2" xfId="15635"/>
    <cellStyle name="Note 9 2 5 2 10" xfId="15636"/>
    <cellStyle name="Note 9 2 5 2 10 2" xfId="15637"/>
    <cellStyle name="Note 9 2 5 2 11" xfId="15638"/>
    <cellStyle name="Note 9 2 5 2 11 2" xfId="15639"/>
    <cellStyle name="Note 9 2 5 2 12" xfId="15640"/>
    <cellStyle name="Note 9 2 5 2 12 2" xfId="15641"/>
    <cellStyle name="Note 9 2 5 2 13" xfId="15642"/>
    <cellStyle name="Note 9 2 5 2 13 2" xfId="15643"/>
    <cellStyle name="Note 9 2 5 2 14" xfId="15644"/>
    <cellStyle name="Note 9 2 5 2 14 2" xfId="15645"/>
    <cellStyle name="Note 9 2 5 2 15" xfId="15646"/>
    <cellStyle name="Note 9 2 5 2 15 2" xfId="15647"/>
    <cellStyle name="Note 9 2 5 2 16" xfId="15648"/>
    <cellStyle name="Note 9 2 5 2 16 2" xfId="15649"/>
    <cellStyle name="Note 9 2 5 2 17" xfId="15650"/>
    <cellStyle name="Note 9 2 5 2 17 2" xfId="15651"/>
    <cellStyle name="Note 9 2 5 2 18" xfId="15652"/>
    <cellStyle name="Note 9 2 5 2 2" xfId="15653"/>
    <cellStyle name="Note 9 2 5 2 2 2" xfId="15654"/>
    <cellStyle name="Note 9 2 5 2 3" xfId="15655"/>
    <cellStyle name="Note 9 2 5 2 3 2" xfId="15656"/>
    <cellStyle name="Note 9 2 5 2 4" xfId="15657"/>
    <cellStyle name="Note 9 2 5 2 4 2" xfId="15658"/>
    <cellStyle name="Note 9 2 5 2 5" xfId="15659"/>
    <cellStyle name="Note 9 2 5 2 5 2" xfId="15660"/>
    <cellStyle name="Note 9 2 5 2 6" xfId="15661"/>
    <cellStyle name="Note 9 2 5 2 6 2" xfId="15662"/>
    <cellStyle name="Note 9 2 5 2 7" xfId="15663"/>
    <cellStyle name="Note 9 2 5 2 7 2" xfId="15664"/>
    <cellStyle name="Note 9 2 5 2 8" xfId="15665"/>
    <cellStyle name="Note 9 2 5 2 8 2" xfId="15666"/>
    <cellStyle name="Note 9 2 5 2 9" xfId="15667"/>
    <cellStyle name="Note 9 2 5 2 9 2" xfId="15668"/>
    <cellStyle name="Note 9 2 5 3" xfId="15669"/>
    <cellStyle name="Note 9 2 5 3 10" xfId="15670"/>
    <cellStyle name="Note 9 2 5 3 10 2" xfId="15671"/>
    <cellStyle name="Note 9 2 5 3 11" xfId="15672"/>
    <cellStyle name="Note 9 2 5 3 11 2" xfId="15673"/>
    <cellStyle name="Note 9 2 5 3 12" xfId="15674"/>
    <cellStyle name="Note 9 2 5 3 12 2" xfId="15675"/>
    <cellStyle name="Note 9 2 5 3 13" xfId="15676"/>
    <cellStyle name="Note 9 2 5 3 13 2" xfId="15677"/>
    <cellStyle name="Note 9 2 5 3 14" xfId="15678"/>
    <cellStyle name="Note 9 2 5 3 14 2" xfId="15679"/>
    <cellStyle name="Note 9 2 5 3 15" xfId="15680"/>
    <cellStyle name="Note 9 2 5 3 15 2" xfId="15681"/>
    <cellStyle name="Note 9 2 5 3 16" xfId="15682"/>
    <cellStyle name="Note 9 2 5 3 2" xfId="15683"/>
    <cellStyle name="Note 9 2 5 3 2 2" xfId="15684"/>
    <cellStyle name="Note 9 2 5 3 3" xfId="15685"/>
    <cellStyle name="Note 9 2 5 3 3 2" xfId="15686"/>
    <cellStyle name="Note 9 2 5 3 4" xfId="15687"/>
    <cellStyle name="Note 9 2 5 3 4 2" xfId="15688"/>
    <cellStyle name="Note 9 2 5 3 5" xfId="15689"/>
    <cellStyle name="Note 9 2 5 3 5 2" xfId="15690"/>
    <cellStyle name="Note 9 2 5 3 6" xfId="15691"/>
    <cellStyle name="Note 9 2 5 3 6 2" xfId="15692"/>
    <cellStyle name="Note 9 2 5 3 7" xfId="15693"/>
    <cellStyle name="Note 9 2 5 3 7 2" xfId="15694"/>
    <cellStyle name="Note 9 2 5 3 8" xfId="15695"/>
    <cellStyle name="Note 9 2 5 3 8 2" xfId="15696"/>
    <cellStyle name="Note 9 2 5 3 9" xfId="15697"/>
    <cellStyle name="Note 9 2 5 3 9 2" xfId="15698"/>
    <cellStyle name="Note 9 2 5 4" xfId="15699"/>
    <cellStyle name="Note 9 2 5 4 10" xfId="15700"/>
    <cellStyle name="Note 9 2 5 4 10 2" xfId="15701"/>
    <cellStyle name="Note 9 2 5 4 11" xfId="15702"/>
    <cellStyle name="Note 9 2 5 4 11 2" xfId="15703"/>
    <cellStyle name="Note 9 2 5 4 12" xfId="15704"/>
    <cellStyle name="Note 9 2 5 4 12 2" xfId="15705"/>
    <cellStyle name="Note 9 2 5 4 13" xfId="15706"/>
    <cellStyle name="Note 9 2 5 4 13 2" xfId="15707"/>
    <cellStyle name="Note 9 2 5 4 14" xfId="15708"/>
    <cellStyle name="Note 9 2 5 4 14 2" xfId="15709"/>
    <cellStyle name="Note 9 2 5 4 15" xfId="15710"/>
    <cellStyle name="Note 9 2 5 4 15 2" xfId="15711"/>
    <cellStyle name="Note 9 2 5 4 16" xfId="15712"/>
    <cellStyle name="Note 9 2 5 4 2" xfId="15713"/>
    <cellStyle name="Note 9 2 5 4 2 2" xfId="15714"/>
    <cellStyle name="Note 9 2 5 4 3" xfId="15715"/>
    <cellStyle name="Note 9 2 5 4 3 2" xfId="15716"/>
    <cellStyle name="Note 9 2 5 4 4" xfId="15717"/>
    <cellStyle name="Note 9 2 5 4 4 2" xfId="15718"/>
    <cellStyle name="Note 9 2 5 4 5" xfId="15719"/>
    <cellStyle name="Note 9 2 5 4 5 2" xfId="15720"/>
    <cellStyle name="Note 9 2 5 4 6" xfId="15721"/>
    <cellStyle name="Note 9 2 5 4 6 2" xfId="15722"/>
    <cellStyle name="Note 9 2 5 4 7" xfId="15723"/>
    <cellStyle name="Note 9 2 5 4 7 2" xfId="15724"/>
    <cellStyle name="Note 9 2 5 4 8" xfId="15725"/>
    <cellStyle name="Note 9 2 5 4 8 2" xfId="15726"/>
    <cellStyle name="Note 9 2 5 4 9" xfId="15727"/>
    <cellStyle name="Note 9 2 5 4 9 2" xfId="15728"/>
    <cellStyle name="Note 9 2 5 5" xfId="15729"/>
    <cellStyle name="Note 9 2 5 5 10" xfId="15730"/>
    <cellStyle name="Note 9 2 5 5 10 2" xfId="15731"/>
    <cellStyle name="Note 9 2 5 5 11" xfId="15732"/>
    <cellStyle name="Note 9 2 5 5 11 2" xfId="15733"/>
    <cellStyle name="Note 9 2 5 5 12" xfId="15734"/>
    <cellStyle name="Note 9 2 5 5 12 2" xfId="15735"/>
    <cellStyle name="Note 9 2 5 5 13" xfId="15736"/>
    <cellStyle name="Note 9 2 5 5 13 2" xfId="15737"/>
    <cellStyle name="Note 9 2 5 5 14" xfId="15738"/>
    <cellStyle name="Note 9 2 5 5 14 2" xfId="15739"/>
    <cellStyle name="Note 9 2 5 5 15" xfId="15740"/>
    <cellStyle name="Note 9 2 5 5 2" xfId="15741"/>
    <cellStyle name="Note 9 2 5 5 2 2" xfId="15742"/>
    <cellStyle name="Note 9 2 5 5 3" xfId="15743"/>
    <cellStyle name="Note 9 2 5 5 3 2" xfId="15744"/>
    <cellStyle name="Note 9 2 5 5 4" xfId="15745"/>
    <cellStyle name="Note 9 2 5 5 4 2" xfId="15746"/>
    <cellStyle name="Note 9 2 5 5 5" xfId="15747"/>
    <cellStyle name="Note 9 2 5 5 5 2" xfId="15748"/>
    <cellStyle name="Note 9 2 5 5 6" xfId="15749"/>
    <cellStyle name="Note 9 2 5 5 6 2" xfId="15750"/>
    <cellStyle name="Note 9 2 5 5 7" xfId="15751"/>
    <cellStyle name="Note 9 2 5 5 7 2" xfId="15752"/>
    <cellStyle name="Note 9 2 5 5 8" xfId="15753"/>
    <cellStyle name="Note 9 2 5 5 8 2" xfId="15754"/>
    <cellStyle name="Note 9 2 5 5 9" xfId="15755"/>
    <cellStyle name="Note 9 2 5 5 9 2" xfId="15756"/>
    <cellStyle name="Note 9 2 5 6" xfId="15757"/>
    <cellStyle name="Note 9 2 5 6 2" xfId="15758"/>
    <cellStyle name="Note 9 2 5 7" xfId="15759"/>
    <cellStyle name="Note 9 2 5 7 2" xfId="15760"/>
    <cellStyle name="Note 9 2 5 8" xfId="15761"/>
    <cellStyle name="Note 9 2 5 8 2" xfId="15762"/>
    <cellStyle name="Note 9 2 5 9" xfId="15763"/>
    <cellStyle name="Note 9 2 5 9 2" xfId="15764"/>
    <cellStyle name="Note 9 2 6" xfId="15765"/>
    <cellStyle name="Note 9 2 6 10" xfId="15766"/>
    <cellStyle name="Note 9 2 6 10 2" xfId="15767"/>
    <cellStyle name="Note 9 2 6 11" xfId="15768"/>
    <cellStyle name="Note 9 2 6 11 2" xfId="15769"/>
    <cellStyle name="Note 9 2 6 12" xfId="15770"/>
    <cellStyle name="Note 9 2 6 12 2" xfId="15771"/>
    <cellStyle name="Note 9 2 6 13" xfId="15772"/>
    <cellStyle name="Note 9 2 6 13 2" xfId="15773"/>
    <cellStyle name="Note 9 2 6 14" xfId="15774"/>
    <cellStyle name="Note 9 2 6 14 2" xfId="15775"/>
    <cellStyle name="Note 9 2 6 15" xfId="15776"/>
    <cellStyle name="Note 9 2 6 15 2" xfId="15777"/>
    <cellStyle name="Note 9 2 6 16" xfId="15778"/>
    <cellStyle name="Note 9 2 6 16 2" xfId="15779"/>
    <cellStyle name="Note 9 2 6 17" xfId="15780"/>
    <cellStyle name="Note 9 2 6 17 2" xfId="15781"/>
    <cellStyle name="Note 9 2 6 18" xfId="15782"/>
    <cellStyle name="Note 9 2 6 18 2" xfId="15783"/>
    <cellStyle name="Note 9 2 6 19" xfId="15784"/>
    <cellStyle name="Note 9 2 6 2" xfId="15785"/>
    <cellStyle name="Note 9 2 6 2 10" xfId="15786"/>
    <cellStyle name="Note 9 2 6 2 10 2" xfId="15787"/>
    <cellStyle name="Note 9 2 6 2 11" xfId="15788"/>
    <cellStyle name="Note 9 2 6 2 11 2" xfId="15789"/>
    <cellStyle name="Note 9 2 6 2 12" xfId="15790"/>
    <cellStyle name="Note 9 2 6 2 12 2" xfId="15791"/>
    <cellStyle name="Note 9 2 6 2 13" xfId="15792"/>
    <cellStyle name="Note 9 2 6 2 13 2" xfId="15793"/>
    <cellStyle name="Note 9 2 6 2 14" xfId="15794"/>
    <cellStyle name="Note 9 2 6 2 14 2" xfId="15795"/>
    <cellStyle name="Note 9 2 6 2 15" xfId="15796"/>
    <cellStyle name="Note 9 2 6 2 15 2" xfId="15797"/>
    <cellStyle name="Note 9 2 6 2 16" xfId="15798"/>
    <cellStyle name="Note 9 2 6 2 16 2" xfId="15799"/>
    <cellStyle name="Note 9 2 6 2 17" xfId="15800"/>
    <cellStyle name="Note 9 2 6 2 17 2" xfId="15801"/>
    <cellStyle name="Note 9 2 6 2 18" xfId="15802"/>
    <cellStyle name="Note 9 2 6 2 2" xfId="15803"/>
    <cellStyle name="Note 9 2 6 2 2 2" xfId="15804"/>
    <cellStyle name="Note 9 2 6 2 3" xfId="15805"/>
    <cellStyle name="Note 9 2 6 2 3 2" xfId="15806"/>
    <cellStyle name="Note 9 2 6 2 4" xfId="15807"/>
    <cellStyle name="Note 9 2 6 2 4 2" xfId="15808"/>
    <cellStyle name="Note 9 2 6 2 5" xfId="15809"/>
    <cellStyle name="Note 9 2 6 2 5 2" xfId="15810"/>
    <cellStyle name="Note 9 2 6 2 6" xfId="15811"/>
    <cellStyle name="Note 9 2 6 2 6 2" xfId="15812"/>
    <cellStyle name="Note 9 2 6 2 7" xfId="15813"/>
    <cellStyle name="Note 9 2 6 2 7 2" xfId="15814"/>
    <cellStyle name="Note 9 2 6 2 8" xfId="15815"/>
    <cellStyle name="Note 9 2 6 2 8 2" xfId="15816"/>
    <cellStyle name="Note 9 2 6 2 9" xfId="15817"/>
    <cellStyle name="Note 9 2 6 2 9 2" xfId="15818"/>
    <cellStyle name="Note 9 2 6 3" xfId="15819"/>
    <cellStyle name="Note 9 2 6 3 10" xfId="15820"/>
    <cellStyle name="Note 9 2 6 3 10 2" xfId="15821"/>
    <cellStyle name="Note 9 2 6 3 11" xfId="15822"/>
    <cellStyle name="Note 9 2 6 3 11 2" xfId="15823"/>
    <cellStyle name="Note 9 2 6 3 12" xfId="15824"/>
    <cellStyle name="Note 9 2 6 3 12 2" xfId="15825"/>
    <cellStyle name="Note 9 2 6 3 13" xfId="15826"/>
    <cellStyle name="Note 9 2 6 3 13 2" xfId="15827"/>
    <cellStyle name="Note 9 2 6 3 14" xfId="15828"/>
    <cellStyle name="Note 9 2 6 3 14 2" xfId="15829"/>
    <cellStyle name="Note 9 2 6 3 15" xfId="15830"/>
    <cellStyle name="Note 9 2 6 3 15 2" xfId="15831"/>
    <cellStyle name="Note 9 2 6 3 16" xfId="15832"/>
    <cellStyle name="Note 9 2 6 3 2" xfId="15833"/>
    <cellStyle name="Note 9 2 6 3 2 2" xfId="15834"/>
    <cellStyle name="Note 9 2 6 3 3" xfId="15835"/>
    <cellStyle name="Note 9 2 6 3 3 2" xfId="15836"/>
    <cellStyle name="Note 9 2 6 3 4" xfId="15837"/>
    <cellStyle name="Note 9 2 6 3 4 2" xfId="15838"/>
    <cellStyle name="Note 9 2 6 3 5" xfId="15839"/>
    <cellStyle name="Note 9 2 6 3 5 2" xfId="15840"/>
    <cellStyle name="Note 9 2 6 3 6" xfId="15841"/>
    <cellStyle name="Note 9 2 6 3 6 2" xfId="15842"/>
    <cellStyle name="Note 9 2 6 3 7" xfId="15843"/>
    <cellStyle name="Note 9 2 6 3 7 2" xfId="15844"/>
    <cellStyle name="Note 9 2 6 3 8" xfId="15845"/>
    <cellStyle name="Note 9 2 6 3 8 2" xfId="15846"/>
    <cellStyle name="Note 9 2 6 3 9" xfId="15847"/>
    <cellStyle name="Note 9 2 6 3 9 2" xfId="15848"/>
    <cellStyle name="Note 9 2 6 4" xfId="15849"/>
    <cellStyle name="Note 9 2 6 4 10" xfId="15850"/>
    <cellStyle name="Note 9 2 6 4 10 2" xfId="15851"/>
    <cellStyle name="Note 9 2 6 4 11" xfId="15852"/>
    <cellStyle name="Note 9 2 6 4 11 2" xfId="15853"/>
    <cellStyle name="Note 9 2 6 4 12" xfId="15854"/>
    <cellStyle name="Note 9 2 6 4 12 2" xfId="15855"/>
    <cellStyle name="Note 9 2 6 4 13" xfId="15856"/>
    <cellStyle name="Note 9 2 6 4 13 2" xfId="15857"/>
    <cellStyle name="Note 9 2 6 4 14" xfId="15858"/>
    <cellStyle name="Note 9 2 6 4 14 2" xfId="15859"/>
    <cellStyle name="Note 9 2 6 4 15" xfId="15860"/>
    <cellStyle name="Note 9 2 6 4 15 2" xfId="15861"/>
    <cellStyle name="Note 9 2 6 4 16" xfId="15862"/>
    <cellStyle name="Note 9 2 6 4 2" xfId="15863"/>
    <cellStyle name="Note 9 2 6 4 2 2" xfId="15864"/>
    <cellStyle name="Note 9 2 6 4 3" xfId="15865"/>
    <cellStyle name="Note 9 2 6 4 3 2" xfId="15866"/>
    <cellStyle name="Note 9 2 6 4 4" xfId="15867"/>
    <cellStyle name="Note 9 2 6 4 4 2" xfId="15868"/>
    <cellStyle name="Note 9 2 6 4 5" xfId="15869"/>
    <cellStyle name="Note 9 2 6 4 5 2" xfId="15870"/>
    <cellStyle name="Note 9 2 6 4 6" xfId="15871"/>
    <cellStyle name="Note 9 2 6 4 6 2" xfId="15872"/>
    <cellStyle name="Note 9 2 6 4 7" xfId="15873"/>
    <cellStyle name="Note 9 2 6 4 7 2" xfId="15874"/>
    <cellStyle name="Note 9 2 6 4 8" xfId="15875"/>
    <cellStyle name="Note 9 2 6 4 8 2" xfId="15876"/>
    <cellStyle name="Note 9 2 6 4 9" xfId="15877"/>
    <cellStyle name="Note 9 2 6 4 9 2" xfId="15878"/>
    <cellStyle name="Note 9 2 6 5" xfId="15879"/>
    <cellStyle name="Note 9 2 6 5 10" xfId="15880"/>
    <cellStyle name="Note 9 2 6 5 10 2" xfId="15881"/>
    <cellStyle name="Note 9 2 6 5 11" xfId="15882"/>
    <cellStyle name="Note 9 2 6 5 11 2" xfId="15883"/>
    <cellStyle name="Note 9 2 6 5 12" xfId="15884"/>
    <cellStyle name="Note 9 2 6 5 12 2" xfId="15885"/>
    <cellStyle name="Note 9 2 6 5 13" xfId="15886"/>
    <cellStyle name="Note 9 2 6 5 13 2" xfId="15887"/>
    <cellStyle name="Note 9 2 6 5 14" xfId="15888"/>
    <cellStyle name="Note 9 2 6 5 14 2" xfId="15889"/>
    <cellStyle name="Note 9 2 6 5 15" xfId="15890"/>
    <cellStyle name="Note 9 2 6 5 2" xfId="15891"/>
    <cellStyle name="Note 9 2 6 5 2 2" xfId="15892"/>
    <cellStyle name="Note 9 2 6 5 3" xfId="15893"/>
    <cellStyle name="Note 9 2 6 5 3 2" xfId="15894"/>
    <cellStyle name="Note 9 2 6 5 4" xfId="15895"/>
    <cellStyle name="Note 9 2 6 5 4 2" xfId="15896"/>
    <cellStyle name="Note 9 2 6 5 5" xfId="15897"/>
    <cellStyle name="Note 9 2 6 5 5 2" xfId="15898"/>
    <cellStyle name="Note 9 2 6 5 6" xfId="15899"/>
    <cellStyle name="Note 9 2 6 5 6 2" xfId="15900"/>
    <cellStyle name="Note 9 2 6 5 7" xfId="15901"/>
    <cellStyle name="Note 9 2 6 5 7 2" xfId="15902"/>
    <cellStyle name="Note 9 2 6 5 8" xfId="15903"/>
    <cellStyle name="Note 9 2 6 5 8 2" xfId="15904"/>
    <cellStyle name="Note 9 2 6 5 9" xfId="15905"/>
    <cellStyle name="Note 9 2 6 5 9 2" xfId="15906"/>
    <cellStyle name="Note 9 2 6 6" xfId="15907"/>
    <cellStyle name="Note 9 2 6 6 2" xfId="15908"/>
    <cellStyle name="Note 9 2 6 7" xfId="15909"/>
    <cellStyle name="Note 9 2 6 7 2" xfId="15910"/>
    <cellStyle name="Note 9 2 6 8" xfId="15911"/>
    <cellStyle name="Note 9 2 6 8 2" xfId="15912"/>
    <cellStyle name="Note 9 2 6 9" xfId="15913"/>
    <cellStyle name="Note 9 2 6 9 2" xfId="15914"/>
    <cellStyle name="Note 9 2 7" xfId="15915"/>
    <cellStyle name="Note 9 2 7 10" xfId="15916"/>
    <cellStyle name="Note 9 2 7 10 2" xfId="15917"/>
    <cellStyle name="Note 9 2 7 11" xfId="15918"/>
    <cellStyle name="Note 9 2 7 11 2" xfId="15919"/>
    <cellStyle name="Note 9 2 7 12" xfId="15920"/>
    <cellStyle name="Note 9 2 7 12 2" xfId="15921"/>
    <cellStyle name="Note 9 2 7 13" xfId="15922"/>
    <cellStyle name="Note 9 2 7 13 2" xfId="15923"/>
    <cellStyle name="Note 9 2 7 14" xfId="15924"/>
    <cellStyle name="Note 9 2 7 14 2" xfId="15925"/>
    <cellStyle name="Note 9 2 7 15" xfId="15926"/>
    <cellStyle name="Note 9 2 7 15 2" xfId="15927"/>
    <cellStyle name="Note 9 2 7 16" xfId="15928"/>
    <cellStyle name="Note 9 2 7 16 2" xfId="15929"/>
    <cellStyle name="Note 9 2 7 17" xfId="15930"/>
    <cellStyle name="Note 9 2 7 17 2" xfId="15931"/>
    <cellStyle name="Note 9 2 7 18" xfId="15932"/>
    <cellStyle name="Note 9 2 7 2" xfId="15933"/>
    <cellStyle name="Note 9 2 7 2 10" xfId="15934"/>
    <cellStyle name="Note 9 2 7 2 10 2" xfId="15935"/>
    <cellStyle name="Note 9 2 7 2 11" xfId="15936"/>
    <cellStyle name="Note 9 2 7 2 11 2" xfId="15937"/>
    <cellStyle name="Note 9 2 7 2 12" xfId="15938"/>
    <cellStyle name="Note 9 2 7 2 12 2" xfId="15939"/>
    <cellStyle name="Note 9 2 7 2 13" xfId="15940"/>
    <cellStyle name="Note 9 2 7 2 13 2" xfId="15941"/>
    <cellStyle name="Note 9 2 7 2 14" xfId="15942"/>
    <cellStyle name="Note 9 2 7 2 14 2" xfId="15943"/>
    <cellStyle name="Note 9 2 7 2 15" xfId="15944"/>
    <cellStyle name="Note 9 2 7 2 15 2" xfId="15945"/>
    <cellStyle name="Note 9 2 7 2 16" xfId="15946"/>
    <cellStyle name="Note 9 2 7 2 16 2" xfId="15947"/>
    <cellStyle name="Note 9 2 7 2 17" xfId="15948"/>
    <cellStyle name="Note 9 2 7 2 17 2" xfId="15949"/>
    <cellStyle name="Note 9 2 7 2 18" xfId="15950"/>
    <cellStyle name="Note 9 2 7 2 2" xfId="15951"/>
    <cellStyle name="Note 9 2 7 2 2 2" xfId="15952"/>
    <cellStyle name="Note 9 2 7 2 3" xfId="15953"/>
    <cellStyle name="Note 9 2 7 2 3 2" xfId="15954"/>
    <cellStyle name="Note 9 2 7 2 4" xfId="15955"/>
    <cellStyle name="Note 9 2 7 2 4 2" xfId="15956"/>
    <cellStyle name="Note 9 2 7 2 5" xfId="15957"/>
    <cellStyle name="Note 9 2 7 2 5 2" xfId="15958"/>
    <cellStyle name="Note 9 2 7 2 6" xfId="15959"/>
    <cellStyle name="Note 9 2 7 2 6 2" xfId="15960"/>
    <cellStyle name="Note 9 2 7 2 7" xfId="15961"/>
    <cellStyle name="Note 9 2 7 2 7 2" xfId="15962"/>
    <cellStyle name="Note 9 2 7 2 8" xfId="15963"/>
    <cellStyle name="Note 9 2 7 2 8 2" xfId="15964"/>
    <cellStyle name="Note 9 2 7 2 9" xfId="15965"/>
    <cellStyle name="Note 9 2 7 2 9 2" xfId="15966"/>
    <cellStyle name="Note 9 2 7 3" xfId="15967"/>
    <cellStyle name="Note 9 2 7 3 10" xfId="15968"/>
    <cellStyle name="Note 9 2 7 3 10 2" xfId="15969"/>
    <cellStyle name="Note 9 2 7 3 11" xfId="15970"/>
    <cellStyle name="Note 9 2 7 3 11 2" xfId="15971"/>
    <cellStyle name="Note 9 2 7 3 12" xfId="15972"/>
    <cellStyle name="Note 9 2 7 3 12 2" xfId="15973"/>
    <cellStyle name="Note 9 2 7 3 13" xfId="15974"/>
    <cellStyle name="Note 9 2 7 3 13 2" xfId="15975"/>
    <cellStyle name="Note 9 2 7 3 14" xfId="15976"/>
    <cellStyle name="Note 9 2 7 3 14 2" xfId="15977"/>
    <cellStyle name="Note 9 2 7 3 15" xfId="15978"/>
    <cellStyle name="Note 9 2 7 3 15 2" xfId="15979"/>
    <cellStyle name="Note 9 2 7 3 16" xfId="15980"/>
    <cellStyle name="Note 9 2 7 3 2" xfId="15981"/>
    <cellStyle name="Note 9 2 7 3 2 2" xfId="15982"/>
    <cellStyle name="Note 9 2 7 3 3" xfId="15983"/>
    <cellStyle name="Note 9 2 7 3 3 2" xfId="15984"/>
    <cellStyle name="Note 9 2 7 3 4" xfId="15985"/>
    <cellStyle name="Note 9 2 7 3 4 2" xfId="15986"/>
    <cellStyle name="Note 9 2 7 3 5" xfId="15987"/>
    <cellStyle name="Note 9 2 7 3 5 2" xfId="15988"/>
    <cellStyle name="Note 9 2 7 3 6" xfId="15989"/>
    <cellStyle name="Note 9 2 7 3 6 2" xfId="15990"/>
    <cellStyle name="Note 9 2 7 3 7" xfId="15991"/>
    <cellStyle name="Note 9 2 7 3 7 2" xfId="15992"/>
    <cellStyle name="Note 9 2 7 3 8" xfId="15993"/>
    <cellStyle name="Note 9 2 7 3 8 2" xfId="15994"/>
    <cellStyle name="Note 9 2 7 3 9" xfId="15995"/>
    <cellStyle name="Note 9 2 7 3 9 2" xfId="15996"/>
    <cellStyle name="Note 9 2 7 4" xfId="15997"/>
    <cellStyle name="Note 9 2 7 4 10" xfId="15998"/>
    <cellStyle name="Note 9 2 7 4 10 2" xfId="15999"/>
    <cellStyle name="Note 9 2 7 4 11" xfId="16000"/>
    <cellStyle name="Note 9 2 7 4 11 2" xfId="16001"/>
    <cellStyle name="Note 9 2 7 4 12" xfId="16002"/>
    <cellStyle name="Note 9 2 7 4 12 2" xfId="16003"/>
    <cellStyle name="Note 9 2 7 4 13" xfId="16004"/>
    <cellStyle name="Note 9 2 7 4 13 2" xfId="16005"/>
    <cellStyle name="Note 9 2 7 4 14" xfId="16006"/>
    <cellStyle name="Note 9 2 7 4 14 2" xfId="16007"/>
    <cellStyle name="Note 9 2 7 4 15" xfId="16008"/>
    <cellStyle name="Note 9 2 7 4 15 2" xfId="16009"/>
    <cellStyle name="Note 9 2 7 4 16" xfId="16010"/>
    <cellStyle name="Note 9 2 7 4 2" xfId="16011"/>
    <cellStyle name="Note 9 2 7 4 2 2" xfId="16012"/>
    <cellStyle name="Note 9 2 7 4 3" xfId="16013"/>
    <cellStyle name="Note 9 2 7 4 3 2" xfId="16014"/>
    <cellStyle name="Note 9 2 7 4 4" xfId="16015"/>
    <cellStyle name="Note 9 2 7 4 4 2" xfId="16016"/>
    <cellStyle name="Note 9 2 7 4 5" xfId="16017"/>
    <cellStyle name="Note 9 2 7 4 5 2" xfId="16018"/>
    <cellStyle name="Note 9 2 7 4 6" xfId="16019"/>
    <cellStyle name="Note 9 2 7 4 6 2" xfId="16020"/>
    <cellStyle name="Note 9 2 7 4 7" xfId="16021"/>
    <cellStyle name="Note 9 2 7 4 7 2" xfId="16022"/>
    <cellStyle name="Note 9 2 7 4 8" xfId="16023"/>
    <cellStyle name="Note 9 2 7 4 8 2" xfId="16024"/>
    <cellStyle name="Note 9 2 7 4 9" xfId="16025"/>
    <cellStyle name="Note 9 2 7 4 9 2" xfId="16026"/>
    <cellStyle name="Note 9 2 7 5" xfId="16027"/>
    <cellStyle name="Note 9 2 7 5 10" xfId="16028"/>
    <cellStyle name="Note 9 2 7 5 10 2" xfId="16029"/>
    <cellStyle name="Note 9 2 7 5 11" xfId="16030"/>
    <cellStyle name="Note 9 2 7 5 11 2" xfId="16031"/>
    <cellStyle name="Note 9 2 7 5 12" xfId="16032"/>
    <cellStyle name="Note 9 2 7 5 12 2" xfId="16033"/>
    <cellStyle name="Note 9 2 7 5 13" xfId="16034"/>
    <cellStyle name="Note 9 2 7 5 13 2" xfId="16035"/>
    <cellStyle name="Note 9 2 7 5 14" xfId="16036"/>
    <cellStyle name="Note 9 2 7 5 2" xfId="16037"/>
    <cellStyle name="Note 9 2 7 5 2 2" xfId="16038"/>
    <cellStyle name="Note 9 2 7 5 3" xfId="16039"/>
    <cellStyle name="Note 9 2 7 5 3 2" xfId="16040"/>
    <cellStyle name="Note 9 2 7 5 4" xfId="16041"/>
    <cellStyle name="Note 9 2 7 5 4 2" xfId="16042"/>
    <cellStyle name="Note 9 2 7 5 5" xfId="16043"/>
    <cellStyle name="Note 9 2 7 5 5 2" xfId="16044"/>
    <cellStyle name="Note 9 2 7 5 6" xfId="16045"/>
    <cellStyle name="Note 9 2 7 5 6 2" xfId="16046"/>
    <cellStyle name="Note 9 2 7 5 7" xfId="16047"/>
    <cellStyle name="Note 9 2 7 5 7 2" xfId="16048"/>
    <cellStyle name="Note 9 2 7 5 8" xfId="16049"/>
    <cellStyle name="Note 9 2 7 5 8 2" xfId="16050"/>
    <cellStyle name="Note 9 2 7 5 9" xfId="16051"/>
    <cellStyle name="Note 9 2 7 5 9 2" xfId="16052"/>
    <cellStyle name="Note 9 2 7 6" xfId="16053"/>
    <cellStyle name="Note 9 2 7 6 2" xfId="16054"/>
    <cellStyle name="Note 9 2 7 7" xfId="16055"/>
    <cellStyle name="Note 9 2 7 7 2" xfId="16056"/>
    <cellStyle name="Note 9 2 7 8" xfId="16057"/>
    <cellStyle name="Note 9 2 7 8 2" xfId="16058"/>
    <cellStyle name="Note 9 2 7 9" xfId="16059"/>
    <cellStyle name="Note 9 2 7 9 2" xfId="16060"/>
    <cellStyle name="Note 9 2 8" xfId="16061"/>
    <cellStyle name="Note 9 2 8 10" xfId="16062"/>
    <cellStyle name="Note 9 2 8 10 2" xfId="16063"/>
    <cellStyle name="Note 9 2 8 11" xfId="16064"/>
    <cellStyle name="Note 9 2 8 11 2" xfId="16065"/>
    <cellStyle name="Note 9 2 8 12" xfId="16066"/>
    <cellStyle name="Note 9 2 8 12 2" xfId="16067"/>
    <cellStyle name="Note 9 2 8 13" xfId="16068"/>
    <cellStyle name="Note 9 2 8 13 2" xfId="16069"/>
    <cellStyle name="Note 9 2 8 14" xfId="16070"/>
    <cellStyle name="Note 9 2 8 14 2" xfId="16071"/>
    <cellStyle name="Note 9 2 8 15" xfId="16072"/>
    <cellStyle name="Note 9 2 8 15 2" xfId="16073"/>
    <cellStyle name="Note 9 2 8 16" xfId="16074"/>
    <cellStyle name="Note 9 2 8 16 2" xfId="16075"/>
    <cellStyle name="Note 9 2 8 17" xfId="16076"/>
    <cellStyle name="Note 9 2 8 17 2" xfId="16077"/>
    <cellStyle name="Note 9 2 8 18" xfId="16078"/>
    <cellStyle name="Note 9 2 8 2" xfId="16079"/>
    <cellStyle name="Note 9 2 8 2 10" xfId="16080"/>
    <cellStyle name="Note 9 2 8 2 10 2" xfId="16081"/>
    <cellStyle name="Note 9 2 8 2 11" xfId="16082"/>
    <cellStyle name="Note 9 2 8 2 11 2" xfId="16083"/>
    <cellStyle name="Note 9 2 8 2 12" xfId="16084"/>
    <cellStyle name="Note 9 2 8 2 12 2" xfId="16085"/>
    <cellStyle name="Note 9 2 8 2 13" xfId="16086"/>
    <cellStyle name="Note 9 2 8 2 13 2" xfId="16087"/>
    <cellStyle name="Note 9 2 8 2 14" xfId="16088"/>
    <cellStyle name="Note 9 2 8 2 14 2" xfId="16089"/>
    <cellStyle name="Note 9 2 8 2 15" xfId="16090"/>
    <cellStyle name="Note 9 2 8 2 15 2" xfId="16091"/>
    <cellStyle name="Note 9 2 8 2 16" xfId="16092"/>
    <cellStyle name="Note 9 2 8 2 16 2" xfId="16093"/>
    <cellStyle name="Note 9 2 8 2 17" xfId="16094"/>
    <cellStyle name="Note 9 2 8 2 17 2" xfId="16095"/>
    <cellStyle name="Note 9 2 8 2 18" xfId="16096"/>
    <cellStyle name="Note 9 2 8 2 2" xfId="16097"/>
    <cellStyle name="Note 9 2 8 2 2 2" xfId="16098"/>
    <cellStyle name="Note 9 2 8 2 3" xfId="16099"/>
    <cellStyle name="Note 9 2 8 2 3 2" xfId="16100"/>
    <cellStyle name="Note 9 2 8 2 4" xfId="16101"/>
    <cellStyle name="Note 9 2 8 2 4 2" xfId="16102"/>
    <cellStyle name="Note 9 2 8 2 5" xfId="16103"/>
    <cellStyle name="Note 9 2 8 2 5 2" xfId="16104"/>
    <cellStyle name="Note 9 2 8 2 6" xfId="16105"/>
    <cellStyle name="Note 9 2 8 2 6 2" xfId="16106"/>
    <cellStyle name="Note 9 2 8 2 7" xfId="16107"/>
    <cellStyle name="Note 9 2 8 2 7 2" xfId="16108"/>
    <cellStyle name="Note 9 2 8 2 8" xfId="16109"/>
    <cellStyle name="Note 9 2 8 2 8 2" xfId="16110"/>
    <cellStyle name="Note 9 2 8 2 9" xfId="16111"/>
    <cellStyle name="Note 9 2 8 2 9 2" xfId="16112"/>
    <cellStyle name="Note 9 2 8 3" xfId="16113"/>
    <cellStyle name="Note 9 2 8 3 10" xfId="16114"/>
    <cellStyle name="Note 9 2 8 3 10 2" xfId="16115"/>
    <cellStyle name="Note 9 2 8 3 11" xfId="16116"/>
    <cellStyle name="Note 9 2 8 3 11 2" xfId="16117"/>
    <cellStyle name="Note 9 2 8 3 12" xfId="16118"/>
    <cellStyle name="Note 9 2 8 3 12 2" xfId="16119"/>
    <cellStyle name="Note 9 2 8 3 13" xfId="16120"/>
    <cellStyle name="Note 9 2 8 3 13 2" xfId="16121"/>
    <cellStyle name="Note 9 2 8 3 14" xfId="16122"/>
    <cellStyle name="Note 9 2 8 3 14 2" xfId="16123"/>
    <cellStyle name="Note 9 2 8 3 15" xfId="16124"/>
    <cellStyle name="Note 9 2 8 3 15 2" xfId="16125"/>
    <cellStyle name="Note 9 2 8 3 16" xfId="16126"/>
    <cellStyle name="Note 9 2 8 3 2" xfId="16127"/>
    <cellStyle name="Note 9 2 8 3 2 2" xfId="16128"/>
    <cellStyle name="Note 9 2 8 3 3" xfId="16129"/>
    <cellStyle name="Note 9 2 8 3 3 2" xfId="16130"/>
    <cellStyle name="Note 9 2 8 3 4" xfId="16131"/>
    <cellStyle name="Note 9 2 8 3 4 2" xfId="16132"/>
    <cellStyle name="Note 9 2 8 3 5" xfId="16133"/>
    <cellStyle name="Note 9 2 8 3 5 2" xfId="16134"/>
    <cellStyle name="Note 9 2 8 3 6" xfId="16135"/>
    <cellStyle name="Note 9 2 8 3 6 2" xfId="16136"/>
    <cellStyle name="Note 9 2 8 3 7" xfId="16137"/>
    <cellStyle name="Note 9 2 8 3 7 2" xfId="16138"/>
    <cellStyle name="Note 9 2 8 3 8" xfId="16139"/>
    <cellStyle name="Note 9 2 8 3 8 2" xfId="16140"/>
    <cellStyle name="Note 9 2 8 3 9" xfId="16141"/>
    <cellStyle name="Note 9 2 8 3 9 2" xfId="16142"/>
    <cellStyle name="Note 9 2 8 4" xfId="16143"/>
    <cellStyle name="Note 9 2 8 4 10" xfId="16144"/>
    <cellStyle name="Note 9 2 8 4 10 2" xfId="16145"/>
    <cellStyle name="Note 9 2 8 4 11" xfId="16146"/>
    <cellStyle name="Note 9 2 8 4 11 2" xfId="16147"/>
    <cellStyle name="Note 9 2 8 4 12" xfId="16148"/>
    <cellStyle name="Note 9 2 8 4 12 2" xfId="16149"/>
    <cellStyle name="Note 9 2 8 4 13" xfId="16150"/>
    <cellStyle name="Note 9 2 8 4 13 2" xfId="16151"/>
    <cellStyle name="Note 9 2 8 4 14" xfId="16152"/>
    <cellStyle name="Note 9 2 8 4 14 2" xfId="16153"/>
    <cellStyle name="Note 9 2 8 4 15" xfId="16154"/>
    <cellStyle name="Note 9 2 8 4 15 2" xfId="16155"/>
    <cellStyle name="Note 9 2 8 4 16" xfId="16156"/>
    <cellStyle name="Note 9 2 8 4 2" xfId="16157"/>
    <cellStyle name="Note 9 2 8 4 2 2" xfId="16158"/>
    <cellStyle name="Note 9 2 8 4 3" xfId="16159"/>
    <cellStyle name="Note 9 2 8 4 3 2" xfId="16160"/>
    <cellStyle name="Note 9 2 8 4 4" xfId="16161"/>
    <cellStyle name="Note 9 2 8 4 4 2" xfId="16162"/>
    <cellStyle name="Note 9 2 8 4 5" xfId="16163"/>
    <cellStyle name="Note 9 2 8 4 5 2" xfId="16164"/>
    <cellStyle name="Note 9 2 8 4 6" xfId="16165"/>
    <cellStyle name="Note 9 2 8 4 6 2" xfId="16166"/>
    <cellStyle name="Note 9 2 8 4 7" xfId="16167"/>
    <cellStyle name="Note 9 2 8 4 7 2" xfId="16168"/>
    <cellStyle name="Note 9 2 8 4 8" xfId="16169"/>
    <cellStyle name="Note 9 2 8 4 8 2" xfId="16170"/>
    <cellStyle name="Note 9 2 8 4 9" xfId="16171"/>
    <cellStyle name="Note 9 2 8 4 9 2" xfId="16172"/>
    <cellStyle name="Note 9 2 8 5" xfId="16173"/>
    <cellStyle name="Note 9 2 8 5 10" xfId="16174"/>
    <cellStyle name="Note 9 2 8 5 10 2" xfId="16175"/>
    <cellStyle name="Note 9 2 8 5 11" xfId="16176"/>
    <cellStyle name="Note 9 2 8 5 11 2" xfId="16177"/>
    <cellStyle name="Note 9 2 8 5 12" xfId="16178"/>
    <cellStyle name="Note 9 2 8 5 12 2" xfId="16179"/>
    <cellStyle name="Note 9 2 8 5 13" xfId="16180"/>
    <cellStyle name="Note 9 2 8 5 13 2" xfId="16181"/>
    <cellStyle name="Note 9 2 8 5 14" xfId="16182"/>
    <cellStyle name="Note 9 2 8 5 2" xfId="16183"/>
    <cellStyle name="Note 9 2 8 5 2 2" xfId="16184"/>
    <cellStyle name="Note 9 2 8 5 3" xfId="16185"/>
    <cellStyle name="Note 9 2 8 5 3 2" xfId="16186"/>
    <cellStyle name="Note 9 2 8 5 4" xfId="16187"/>
    <cellStyle name="Note 9 2 8 5 4 2" xfId="16188"/>
    <cellStyle name="Note 9 2 8 5 5" xfId="16189"/>
    <cellStyle name="Note 9 2 8 5 5 2" xfId="16190"/>
    <cellStyle name="Note 9 2 8 5 6" xfId="16191"/>
    <cellStyle name="Note 9 2 8 5 6 2" xfId="16192"/>
    <cellStyle name="Note 9 2 8 5 7" xfId="16193"/>
    <cellStyle name="Note 9 2 8 5 7 2" xfId="16194"/>
    <cellStyle name="Note 9 2 8 5 8" xfId="16195"/>
    <cellStyle name="Note 9 2 8 5 8 2" xfId="16196"/>
    <cellStyle name="Note 9 2 8 5 9" xfId="16197"/>
    <cellStyle name="Note 9 2 8 5 9 2" xfId="16198"/>
    <cellStyle name="Note 9 2 8 6" xfId="16199"/>
    <cellStyle name="Note 9 2 8 6 2" xfId="16200"/>
    <cellStyle name="Note 9 2 8 7" xfId="16201"/>
    <cellStyle name="Note 9 2 8 7 2" xfId="16202"/>
    <cellStyle name="Note 9 2 8 8" xfId="16203"/>
    <cellStyle name="Note 9 2 8 8 2" xfId="16204"/>
    <cellStyle name="Note 9 2 8 9" xfId="16205"/>
    <cellStyle name="Note 9 2 8 9 2" xfId="16206"/>
    <cellStyle name="Note 9 2 9" xfId="16207"/>
    <cellStyle name="Note 9 2 9 10" xfId="16208"/>
    <cellStyle name="Note 9 2 9 10 2" xfId="16209"/>
    <cellStyle name="Note 9 2 9 11" xfId="16210"/>
    <cellStyle name="Note 9 2 9 11 2" xfId="16211"/>
    <cellStyle name="Note 9 2 9 12" xfId="16212"/>
    <cellStyle name="Note 9 2 9 12 2" xfId="16213"/>
    <cellStyle name="Note 9 2 9 13" xfId="16214"/>
    <cellStyle name="Note 9 2 9 13 2" xfId="16215"/>
    <cellStyle name="Note 9 2 9 14" xfId="16216"/>
    <cellStyle name="Note 9 2 9 14 2" xfId="16217"/>
    <cellStyle name="Note 9 2 9 15" xfId="16218"/>
    <cellStyle name="Note 9 2 9 15 2" xfId="16219"/>
    <cellStyle name="Note 9 2 9 16" xfId="16220"/>
    <cellStyle name="Note 9 2 9 16 2" xfId="16221"/>
    <cellStyle name="Note 9 2 9 17" xfId="16222"/>
    <cellStyle name="Note 9 2 9 17 2" xfId="16223"/>
    <cellStyle name="Note 9 2 9 18" xfId="16224"/>
    <cellStyle name="Note 9 2 9 2" xfId="16225"/>
    <cellStyle name="Note 9 2 9 2 2" xfId="16226"/>
    <cellStyle name="Note 9 2 9 3" xfId="16227"/>
    <cellStyle name="Note 9 2 9 3 2" xfId="16228"/>
    <cellStyle name="Note 9 2 9 4" xfId="16229"/>
    <cellStyle name="Note 9 2 9 4 2" xfId="16230"/>
    <cellStyle name="Note 9 2 9 5" xfId="16231"/>
    <cellStyle name="Note 9 2 9 5 2" xfId="16232"/>
    <cellStyle name="Note 9 2 9 6" xfId="16233"/>
    <cellStyle name="Note 9 2 9 6 2" xfId="16234"/>
    <cellStyle name="Note 9 2 9 7" xfId="16235"/>
    <cellStyle name="Note 9 2 9 7 2" xfId="16236"/>
    <cellStyle name="Note 9 2 9 8" xfId="16237"/>
    <cellStyle name="Note 9 2 9 8 2" xfId="16238"/>
    <cellStyle name="Note 9 2 9 9" xfId="16239"/>
    <cellStyle name="Note 9 2 9 9 2" xfId="16240"/>
    <cellStyle name="Note 9 20" xfId="16241"/>
    <cellStyle name="Note 9 20 2" xfId="16242"/>
    <cellStyle name="Note 9 21" xfId="16243"/>
    <cellStyle name="Note 9 21 2" xfId="16244"/>
    <cellStyle name="Note 9 22" xfId="16245"/>
    <cellStyle name="Note 9 22 2" xfId="16246"/>
    <cellStyle name="Note 9 23" xfId="16247"/>
    <cellStyle name="Note 9 23 2" xfId="16248"/>
    <cellStyle name="Note 9 24" xfId="16249"/>
    <cellStyle name="Note 9 24 2" xfId="16250"/>
    <cellStyle name="Note 9 25" xfId="16251"/>
    <cellStyle name="Note 9 25 2" xfId="16252"/>
    <cellStyle name="Note 9 26" xfId="16253"/>
    <cellStyle name="Note 9 26 2" xfId="16254"/>
    <cellStyle name="Note 9 27" xfId="16255"/>
    <cellStyle name="Note 9 27 2" xfId="16256"/>
    <cellStyle name="Note 9 28" xfId="16257"/>
    <cellStyle name="Note 9 3" xfId="16258"/>
    <cellStyle name="Note 9 3 10" xfId="16259"/>
    <cellStyle name="Note 9 3 10 2" xfId="16260"/>
    <cellStyle name="Note 9 3 11" xfId="16261"/>
    <cellStyle name="Note 9 3 11 2" xfId="16262"/>
    <cellStyle name="Note 9 3 12" xfId="16263"/>
    <cellStyle name="Note 9 3 12 2" xfId="16264"/>
    <cellStyle name="Note 9 3 13" xfId="16265"/>
    <cellStyle name="Note 9 3 13 2" xfId="16266"/>
    <cellStyle name="Note 9 3 14" xfId="16267"/>
    <cellStyle name="Note 9 3 14 2" xfId="16268"/>
    <cellStyle name="Note 9 3 15" xfId="16269"/>
    <cellStyle name="Note 9 3 15 2" xfId="16270"/>
    <cellStyle name="Note 9 3 16" xfId="16271"/>
    <cellStyle name="Note 9 3 16 2" xfId="16272"/>
    <cellStyle name="Note 9 3 17" xfId="16273"/>
    <cellStyle name="Note 9 3 17 2" xfId="16274"/>
    <cellStyle name="Note 9 3 18" xfId="16275"/>
    <cellStyle name="Note 9 3 18 2" xfId="16276"/>
    <cellStyle name="Note 9 3 19" xfId="16277"/>
    <cellStyle name="Note 9 3 19 2" xfId="16278"/>
    <cellStyle name="Note 9 3 2" xfId="16279"/>
    <cellStyle name="Note 9 3 2 10" xfId="16280"/>
    <cellStyle name="Note 9 3 2 10 2" xfId="16281"/>
    <cellStyle name="Note 9 3 2 11" xfId="16282"/>
    <cellStyle name="Note 9 3 2 11 2" xfId="16283"/>
    <cellStyle name="Note 9 3 2 12" xfId="16284"/>
    <cellStyle name="Note 9 3 2 12 2" xfId="16285"/>
    <cellStyle name="Note 9 3 2 13" xfId="16286"/>
    <cellStyle name="Note 9 3 2 13 2" xfId="16287"/>
    <cellStyle name="Note 9 3 2 14" xfId="16288"/>
    <cellStyle name="Note 9 3 2 14 2" xfId="16289"/>
    <cellStyle name="Note 9 3 2 15" xfId="16290"/>
    <cellStyle name="Note 9 3 2 15 2" xfId="16291"/>
    <cellStyle name="Note 9 3 2 16" xfId="16292"/>
    <cellStyle name="Note 9 3 2 16 2" xfId="16293"/>
    <cellStyle name="Note 9 3 2 17" xfId="16294"/>
    <cellStyle name="Note 9 3 2 17 2" xfId="16295"/>
    <cellStyle name="Note 9 3 2 18" xfId="16296"/>
    <cellStyle name="Note 9 3 2 18 2" xfId="16297"/>
    <cellStyle name="Note 9 3 2 19" xfId="16298"/>
    <cellStyle name="Note 9 3 2 2" xfId="16299"/>
    <cellStyle name="Note 9 3 2 2 2" xfId="16300"/>
    <cellStyle name="Note 9 3 2 3" xfId="16301"/>
    <cellStyle name="Note 9 3 2 3 2" xfId="16302"/>
    <cellStyle name="Note 9 3 2 4" xfId="16303"/>
    <cellStyle name="Note 9 3 2 4 2" xfId="16304"/>
    <cellStyle name="Note 9 3 2 5" xfId="16305"/>
    <cellStyle name="Note 9 3 2 5 2" xfId="16306"/>
    <cellStyle name="Note 9 3 2 6" xfId="16307"/>
    <cellStyle name="Note 9 3 2 6 2" xfId="16308"/>
    <cellStyle name="Note 9 3 2 7" xfId="16309"/>
    <cellStyle name="Note 9 3 2 7 2" xfId="16310"/>
    <cellStyle name="Note 9 3 2 8" xfId="16311"/>
    <cellStyle name="Note 9 3 2 8 2" xfId="16312"/>
    <cellStyle name="Note 9 3 2 9" xfId="16313"/>
    <cellStyle name="Note 9 3 2 9 2" xfId="16314"/>
    <cellStyle name="Note 9 3 20" xfId="16315"/>
    <cellStyle name="Note 9 3 3" xfId="16316"/>
    <cellStyle name="Note 9 3 3 10" xfId="16317"/>
    <cellStyle name="Note 9 3 3 10 2" xfId="16318"/>
    <cellStyle name="Note 9 3 3 11" xfId="16319"/>
    <cellStyle name="Note 9 3 3 11 2" xfId="16320"/>
    <cellStyle name="Note 9 3 3 12" xfId="16321"/>
    <cellStyle name="Note 9 3 3 12 2" xfId="16322"/>
    <cellStyle name="Note 9 3 3 13" xfId="16323"/>
    <cellStyle name="Note 9 3 3 13 2" xfId="16324"/>
    <cellStyle name="Note 9 3 3 14" xfId="16325"/>
    <cellStyle name="Note 9 3 3 14 2" xfId="16326"/>
    <cellStyle name="Note 9 3 3 15" xfId="16327"/>
    <cellStyle name="Note 9 3 3 15 2" xfId="16328"/>
    <cellStyle name="Note 9 3 3 16" xfId="16329"/>
    <cellStyle name="Note 9 3 3 16 2" xfId="16330"/>
    <cellStyle name="Note 9 3 3 17" xfId="16331"/>
    <cellStyle name="Note 9 3 3 17 2" xfId="16332"/>
    <cellStyle name="Note 9 3 3 18" xfId="16333"/>
    <cellStyle name="Note 9 3 3 18 2" xfId="16334"/>
    <cellStyle name="Note 9 3 3 19" xfId="16335"/>
    <cellStyle name="Note 9 3 3 2" xfId="16336"/>
    <cellStyle name="Note 9 3 3 2 2" xfId="16337"/>
    <cellStyle name="Note 9 3 3 3" xfId="16338"/>
    <cellStyle name="Note 9 3 3 3 2" xfId="16339"/>
    <cellStyle name="Note 9 3 3 4" xfId="16340"/>
    <cellStyle name="Note 9 3 3 4 2" xfId="16341"/>
    <cellStyle name="Note 9 3 3 5" xfId="16342"/>
    <cellStyle name="Note 9 3 3 5 2" xfId="16343"/>
    <cellStyle name="Note 9 3 3 6" xfId="16344"/>
    <cellStyle name="Note 9 3 3 6 2" xfId="16345"/>
    <cellStyle name="Note 9 3 3 7" xfId="16346"/>
    <cellStyle name="Note 9 3 3 7 2" xfId="16347"/>
    <cellStyle name="Note 9 3 3 8" xfId="16348"/>
    <cellStyle name="Note 9 3 3 8 2" xfId="16349"/>
    <cellStyle name="Note 9 3 3 9" xfId="16350"/>
    <cellStyle name="Note 9 3 3 9 2" xfId="16351"/>
    <cellStyle name="Note 9 3 4" xfId="16352"/>
    <cellStyle name="Note 9 3 4 10" xfId="16353"/>
    <cellStyle name="Note 9 3 4 10 2" xfId="16354"/>
    <cellStyle name="Note 9 3 4 11" xfId="16355"/>
    <cellStyle name="Note 9 3 4 11 2" xfId="16356"/>
    <cellStyle name="Note 9 3 4 12" xfId="16357"/>
    <cellStyle name="Note 9 3 4 12 2" xfId="16358"/>
    <cellStyle name="Note 9 3 4 13" xfId="16359"/>
    <cellStyle name="Note 9 3 4 13 2" xfId="16360"/>
    <cellStyle name="Note 9 3 4 14" xfId="16361"/>
    <cellStyle name="Note 9 3 4 14 2" xfId="16362"/>
    <cellStyle name="Note 9 3 4 15" xfId="16363"/>
    <cellStyle name="Note 9 3 4 15 2" xfId="16364"/>
    <cellStyle name="Note 9 3 4 16" xfId="16365"/>
    <cellStyle name="Note 9 3 4 2" xfId="16366"/>
    <cellStyle name="Note 9 3 4 2 2" xfId="16367"/>
    <cellStyle name="Note 9 3 4 3" xfId="16368"/>
    <cellStyle name="Note 9 3 4 3 2" xfId="16369"/>
    <cellStyle name="Note 9 3 4 4" xfId="16370"/>
    <cellStyle name="Note 9 3 4 4 2" xfId="16371"/>
    <cellStyle name="Note 9 3 4 5" xfId="16372"/>
    <cellStyle name="Note 9 3 4 5 2" xfId="16373"/>
    <cellStyle name="Note 9 3 4 6" xfId="16374"/>
    <cellStyle name="Note 9 3 4 6 2" xfId="16375"/>
    <cellStyle name="Note 9 3 4 7" xfId="16376"/>
    <cellStyle name="Note 9 3 4 7 2" xfId="16377"/>
    <cellStyle name="Note 9 3 4 8" xfId="16378"/>
    <cellStyle name="Note 9 3 4 8 2" xfId="16379"/>
    <cellStyle name="Note 9 3 4 9" xfId="16380"/>
    <cellStyle name="Note 9 3 4 9 2" xfId="16381"/>
    <cellStyle name="Note 9 3 5" xfId="16382"/>
    <cellStyle name="Note 9 3 5 10" xfId="16383"/>
    <cellStyle name="Note 9 3 5 10 2" xfId="16384"/>
    <cellStyle name="Note 9 3 5 11" xfId="16385"/>
    <cellStyle name="Note 9 3 5 11 2" xfId="16386"/>
    <cellStyle name="Note 9 3 5 12" xfId="16387"/>
    <cellStyle name="Note 9 3 5 12 2" xfId="16388"/>
    <cellStyle name="Note 9 3 5 13" xfId="16389"/>
    <cellStyle name="Note 9 3 5 13 2" xfId="16390"/>
    <cellStyle name="Note 9 3 5 14" xfId="16391"/>
    <cellStyle name="Note 9 3 5 14 2" xfId="16392"/>
    <cellStyle name="Note 9 3 5 15" xfId="16393"/>
    <cellStyle name="Note 9 3 5 15 2" xfId="16394"/>
    <cellStyle name="Note 9 3 5 16" xfId="16395"/>
    <cellStyle name="Note 9 3 5 2" xfId="16396"/>
    <cellStyle name="Note 9 3 5 2 2" xfId="16397"/>
    <cellStyle name="Note 9 3 5 3" xfId="16398"/>
    <cellStyle name="Note 9 3 5 3 2" xfId="16399"/>
    <cellStyle name="Note 9 3 5 4" xfId="16400"/>
    <cellStyle name="Note 9 3 5 4 2" xfId="16401"/>
    <cellStyle name="Note 9 3 5 5" xfId="16402"/>
    <cellStyle name="Note 9 3 5 5 2" xfId="16403"/>
    <cellStyle name="Note 9 3 5 6" xfId="16404"/>
    <cellStyle name="Note 9 3 5 6 2" xfId="16405"/>
    <cellStyle name="Note 9 3 5 7" xfId="16406"/>
    <cellStyle name="Note 9 3 5 7 2" xfId="16407"/>
    <cellStyle name="Note 9 3 5 8" xfId="16408"/>
    <cellStyle name="Note 9 3 5 8 2" xfId="16409"/>
    <cellStyle name="Note 9 3 5 9" xfId="16410"/>
    <cellStyle name="Note 9 3 5 9 2" xfId="16411"/>
    <cellStyle name="Note 9 3 6" xfId="16412"/>
    <cellStyle name="Note 9 3 6 10" xfId="16413"/>
    <cellStyle name="Note 9 3 6 10 2" xfId="16414"/>
    <cellStyle name="Note 9 3 6 11" xfId="16415"/>
    <cellStyle name="Note 9 3 6 11 2" xfId="16416"/>
    <cellStyle name="Note 9 3 6 12" xfId="16417"/>
    <cellStyle name="Note 9 3 6 12 2" xfId="16418"/>
    <cellStyle name="Note 9 3 6 13" xfId="16419"/>
    <cellStyle name="Note 9 3 6 13 2" xfId="16420"/>
    <cellStyle name="Note 9 3 6 14" xfId="16421"/>
    <cellStyle name="Note 9 3 6 14 2" xfId="16422"/>
    <cellStyle name="Note 9 3 6 15" xfId="16423"/>
    <cellStyle name="Note 9 3 6 2" xfId="16424"/>
    <cellStyle name="Note 9 3 6 2 2" xfId="16425"/>
    <cellStyle name="Note 9 3 6 3" xfId="16426"/>
    <cellStyle name="Note 9 3 6 3 2" xfId="16427"/>
    <cellStyle name="Note 9 3 6 4" xfId="16428"/>
    <cellStyle name="Note 9 3 6 4 2" xfId="16429"/>
    <cellStyle name="Note 9 3 6 5" xfId="16430"/>
    <cellStyle name="Note 9 3 6 5 2" xfId="16431"/>
    <cellStyle name="Note 9 3 6 6" xfId="16432"/>
    <cellStyle name="Note 9 3 6 6 2" xfId="16433"/>
    <cellStyle name="Note 9 3 6 7" xfId="16434"/>
    <cellStyle name="Note 9 3 6 7 2" xfId="16435"/>
    <cellStyle name="Note 9 3 6 8" xfId="16436"/>
    <cellStyle name="Note 9 3 6 8 2" xfId="16437"/>
    <cellStyle name="Note 9 3 6 9" xfId="16438"/>
    <cellStyle name="Note 9 3 6 9 2" xfId="16439"/>
    <cellStyle name="Note 9 3 7" xfId="16440"/>
    <cellStyle name="Note 9 3 7 2" xfId="16441"/>
    <cellStyle name="Note 9 3 8" xfId="16442"/>
    <cellStyle name="Note 9 3 8 2" xfId="16443"/>
    <cellStyle name="Note 9 3 9" xfId="16444"/>
    <cellStyle name="Note 9 3 9 2" xfId="16445"/>
    <cellStyle name="Note 9 4" xfId="16446"/>
    <cellStyle name="Note 9 4 10" xfId="16447"/>
    <cellStyle name="Note 9 4 10 2" xfId="16448"/>
    <cellStyle name="Note 9 4 11" xfId="16449"/>
    <cellStyle name="Note 9 4 11 2" xfId="16450"/>
    <cellStyle name="Note 9 4 12" xfId="16451"/>
    <cellStyle name="Note 9 4 12 2" xfId="16452"/>
    <cellStyle name="Note 9 4 13" xfId="16453"/>
    <cellStyle name="Note 9 4 13 2" xfId="16454"/>
    <cellStyle name="Note 9 4 14" xfId="16455"/>
    <cellStyle name="Note 9 4 14 2" xfId="16456"/>
    <cellStyle name="Note 9 4 15" xfId="16457"/>
    <cellStyle name="Note 9 4 15 2" xfId="16458"/>
    <cellStyle name="Note 9 4 16" xfId="16459"/>
    <cellStyle name="Note 9 4 16 2" xfId="16460"/>
    <cellStyle name="Note 9 4 17" xfId="16461"/>
    <cellStyle name="Note 9 4 17 2" xfId="16462"/>
    <cellStyle name="Note 9 4 18" xfId="16463"/>
    <cellStyle name="Note 9 4 18 2" xfId="16464"/>
    <cellStyle name="Note 9 4 19" xfId="16465"/>
    <cellStyle name="Note 9 4 19 2" xfId="16466"/>
    <cellStyle name="Note 9 4 2" xfId="16467"/>
    <cellStyle name="Note 9 4 2 10" xfId="16468"/>
    <cellStyle name="Note 9 4 2 10 2" xfId="16469"/>
    <cellStyle name="Note 9 4 2 11" xfId="16470"/>
    <cellStyle name="Note 9 4 2 11 2" xfId="16471"/>
    <cellStyle name="Note 9 4 2 12" xfId="16472"/>
    <cellStyle name="Note 9 4 2 12 2" xfId="16473"/>
    <cellStyle name="Note 9 4 2 13" xfId="16474"/>
    <cellStyle name="Note 9 4 2 13 2" xfId="16475"/>
    <cellStyle name="Note 9 4 2 14" xfId="16476"/>
    <cellStyle name="Note 9 4 2 14 2" xfId="16477"/>
    <cellStyle name="Note 9 4 2 15" xfId="16478"/>
    <cellStyle name="Note 9 4 2 15 2" xfId="16479"/>
    <cellStyle name="Note 9 4 2 16" xfId="16480"/>
    <cellStyle name="Note 9 4 2 16 2" xfId="16481"/>
    <cellStyle name="Note 9 4 2 17" xfId="16482"/>
    <cellStyle name="Note 9 4 2 17 2" xfId="16483"/>
    <cellStyle name="Note 9 4 2 18" xfId="16484"/>
    <cellStyle name="Note 9 4 2 18 2" xfId="16485"/>
    <cellStyle name="Note 9 4 2 19" xfId="16486"/>
    <cellStyle name="Note 9 4 2 2" xfId="16487"/>
    <cellStyle name="Note 9 4 2 2 2" xfId="16488"/>
    <cellStyle name="Note 9 4 2 3" xfId="16489"/>
    <cellStyle name="Note 9 4 2 3 2" xfId="16490"/>
    <cellStyle name="Note 9 4 2 4" xfId="16491"/>
    <cellStyle name="Note 9 4 2 4 2" xfId="16492"/>
    <cellStyle name="Note 9 4 2 5" xfId="16493"/>
    <cellStyle name="Note 9 4 2 5 2" xfId="16494"/>
    <cellStyle name="Note 9 4 2 6" xfId="16495"/>
    <cellStyle name="Note 9 4 2 6 2" xfId="16496"/>
    <cellStyle name="Note 9 4 2 7" xfId="16497"/>
    <cellStyle name="Note 9 4 2 7 2" xfId="16498"/>
    <cellStyle name="Note 9 4 2 8" xfId="16499"/>
    <cellStyle name="Note 9 4 2 8 2" xfId="16500"/>
    <cellStyle name="Note 9 4 2 9" xfId="16501"/>
    <cellStyle name="Note 9 4 2 9 2" xfId="16502"/>
    <cellStyle name="Note 9 4 20" xfId="16503"/>
    <cellStyle name="Note 9 4 3" xfId="16504"/>
    <cellStyle name="Note 9 4 3 10" xfId="16505"/>
    <cellStyle name="Note 9 4 3 10 2" xfId="16506"/>
    <cellStyle name="Note 9 4 3 11" xfId="16507"/>
    <cellStyle name="Note 9 4 3 11 2" xfId="16508"/>
    <cellStyle name="Note 9 4 3 12" xfId="16509"/>
    <cellStyle name="Note 9 4 3 12 2" xfId="16510"/>
    <cellStyle name="Note 9 4 3 13" xfId="16511"/>
    <cellStyle name="Note 9 4 3 13 2" xfId="16512"/>
    <cellStyle name="Note 9 4 3 14" xfId="16513"/>
    <cellStyle name="Note 9 4 3 14 2" xfId="16514"/>
    <cellStyle name="Note 9 4 3 15" xfId="16515"/>
    <cellStyle name="Note 9 4 3 15 2" xfId="16516"/>
    <cellStyle name="Note 9 4 3 16" xfId="16517"/>
    <cellStyle name="Note 9 4 3 16 2" xfId="16518"/>
    <cellStyle name="Note 9 4 3 17" xfId="16519"/>
    <cellStyle name="Note 9 4 3 17 2" xfId="16520"/>
    <cellStyle name="Note 9 4 3 18" xfId="16521"/>
    <cellStyle name="Note 9 4 3 18 2" xfId="16522"/>
    <cellStyle name="Note 9 4 3 19" xfId="16523"/>
    <cellStyle name="Note 9 4 3 2" xfId="16524"/>
    <cellStyle name="Note 9 4 3 2 2" xfId="16525"/>
    <cellStyle name="Note 9 4 3 3" xfId="16526"/>
    <cellStyle name="Note 9 4 3 3 2" xfId="16527"/>
    <cellStyle name="Note 9 4 3 4" xfId="16528"/>
    <cellStyle name="Note 9 4 3 4 2" xfId="16529"/>
    <cellStyle name="Note 9 4 3 5" xfId="16530"/>
    <cellStyle name="Note 9 4 3 5 2" xfId="16531"/>
    <cellStyle name="Note 9 4 3 6" xfId="16532"/>
    <cellStyle name="Note 9 4 3 6 2" xfId="16533"/>
    <cellStyle name="Note 9 4 3 7" xfId="16534"/>
    <cellStyle name="Note 9 4 3 7 2" xfId="16535"/>
    <cellStyle name="Note 9 4 3 8" xfId="16536"/>
    <cellStyle name="Note 9 4 3 8 2" xfId="16537"/>
    <cellStyle name="Note 9 4 3 9" xfId="16538"/>
    <cellStyle name="Note 9 4 3 9 2" xfId="16539"/>
    <cellStyle name="Note 9 4 4" xfId="16540"/>
    <cellStyle name="Note 9 4 4 10" xfId="16541"/>
    <cellStyle name="Note 9 4 4 10 2" xfId="16542"/>
    <cellStyle name="Note 9 4 4 11" xfId="16543"/>
    <cellStyle name="Note 9 4 4 11 2" xfId="16544"/>
    <cellStyle name="Note 9 4 4 12" xfId="16545"/>
    <cellStyle name="Note 9 4 4 12 2" xfId="16546"/>
    <cellStyle name="Note 9 4 4 13" xfId="16547"/>
    <cellStyle name="Note 9 4 4 13 2" xfId="16548"/>
    <cellStyle name="Note 9 4 4 14" xfId="16549"/>
    <cellStyle name="Note 9 4 4 14 2" xfId="16550"/>
    <cellStyle name="Note 9 4 4 15" xfId="16551"/>
    <cellStyle name="Note 9 4 4 15 2" xfId="16552"/>
    <cellStyle name="Note 9 4 4 16" xfId="16553"/>
    <cellStyle name="Note 9 4 4 2" xfId="16554"/>
    <cellStyle name="Note 9 4 4 2 2" xfId="16555"/>
    <cellStyle name="Note 9 4 4 3" xfId="16556"/>
    <cellStyle name="Note 9 4 4 3 2" xfId="16557"/>
    <cellStyle name="Note 9 4 4 4" xfId="16558"/>
    <cellStyle name="Note 9 4 4 4 2" xfId="16559"/>
    <cellStyle name="Note 9 4 4 5" xfId="16560"/>
    <cellStyle name="Note 9 4 4 5 2" xfId="16561"/>
    <cellStyle name="Note 9 4 4 6" xfId="16562"/>
    <cellStyle name="Note 9 4 4 6 2" xfId="16563"/>
    <cellStyle name="Note 9 4 4 7" xfId="16564"/>
    <cellStyle name="Note 9 4 4 7 2" xfId="16565"/>
    <cellStyle name="Note 9 4 4 8" xfId="16566"/>
    <cellStyle name="Note 9 4 4 8 2" xfId="16567"/>
    <cellStyle name="Note 9 4 4 9" xfId="16568"/>
    <cellStyle name="Note 9 4 4 9 2" xfId="16569"/>
    <cellStyle name="Note 9 4 5" xfId="16570"/>
    <cellStyle name="Note 9 4 5 10" xfId="16571"/>
    <cellStyle name="Note 9 4 5 10 2" xfId="16572"/>
    <cellStyle name="Note 9 4 5 11" xfId="16573"/>
    <cellStyle name="Note 9 4 5 11 2" xfId="16574"/>
    <cellStyle name="Note 9 4 5 12" xfId="16575"/>
    <cellStyle name="Note 9 4 5 12 2" xfId="16576"/>
    <cellStyle name="Note 9 4 5 13" xfId="16577"/>
    <cellStyle name="Note 9 4 5 13 2" xfId="16578"/>
    <cellStyle name="Note 9 4 5 14" xfId="16579"/>
    <cellStyle name="Note 9 4 5 14 2" xfId="16580"/>
    <cellStyle name="Note 9 4 5 15" xfId="16581"/>
    <cellStyle name="Note 9 4 5 15 2" xfId="16582"/>
    <cellStyle name="Note 9 4 5 16" xfId="16583"/>
    <cellStyle name="Note 9 4 5 2" xfId="16584"/>
    <cellStyle name="Note 9 4 5 2 2" xfId="16585"/>
    <cellStyle name="Note 9 4 5 3" xfId="16586"/>
    <cellStyle name="Note 9 4 5 3 2" xfId="16587"/>
    <cellStyle name="Note 9 4 5 4" xfId="16588"/>
    <cellStyle name="Note 9 4 5 4 2" xfId="16589"/>
    <cellStyle name="Note 9 4 5 5" xfId="16590"/>
    <cellStyle name="Note 9 4 5 5 2" xfId="16591"/>
    <cellStyle name="Note 9 4 5 6" xfId="16592"/>
    <cellStyle name="Note 9 4 5 6 2" xfId="16593"/>
    <cellStyle name="Note 9 4 5 7" xfId="16594"/>
    <cellStyle name="Note 9 4 5 7 2" xfId="16595"/>
    <cellStyle name="Note 9 4 5 8" xfId="16596"/>
    <cellStyle name="Note 9 4 5 8 2" xfId="16597"/>
    <cellStyle name="Note 9 4 5 9" xfId="16598"/>
    <cellStyle name="Note 9 4 5 9 2" xfId="16599"/>
    <cellStyle name="Note 9 4 6" xfId="16600"/>
    <cellStyle name="Note 9 4 6 10" xfId="16601"/>
    <cellStyle name="Note 9 4 6 10 2" xfId="16602"/>
    <cellStyle name="Note 9 4 6 11" xfId="16603"/>
    <cellStyle name="Note 9 4 6 11 2" xfId="16604"/>
    <cellStyle name="Note 9 4 6 12" xfId="16605"/>
    <cellStyle name="Note 9 4 6 12 2" xfId="16606"/>
    <cellStyle name="Note 9 4 6 13" xfId="16607"/>
    <cellStyle name="Note 9 4 6 13 2" xfId="16608"/>
    <cellStyle name="Note 9 4 6 14" xfId="16609"/>
    <cellStyle name="Note 9 4 6 14 2" xfId="16610"/>
    <cellStyle name="Note 9 4 6 15" xfId="16611"/>
    <cellStyle name="Note 9 4 6 2" xfId="16612"/>
    <cellStyle name="Note 9 4 6 2 2" xfId="16613"/>
    <cellStyle name="Note 9 4 6 3" xfId="16614"/>
    <cellStyle name="Note 9 4 6 3 2" xfId="16615"/>
    <cellStyle name="Note 9 4 6 4" xfId="16616"/>
    <cellStyle name="Note 9 4 6 4 2" xfId="16617"/>
    <cellStyle name="Note 9 4 6 5" xfId="16618"/>
    <cellStyle name="Note 9 4 6 5 2" xfId="16619"/>
    <cellStyle name="Note 9 4 6 6" xfId="16620"/>
    <cellStyle name="Note 9 4 6 6 2" xfId="16621"/>
    <cellStyle name="Note 9 4 6 7" xfId="16622"/>
    <cellStyle name="Note 9 4 6 7 2" xfId="16623"/>
    <cellStyle name="Note 9 4 6 8" xfId="16624"/>
    <cellStyle name="Note 9 4 6 8 2" xfId="16625"/>
    <cellStyle name="Note 9 4 6 9" xfId="16626"/>
    <cellStyle name="Note 9 4 6 9 2" xfId="16627"/>
    <cellStyle name="Note 9 4 7" xfId="16628"/>
    <cellStyle name="Note 9 4 7 2" xfId="16629"/>
    <cellStyle name="Note 9 4 8" xfId="16630"/>
    <cellStyle name="Note 9 4 8 2" xfId="16631"/>
    <cellStyle name="Note 9 4 9" xfId="16632"/>
    <cellStyle name="Note 9 4 9 2" xfId="16633"/>
    <cellStyle name="Note 9 5" xfId="16634"/>
    <cellStyle name="Note 9 5 10" xfId="16635"/>
    <cellStyle name="Note 9 5 10 2" xfId="16636"/>
    <cellStyle name="Note 9 5 11" xfId="16637"/>
    <cellStyle name="Note 9 5 11 2" xfId="16638"/>
    <cellStyle name="Note 9 5 12" xfId="16639"/>
    <cellStyle name="Note 9 5 12 2" xfId="16640"/>
    <cellStyle name="Note 9 5 13" xfId="16641"/>
    <cellStyle name="Note 9 5 13 2" xfId="16642"/>
    <cellStyle name="Note 9 5 14" xfId="16643"/>
    <cellStyle name="Note 9 5 14 2" xfId="16644"/>
    <cellStyle name="Note 9 5 15" xfId="16645"/>
    <cellStyle name="Note 9 5 15 2" xfId="16646"/>
    <cellStyle name="Note 9 5 16" xfId="16647"/>
    <cellStyle name="Note 9 5 16 2" xfId="16648"/>
    <cellStyle name="Note 9 5 17" xfId="16649"/>
    <cellStyle name="Note 9 5 17 2" xfId="16650"/>
    <cellStyle name="Note 9 5 18" xfId="16651"/>
    <cellStyle name="Note 9 5 18 2" xfId="16652"/>
    <cellStyle name="Note 9 5 19" xfId="16653"/>
    <cellStyle name="Note 9 5 19 2" xfId="16654"/>
    <cellStyle name="Note 9 5 2" xfId="16655"/>
    <cellStyle name="Note 9 5 2 10" xfId="16656"/>
    <cellStyle name="Note 9 5 2 10 2" xfId="16657"/>
    <cellStyle name="Note 9 5 2 11" xfId="16658"/>
    <cellStyle name="Note 9 5 2 11 2" xfId="16659"/>
    <cellStyle name="Note 9 5 2 12" xfId="16660"/>
    <cellStyle name="Note 9 5 2 12 2" xfId="16661"/>
    <cellStyle name="Note 9 5 2 13" xfId="16662"/>
    <cellStyle name="Note 9 5 2 13 2" xfId="16663"/>
    <cellStyle name="Note 9 5 2 14" xfId="16664"/>
    <cellStyle name="Note 9 5 2 14 2" xfId="16665"/>
    <cellStyle name="Note 9 5 2 15" xfId="16666"/>
    <cellStyle name="Note 9 5 2 15 2" xfId="16667"/>
    <cellStyle name="Note 9 5 2 16" xfId="16668"/>
    <cellStyle name="Note 9 5 2 16 2" xfId="16669"/>
    <cellStyle name="Note 9 5 2 17" xfId="16670"/>
    <cellStyle name="Note 9 5 2 17 2" xfId="16671"/>
    <cellStyle name="Note 9 5 2 18" xfId="16672"/>
    <cellStyle name="Note 9 5 2 18 2" xfId="16673"/>
    <cellStyle name="Note 9 5 2 19" xfId="16674"/>
    <cellStyle name="Note 9 5 2 2" xfId="16675"/>
    <cellStyle name="Note 9 5 2 2 2" xfId="16676"/>
    <cellStyle name="Note 9 5 2 3" xfId="16677"/>
    <cellStyle name="Note 9 5 2 3 2" xfId="16678"/>
    <cellStyle name="Note 9 5 2 4" xfId="16679"/>
    <cellStyle name="Note 9 5 2 4 2" xfId="16680"/>
    <cellStyle name="Note 9 5 2 5" xfId="16681"/>
    <cellStyle name="Note 9 5 2 5 2" xfId="16682"/>
    <cellStyle name="Note 9 5 2 6" xfId="16683"/>
    <cellStyle name="Note 9 5 2 6 2" xfId="16684"/>
    <cellStyle name="Note 9 5 2 7" xfId="16685"/>
    <cellStyle name="Note 9 5 2 7 2" xfId="16686"/>
    <cellStyle name="Note 9 5 2 8" xfId="16687"/>
    <cellStyle name="Note 9 5 2 8 2" xfId="16688"/>
    <cellStyle name="Note 9 5 2 9" xfId="16689"/>
    <cellStyle name="Note 9 5 2 9 2" xfId="16690"/>
    <cellStyle name="Note 9 5 20" xfId="16691"/>
    <cellStyle name="Note 9 5 3" xfId="16692"/>
    <cellStyle name="Note 9 5 3 10" xfId="16693"/>
    <cellStyle name="Note 9 5 3 10 2" xfId="16694"/>
    <cellStyle name="Note 9 5 3 11" xfId="16695"/>
    <cellStyle name="Note 9 5 3 11 2" xfId="16696"/>
    <cellStyle name="Note 9 5 3 12" xfId="16697"/>
    <cellStyle name="Note 9 5 3 12 2" xfId="16698"/>
    <cellStyle name="Note 9 5 3 13" xfId="16699"/>
    <cellStyle name="Note 9 5 3 13 2" xfId="16700"/>
    <cellStyle name="Note 9 5 3 14" xfId="16701"/>
    <cellStyle name="Note 9 5 3 14 2" xfId="16702"/>
    <cellStyle name="Note 9 5 3 15" xfId="16703"/>
    <cellStyle name="Note 9 5 3 15 2" xfId="16704"/>
    <cellStyle name="Note 9 5 3 16" xfId="16705"/>
    <cellStyle name="Note 9 5 3 16 2" xfId="16706"/>
    <cellStyle name="Note 9 5 3 17" xfId="16707"/>
    <cellStyle name="Note 9 5 3 17 2" xfId="16708"/>
    <cellStyle name="Note 9 5 3 18" xfId="16709"/>
    <cellStyle name="Note 9 5 3 2" xfId="16710"/>
    <cellStyle name="Note 9 5 3 2 2" xfId="16711"/>
    <cellStyle name="Note 9 5 3 3" xfId="16712"/>
    <cellStyle name="Note 9 5 3 3 2" xfId="16713"/>
    <cellStyle name="Note 9 5 3 4" xfId="16714"/>
    <cellStyle name="Note 9 5 3 4 2" xfId="16715"/>
    <cellStyle name="Note 9 5 3 5" xfId="16716"/>
    <cellStyle name="Note 9 5 3 5 2" xfId="16717"/>
    <cellStyle name="Note 9 5 3 6" xfId="16718"/>
    <cellStyle name="Note 9 5 3 6 2" xfId="16719"/>
    <cellStyle name="Note 9 5 3 7" xfId="16720"/>
    <cellStyle name="Note 9 5 3 7 2" xfId="16721"/>
    <cellStyle name="Note 9 5 3 8" xfId="16722"/>
    <cellStyle name="Note 9 5 3 8 2" xfId="16723"/>
    <cellStyle name="Note 9 5 3 9" xfId="16724"/>
    <cellStyle name="Note 9 5 3 9 2" xfId="16725"/>
    <cellStyle name="Note 9 5 4" xfId="16726"/>
    <cellStyle name="Note 9 5 4 10" xfId="16727"/>
    <cellStyle name="Note 9 5 4 10 2" xfId="16728"/>
    <cellStyle name="Note 9 5 4 11" xfId="16729"/>
    <cellStyle name="Note 9 5 4 11 2" xfId="16730"/>
    <cellStyle name="Note 9 5 4 12" xfId="16731"/>
    <cellStyle name="Note 9 5 4 12 2" xfId="16732"/>
    <cellStyle name="Note 9 5 4 13" xfId="16733"/>
    <cellStyle name="Note 9 5 4 13 2" xfId="16734"/>
    <cellStyle name="Note 9 5 4 14" xfId="16735"/>
    <cellStyle name="Note 9 5 4 14 2" xfId="16736"/>
    <cellStyle name="Note 9 5 4 15" xfId="16737"/>
    <cellStyle name="Note 9 5 4 15 2" xfId="16738"/>
    <cellStyle name="Note 9 5 4 16" xfId="16739"/>
    <cellStyle name="Note 9 5 4 2" xfId="16740"/>
    <cellStyle name="Note 9 5 4 2 2" xfId="16741"/>
    <cellStyle name="Note 9 5 4 3" xfId="16742"/>
    <cellStyle name="Note 9 5 4 3 2" xfId="16743"/>
    <cellStyle name="Note 9 5 4 4" xfId="16744"/>
    <cellStyle name="Note 9 5 4 4 2" xfId="16745"/>
    <cellStyle name="Note 9 5 4 5" xfId="16746"/>
    <cellStyle name="Note 9 5 4 5 2" xfId="16747"/>
    <cellStyle name="Note 9 5 4 6" xfId="16748"/>
    <cellStyle name="Note 9 5 4 6 2" xfId="16749"/>
    <cellStyle name="Note 9 5 4 7" xfId="16750"/>
    <cellStyle name="Note 9 5 4 7 2" xfId="16751"/>
    <cellStyle name="Note 9 5 4 8" xfId="16752"/>
    <cellStyle name="Note 9 5 4 8 2" xfId="16753"/>
    <cellStyle name="Note 9 5 4 9" xfId="16754"/>
    <cellStyle name="Note 9 5 4 9 2" xfId="16755"/>
    <cellStyle name="Note 9 5 5" xfId="16756"/>
    <cellStyle name="Note 9 5 5 10" xfId="16757"/>
    <cellStyle name="Note 9 5 5 10 2" xfId="16758"/>
    <cellStyle name="Note 9 5 5 11" xfId="16759"/>
    <cellStyle name="Note 9 5 5 11 2" xfId="16760"/>
    <cellStyle name="Note 9 5 5 12" xfId="16761"/>
    <cellStyle name="Note 9 5 5 12 2" xfId="16762"/>
    <cellStyle name="Note 9 5 5 13" xfId="16763"/>
    <cellStyle name="Note 9 5 5 13 2" xfId="16764"/>
    <cellStyle name="Note 9 5 5 14" xfId="16765"/>
    <cellStyle name="Note 9 5 5 14 2" xfId="16766"/>
    <cellStyle name="Note 9 5 5 15" xfId="16767"/>
    <cellStyle name="Note 9 5 5 15 2" xfId="16768"/>
    <cellStyle name="Note 9 5 5 16" xfId="16769"/>
    <cellStyle name="Note 9 5 5 2" xfId="16770"/>
    <cellStyle name="Note 9 5 5 2 2" xfId="16771"/>
    <cellStyle name="Note 9 5 5 3" xfId="16772"/>
    <cellStyle name="Note 9 5 5 3 2" xfId="16773"/>
    <cellStyle name="Note 9 5 5 4" xfId="16774"/>
    <cellStyle name="Note 9 5 5 4 2" xfId="16775"/>
    <cellStyle name="Note 9 5 5 5" xfId="16776"/>
    <cellStyle name="Note 9 5 5 5 2" xfId="16777"/>
    <cellStyle name="Note 9 5 5 6" xfId="16778"/>
    <cellStyle name="Note 9 5 5 6 2" xfId="16779"/>
    <cellStyle name="Note 9 5 5 7" xfId="16780"/>
    <cellStyle name="Note 9 5 5 7 2" xfId="16781"/>
    <cellStyle name="Note 9 5 5 8" xfId="16782"/>
    <cellStyle name="Note 9 5 5 8 2" xfId="16783"/>
    <cellStyle name="Note 9 5 5 9" xfId="16784"/>
    <cellStyle name="Note 9 5 5 9 2" xfId="16785"/>
    <cellStyle name="Note 9 5 6" xfId="16786"/>
    <cellStyle name="Note 9 5 6 10" xfId="16787"/>
    <cellStyle name="Note 9 5 6 10 2" xfId="16788"/>
    <cellStyle name="Note 9 5 6 11" xfId="16789"/>
    <cellStyle name="Note 9 5 6 11 2" xfId="16790"/>
    <cellStyle name="Note 9 5 6 12" xfId="16791"/>
    <cellStyle name="Note 9 5 6 12 2" xfId="16792"/>
    <cellStyle name="Note 9 5 6 13" xfId="16793"/>
    <cellStyle name="Note 9 5 6 13 2" xfId="16794"/>
    <cellStyle name="Note 9 5 6 14" xfId="16795"/>
    <cellStyle name="Note 9 5 6 14 2" xfId="16796"/>
    <cellStyle name="Note 9 5 6 15" xfId="16797"/>
    <cellStyle name="Note 9 5 6 2" xfId="16798"/>
    <cellStyle name="Note 9 5 6 2 2" xfId="16799"/>
    <cellStyle name="Note 9 5 6 3" xfId="16800"/>
    <cellStyle name="Note 9 5 6 3 2" xfId="16801"/>
    <cellStyle name="Note 9 5 6 4" xfId="16802"/>
    <cellStyle name="Note 9 5 6 4 2" xfId="16803"/>
    <cellStyle name="Note 9 5 6 5" xfId="16804"/>
    <cellStyle name="Note 9 5 6 5 2" xfId="16805"/>
    <cellStyle name="Note 9 5 6 6" xfId="16806"/>
    <cellStyle name="Note 9 5 6 6 2" xfId="16807"/>
    <cellStyle name="Note 9 5 6 7" xfId="16808"/>
    <cellStyle name="Note 9 5 6 7 2" xfId="16809"/>
    <cellStyle name="Note 9 5 6 8" xfId="16810"/>
    <cellStyle name="Note 9 5 6 8 2" xfId="16811"/>
    <cellStyle name="Note 9 5 6 9" xfId="16812"/>
    <cellStyle name="Note 9 5 6 9 2" xfId="16813"/>
    <cellStyle name="Note 9 5 7" xfId="16814"/>
    <cellStyle name="Note 9 5 7 2" xfId="16815"/>
    <cellStyle name="Note 9 5 8" xfId="16816"/>
    <cellStyle name="Note 9 5 8 2" xfId="16817"/>
    <cellStyle name="Note 9 5 9" xfId="16818"/>
    <cellStyle name="Note 9 5 9 2" xfId="16819"/>
    <cellStyle name="Note 9 6" xfId="16820"/>
    <cellStyle name="Note 9 6 10" xfId="16821"/>
    <cellStyle name="Note 9 6 10 2" xfId="16822"/>
    <cellStyle name="Note 9 6 11" xfId="16823"/>
    <cellStyle name="Note 9 6 11 2" xfId="16824"/>
    <cellStyle name="Note 9 6 12" xfId="16825"/>
    <cellStyle name="Note 9 6 12 2" xfId="16826"/>
    <cellStyle name="Note 9 6 13" xfId="16827"/>
    <cellStyle name="Note 9 6 13 2" xfId="16828"/>
    <cellStyle name="Note 9 6 14" xfId="16829"/>
    <cellStyle name="Note 9 6 14 2" xfId="16830"/>
    <cellStyle name="Note 9 6 15" xfId="16831"/>
    <cellStyle name="Note 9 6 15 2" xfId="16832"/>
    <cellStyle name="Note 9 6 16" xfId="16833"/>
    <cellStyle name="Note 9 6 16 2" xfId="16834"/>
    <cellStyle name="Note 9 6 17" xfId="16835"/>
    <cellStyle name="Note 9 6 17 2" xfId="16836"/>
    <cellStyle name="Note 9 6 18" xfId="16837"/>
    <cellStyle name="Note 9 6 18 2" xfId="16838"/>
    <cellStyle name="Note 9 6 19" xfId="16839"/>
    <cellStyle name="Note 9 6 2" xfId="16840"/>
    <cellStyle name="Note 9 6 2 10" xfId="16841"/>
    <cellStyle name="Note 9 6 2 10 2" xfId="16842"/>
    <cellStyle name="Note 9 6 2 11" xfId="16843"/>
    <cellStyle name="Note 9 6 2 11 2" xfId="16844"/>
    <cellStyle name="Note 9 6 2 12" xfId="16845"/>
    <cellStyle name="Note 9 6 2 12 2" xfId="16846"/>
    <cellStyle name="Note 9 6 2 13" xfId="16847"/>
    <cellStyle name="Note 9 6 2 13 2" xfId="16848"/>
    <cellStyle name="Note 9 6 2 14" xfId="16849"/>
    <cellStyle name="Note 9 6 2 14 2" xfId="16850"/>
    <cellStyle name="Note 9 6 2 15" xfId="16851"/>
    <cellStyle name="Note 9 6 2 15 2" xfId="16852"/>
    <cellStyle name="Note 9 6 2 16" xfId="16853"/>
    <cellStyle name="Note 9 6 2 16 2" xfId="16854"/>
    <cellStyle name="Note 9 6 2 17" xfId="16855"/>
    <cellStyle name="Note 9 6 2 17 2" xfId="16856"/>
    <cellStyle name="Note 9 6 2 18" xfId="16857"/>
    <cellStyle name="Note 9 6 2 2" xfId="16858"/>
    <cellStyle name="Note 9 6 2 2 2" xfId="16859"/>
    <cellStyle name="Note 9 6 2 3" xfId="16860"/>
    <cellStyle name="Note 9 6 2 3 2" xfId="16861"/>
    <cellStyle name="Note 9 6 2 4" xfId="16862"/>
    <cellStyle name="Note 9 6 2 4 2" xfId="16863"/>
    <cellStyle name="Note 9 6 2 5" xfId="16864"/>
    <cellStyle name="Note 9 6 2 5 2" xfId="16865"/>
    <cellStyle name="Note 9 6 2 6" xfId="16866"/>
    <cellStyle name="Note 9 6 2 6 2" xfId="16867"/>
    <cellStyle name="Note 9 6 2 7" xfId="16868"/>
    <cellStyle name="Note 9 6 2 7 2" xfId="16869"/>
    <cellStyle name="Note 9 6 2 8" xfId="16870"/>
    <cellStyle name="Note 9 6 2 8 2" xfId="16871"/>
    <cellStyle name="Note 9 6 2 9" xfId="16872"/>
    <cellStyle name="Note 9 6 2 9 2" xfId="16873"/>
    <cellStyle name="Note 9 6 3" xfId="16874"/>
    <cellStyle name="Note 9 6 3 10" xfId="16875"/>
    <cellStyle name="Note 9 6 3 10 2" xfId="16876"/>
    <cellStyle name="Note 9 6 3 11" xfId="16877"/>
    <cellStyle name="Note 9 6 3 11 2" xfId="16878"/>
    <cellStyle name="Note 9 6 3 12" xfId="16879"/>
    <cellStyle name="Note 9 6 3 12 2" xfId="16880"/>
    <cellStyle name="Note 9 6 3 13" xfId="16881"/>
    <cellStyle name="Note 9 6 3 13 2" xfId="16882"/>
    <cellStyle name="Note 9 6 3 14" xfId="16883"/>
    <cellStyle name="Note 9 6 3 14 2" xfId="16884"/>
    <cellStyle name="Note 9 6 3 15" xfId="16885"/>
    <cellStyle name="Note 9 6 3 15 2" xfId="16886"/>
    <cellStyle name="Note 9 6 3 16" xfId="16887"/>
    <cellStyle name="Note 9 6 3 2" xfId="16888"/>
    <cellStyle name="Note 9 6 3 2 2" xfId="16889"/>
    <cellStyle name="Note 9 6 3 3" xfId="16890"/>
    <cellStyle name="Note 9 6 3 3 2" xfId="16891"/>
    <cellStyle name="Note 9 6 3 4" xfId="16892"/>
    <cellStyle name="Note 9 6 3 4 2" xfId="16893"/>
    <cellStyle name="Note 9 6 3 5" xfId="16894"/>
    <cellStyle name="Note 9 6 3 5 2" xfId="16895"/>
    <cellStyle name="Note 9 6 3 6" xfId="16896"/>
    <cellStyle name="Note 9 6 3 6 2" xfId="16897"/>
    <cellStyle name="Note 9 6 3 7" xfId="16898"/>
    <cellStyle name="Note 9 6 3 7 2" xfId="16899"/>
    <cellStyle name="Note 9 6 3 8" xfId="16900"/>
    <cellStyle name="Note 9 6 3 8 2" xfId="16901"/>
    <cellStyle name="Note 9 6 3 9" xfId="16902"/>
    <cellStyle name="Note 9 6 3 9 2" xfId="16903"/>
    <cellStyle name="Note 9 6 4" xfId="16904"/>
    <cellStyle name="Note 9 6 4 10" xfId="16905"/>
    <cellStyle name="Note 9 6 4 10 2" xfId="16906"/>
    <cellStyle name="Note 9 6 4 11" xfId="16907"/>
    <cellStyle name="Note 9 6 4 11 2" xfId="16908"/>
    <cellStyle name="Note 9 6 4 12" xfId="16909"/>
    <cellStyle name="Note 9 6 4 12 2" xfId="16910"/>
    <cellStyle name="Note 9 6 4 13" xfId="16911"/>
    <cellStyle name="Note 9 6 4 13 2" xfId="16912"/>
    <cellStyle name="Note 9 6 4 14" xfId="16913"/>
    <cellStyle name="Note 9 6 4 14 2" xfId="16914"/>
    <cellStyle name="Note 9 6 4 15" xfId="16915"/>
    <cellStyle name="Note 9 6 4 15 2" xfId="16916"/>
    <cellStyle name="Note 9 6 4 16" xfId="16917"/>
    <cellStyle name="Note 9 6 4 2" xfId="16918"/>
    <cellStyle name="Note 9 6 4 2 2" xfId="16919"/>
    <cellStyle name="Note 9 6 4 3" xfId="16920"/>
    <cellStyle name="Note 9 6 4 3 2" xfId="16921"/>
    <cellStyle name="Note 9 6 4 4" xfId="16922"/>
    <cellStyle name="Note 9 6 4 4 2" xfId="16923"/>
    <cellStyle name="Note 9 6 4 5" xfId="16924"/>
    <cellStyle name="Note 9 6 4 5 2" xfId="16925"/>
    <cellStyle name="Note 9 6 4 6" xfId="16926"/>
    <cellStyle name="Note 9 6 4 6 2" xfId="16927"/>
    <cellStyle name="Note 9 6 4 7" xfId="16928"/>
    <cellStyle name="Note 9 6 4 7 2" xfId="16929"/>
    <cellStyle name="Note 9 6 4 8" xfId="16930"/>
    <cellStyle name="Note 9 6 4 8 2" xfId="16931"/>
    <cellStyle name="Note 9 6 4 9" xfId="16932"/>
    <cellStyle name="Note 9 6 4 9 2" xfId="16933"/>
    <cellStyle name="Note 9 6 5" xfId="16934"/>
    <cellStyle name="Note 9 6 5 10" xfId="16935"/>
    <cellStyle name="Note 9 6 5 10 2" xfId="16936"/>
    <cellStyle name="Note 9 6 5 11" xfId="16937"/>
    <cellStyle name="Note 9 6 5 11 2" xfId="16938"/>
    <cellStyle name="Note 9 6 5 12" xfId="16939"/>
    <cellStyle name="Note 9 6 5 12 2" xfId="16940"/>
    <cellStyle name="Note 9 6 5 13" xfId="16941"/>
    <cellStyle name="Note 9 6 5 13 2" xfId="16942"/>
    <cellStyle name="Note 9 6 5 14" xfId="16943"/>
    <cellStyle name="Note 9 6 5 14 2" xfId="16944"/>
    <cellStyle name="Note 9 6 5 15" xfId="16945"/>
    <cellStyle name="Note 9 6 5 2" xfId="16946"/>
    <cellStyle name="Note 9 6 5 2 2" xfId="16947"/>
    <cellStyle name="Note 9 6 5 3" xfId="16948"/>
    <cellStyle name="Note 9 6 5 3 2" xfId="16949"/>
    <cellStyle name="Note 9 6 5 4" xfId="16950"/>
    <cellStyle name="Note 9 6 5 4 2" xfId="16951"/>
    <cellStyle name="Note 9 6 5 5" xfId="16952"/>
    <cellStyle name="Note 9 6 5 5 2" xfId="16953"/>
    <cellStyle name="Note 9 6 5 6" xfId="16954"/>
    <cellStyle name="Note 9 6 5 6 2" xfId="16955"/>
    <cellStyle name="Note 9 6 5 7" xfId="16956"/>
    <cellStyle name="Note 9 6 5 7 2" xfId="16957"/>
    <cellStyle name="Note 9 6 5 8" xfId="16958"/>
    <cellStyle name="Note 9 6 5 8 2" xfId="16959"/>
    <cellStyle name="Note 9 6 5 9" xfId="16960"/>
    <cellStyle name="Note 9 6 5 9 2" xfId="16961"/>
    <cellStyle name="Note 9 6 6" xfId="16962"/>
    <cellStyle name="Note 9 6 6 2" xfId="16963"/>
    <cellStyle name="Note 9 6 7" xfId="16964"/>
    <cellStyle name="Note 9 6 7 2" xfId="16965"/>
    <cellStyle name="Note 9 6 8" xfId="16966"/>
    <cellStyle name="Note 9 6 8 2" xfId="16967"/>
    <cellStyle name="Note 9 6 9" xfId="16968"/>
    <cellStyle name="Note 9 6 9 2" xfId="16969"/>
    <cellStyle name="Note 9 7" xfId="16970"/>
    <cellStyle name="Note 9 7 10" xfId="16971"/>
    <cellStyle name="Note 9 7 10 2" xfId="16972"/>
    <cellStyle name="Note 9 7 11" xfId="16973"/>
    <cellStyle name="Note 9 7 11 2" xfId="16974"/>
    <cellStyle name="Note 9 7 12" xfId="16975"/>
    <cellStyle name="Note 9 7 12 2" xfId="16976"/>
    <cellStyle name="Note 9 7 13" xfId="16977"/>
    <cellStyle name="Note 9 7 13 2" xfId="16978"/>
    <cellStyle name="Note 9 7 14" xfId="16979"/>
    <cellStyle name="Note 9 7 14 2" xfId="16980"/>
    <cellStyle name="Note 9 7 15" xfId="16981"/>
    <cellStyle name="Note 9 7 15 2" xfId="16982"/>
    <cellStyle name="Note 9 7 16" xfId="16983"/>
    <cellStyle name="Note 9 7 16 2" xfId="16984"/>
    <cellStyle name="Note 9 7 17" xfId="16985"/>
    <cellStyle name="Note 9 7 17 2" xfId="16986"/>
    <cellStyle name="Note 9 7 18" xfId="16987"/>
    <cellStyle name="Note 9 7 18 2" xfId="16988"/>
    <cellStyle name="Note 9 7 19" xfId="16989"/>
    <cellStyle name="Note 9 7 2" xfId="16990"/>
    <cellStyle name="Note 9 7 2 10" xfId="16991"/>
    <cellStyle name="Note 9 7 2 10 2" xfId="16992"/>
    <cellStyle name="Note 9 7 2 11" xfId="16993"/>
    <cellStyle name="Note 9 7 2 11 2" xfId="16994"/>
    <cellStyle name="Note 9 7 2 12" xfId="16995"/>
    <cellStyle name="Note 9 7 2 12 2" xfId="16996"/>
    <cellStyle name="Note 9 7 2 13" xfId="16997"/>
    <cellStyle name="Note 9 7 2 13 2" xfId="16998"/>
    <cellStyle name="Note 9 7 2 14" xfId="16999"/>
    <cellStyle name="Note 9 7 2 14 2" xfId="17000"/>
    <cellStyle name="Note 9 7 2 15" xfId="17001"/>
    <cellStyle name="Note 9 7 2 15 2" xfId="17002"/>
    <cellStyle name="Note 9 7 2 16" xfId="17003"/>
    <cellStyle name="Note 9 7 2 16 2" xfId="17004"/>
    <cellStyle name="Note 9 7 2 17" xfId="17005"/>
    <cellStyle name="Note 9 7 2 17 2" xfId="17006"/>
    <cellStyle name="Note 9 7 2 18" xfId="17007"/>
    <cellStyle name="Note 9 7 2 2" xfId="17008"/>
    <cellStyle name="Note 9 7 2 2 2" xfId="17009"/>
    <cellStyle name="Note 9 7 2 3" xfId="17010"/>
    <cellStyle name="Note 9 7 2 3 2" xfId="17011"/>
    <cellStyle name="Note 9 7 2 4" xfId="17012"/>
    <cellStyle name="Note 9 7 2 4 2" xfId="17013"/>
    <cellStyle name="Note 9 7 2 5" xfId="17014"/>
    <cellStyle name="Note 9 7 2 5 2" xfId="17015"/>
    <cellStyle name="Note 9 7 2 6" xfId="17016"/>
    <cellStyle name="Note 9 7 2 6 2" xfId="17017"/>
    <cellStyle name="Note 9 7 2 7" xfId="17018"/>
    <cellStyle name="Note 9 7 2 7 2" xfId="17019"/>
    <cellStyle name="Note 9 7 2 8" xfId="17020"/>
    <cellStyle name="Note 9 7 2 8 2" xfId="17021"/>
    <cellStyle name="Note 9 7 2 9" xfId="17022"/>
    <cellStyle name="Note 9 7 2 9 2" xfId="17023"/>
    <cellStyle name="Note 9 7 3" xfId="17024"/>
    <cellStyle name="Note 9 7 3 10" xfId="17025"/>
    <cellStyle name="Note 9 7 3 10 2" xfId="17026"/>
    <cellStyle name="Note 9 7 3 11" xfId="17027"/>
    <cellStyle name="Note 9 7 3 11 2" xfId="17028"/>
    <cellStyle name="Note 9 7 3 12" xfId="17029"/>
    <cellStyle name="Note 9 7 3 12 2" xfId="17030"/>
    <cellStyle name="Note 9 7 3 13" xfId="17031"/>
    <cellStyle name="Note 9 7 3 13 2" xfId="17032"/>
    <cellStyle name="Note 9 7 3 14" xfId="17033"/>
    <cellStyle name="Note 9 7 3 14 2" xfId="17034"/>
    <cellStyle name="Note 9 7 3 15" xfId="17035"/>
    <cellStyle name="Note 9 7 3 15 2" xfId="17036"/>
    <cellStyle name="Note 9 7 3 16" xfId="17037"/>
    <cellStyle name="Note 9 7 3 2" xfId="17038"/>
    <cellStyle name="Note 9 7 3 2 2" xfId="17039"/>
    <cellStyle name="Note 9 7 3 3" xfId="17040"/>
    <cellStyle name="Note 9 7 3 3 2" xfId="17041"/>
    <cellStyle name="Note 9 7 3 4" xfId="17042"/>
    <cellStyle name="Note 9 7 3 4 2" xfId="17043"/>
    <cellStyle name="Note 9 7 3 5" xfId="17044"/>
    <cellStyle name="Note 9 7 3 5 2" xfId="17045"/>
    <cellStyle name="Note 9 7 3 6" xfId="17046"/>
    <cellStyle name="Note 9 7 3 6 2" xfId="17047"/>
    <cellStyle name="Note 9 7 3 7" xfId="17048"/>
    <cellStyle name="Note 9 7 3 7 2" xfId="17049"/>
    <cellStyle name="Note 9 7 3 8" xfId="17050"/>
    <cellStyle name="Note 9 7 3 8 2" xfId="17051"/>
    <cellStyle name="Note 9 7 3 9" xfId="17052"/>
    <cellStyle name="Note 9 7 3 9 2" xfId="17053"/>
    <cellStyle name="Note 9 7 4" xfId="17054"/>
    <cellStyle name="Note 9 7 4 10" xfId="17055"/>
    <cellStyle name="Note 9 7 4 10 2" xfId="17056"/>
    <cellStyle name="Note 9 7 4 11" xfId="17057"/>
    <cellStyle name="Note 9 7 4 11 2" xfId="17058"/>
    <cellStyle name="Note 9 7 4 12" xfId="17059"/>
    <cellStyle name="Note 9 7 4 12 2" xfId="17060"/>
    <cellStyle name="Note 9 7 4 13" xfId="17061"/>
    <cellStyle name="Note 9 7 4 13 2" xfId="17062"/>
    <cellStyle name="Note 9 7 4 14" xfId="17063"/>
    <cellStyle name="Note 9 7 4 14 2" xfId="17064"/>
    <cellStyle name="Note 9 7 4 15" xfId="17065"/>
    <cellStyle name="Note 9 7 4 15 2" xfId="17066"/>
    <cellStyle name="Note 9 7 4 16" xfId="17067"/>
    <cellStyle name="Note 9 7 4 2" xfId="17068"/>
    <cellStyle name="Note 9 7 4 2 2" xfId="17069"/>
    <cellStyle name="Note 9 7 4 3" xfId="17070"/>
    <cellStyle name="Note 9 7 4 3 2" xfId="17071"/>
    <cellStyle name="Note 9 7 4 4" xfId="17072"/>
    <cellStyle name="Note 9 7 4 4 2" xfId="17073"/>
    <cellStyle name="Note 9 7 4 5" xfId="17074"/>
    <cellStyle name="Note 9 7 4 5 2" xfId="17075"/>
    <cellStyle name="Note 9 7 4 6" xfId="17076"/>
    <cellStyle name="Note 9 7 4 6 2" xfId="17077"/>
    <cellStyle name="Note 9 7 4 7" xfId="17078"/>
    <cellStyle name="Note 9 7 4 7 2" xfId="17079"/>
    <cellStyle name="Note 9 7 4 8" xfId="17080"/>
    <cellStyle name="Note 9 7 4 8 2" xfId="17081"/>
    <cellStyle name="Note 9 7 4 9" xfId="17082"/>
    <cellStyle name="Note 9 7 4 9 2" xfId="17083"/>
    <cellStyle name="Note 9 7 5" xfId="17084"/>
    <cellStyle name="Note 9 7 5 10" xfId="17085"/>
    <cellStyle name="Note 9 7 5 10 2" xfId="17086"/>
    <cellStyle name="Note 9 7 5 11" xfId="17087"/>
    <cellStyle name="Note 9 7 5 11 2" xfId="17088"/>
    <cellStyle name="Note 9 7 5 12" xfId="17089"/>
    <cellStyle name="Note 9 7 5 12 2" xfId="17090"/>
    <cellStyle name="Note 9 7 5 13" xfId="17091"/>
    <cellStyle name="Note 9 7 5 13 2" xfId="17092"/>
    <cellStyle name="Note 9 7 5 14" xfId="17093"/>
    <cellStyle name="Note 9 7 5 14 2" xfId="17094"/>
    <cellStyle name="Note 9 7 5 15" xfId="17095"/>
    <cellStyle name="Note 9 7 5 2" xfId="17096"/>
    <cellStyle name="Note 9 7 5 2 2" xfId="17097"/>
    <cellStyle name="Note 9 7 5 3" xfId="17098"/>
    <cellStyle name="Note 9 7 5 3 2" xfId="17099"/>
    <cellStyle name="Note 9 7 5 4" xfId="17100"/>
    <cellStyle name="Note 9 7 5 4 2" xfId="17101"/>
    <cellStyle name="Note 9 7 5 5" xfId="17102"/>
    <cellStyle name="Note 9 7 5 5 2" xfId="17103"/>
    <cellStyle name="Note 9 7 5 6" xfId="17104"/>
    <cellStyle name="Note 9 7 5 6 2" xfId="17105"/>
    <cellStyle name="Note 9 7 5 7" xfId="17106"/>
    <cellStyle name="Note 9 7 5 7 2" xfId="17107"/>
    <cellStyle name="Note 9 7 5 8" xfId="17108"/>
    <cellStyle name="Note 9 7 5 8 2" xfId="17109"/>
    <cellStyle name="Note 9 7 5 9" xfId="17110"/>
    <cellStyle name="Note 9 7 5 9 2" xfId="17111"/>
    <cellStyle name="Note 9 7 6" xfId="17112"/>
    <cellStyle name="Note 9 7 6 2" xfId="17113"/>
    <cellStyle name="Note 9 7 7" xfId="17114"/>
    <cellStyle name="Note 9 7 7 2" xfId="17115"/>
    <cellStyle name="Note 9 7 8" xfId="17116"/>
    <cellStyle name="Note 9 7 8 2" xfId="17117"/>
    <cellStyle name="Note 9 7 9" xfId="17118"/>
    <cellStyle name="Note 9 7 9 2" xfId="17119"/>
    <cellStyle name="Note 9 8" xfId="17120"/>
    <cellStyle name="Note 9 8 10" xfId="17121"/>
    <cellStyle name="Note 9 8 10 2" xfId="17122"/>
    <cellStyle name="Note 9 8 11" xfId="17123"/>
    <cellStyle name="Note 9 8 11 2" xfId="17124"/>
    <cellStyle name="Note 9 8 12" xfId="17125"/>
    <cellStyle name="Note 9 8 12 2" xfId="17126"/>
    <cellStyle name="Note 9 8 13" xfId="17127"/>
    <cellStyle name="Note 9 8 13 2" xfId="17128"/>
    <cellStyle name="Note 9 8 14" xfId="17129"/>
    <cellStyle name="Note 9 8 14 2" xfId="17130"/>
    <cellStyle name="Note 9 8 15" xfId="17131"/>
    <cellStyle name="Note 9 8 15 2" xfId="17132"/>
    <cellStyle name="Note 9 8 16" xfId="17133"/>
    <cellStyle name="Note 9 8 16 2" xfId="17134"/>
    <cellStyle name="Note 9 8 17" xfId="17135"/>
    <cellStyle name="Note 9 8 17 2" xfId="17136"/>
    <cellStyle name="Note 9 8 18" xfId="17137"/>
    <cellStyle name="Note 9 8 2" xfId="17138"/>
    <cellStyle name="Note 9 8 2 10" xfId="17139"/>
    <cellStyle name="Note 9 8 2 10 2" xfId="17140"/>
    <cellStyle name="Note 9 8 2 11" xfId="17141"/>
    <cellStyle name="Note 9 8 2 11 2" xfId="17142"/>
    <cellStyle name="Note 9 8 2 12" xfId="17143"/>
    <cellStyle name="Note 9 8 2 12 2" xfId="17144"/>
    <cellStyle name="Note 9 8 2 13" xfId="17145"/>
    <cellStyle name="Note 9 8 2 13 2" xfId="17146"/>
    <cellStyle name="Note 9 8 2 14" xfId="17147"/>
    <cellStyle name="Note 9 8 2 14 2" xfId="17148"/>
    <cellStyle name="Note 9 8 2 15" xfId="17149"/>
    <cellStyle name="Note 9 8 2 15 2" xfId="17150"/>
    <cellStyle name="Note 9 8 2 16" xfId="17151"/>
    <cellStyle name="Note 9 8 2 16 2" xfId="17152"/>
    <cellStyle name="Note 9 8 2 17" xfId="17153"/>
    <cellStyle name="Note 9 8 2 17 2" xfId="17154"/>
    <cellStyle name="Note 9 8 2 18" xfId="17155"/>
    <cellStyle name="Note 9 8 2 2" xfId="17156"/>
    <cellStyle name="Note 9 8 2 2 2" xfId="17157"/>
    <cellStyle name="Note 9 8 2 3" xfId="17158"/>
    <cellStyle name="Note 9 8 2 3 2" xfId="17159"/>
    <cellStyle name="Note 9 8 2 4" xfId="17160"/>
    <cellStyle name="Note 9 8 2 4 2" xfId="17161"/>
    <cellStyle name="Note 9 8 2 5" xfId="17162"/>
    <cellStyle name="Note 9 8 2 5 2" xfId="17163"/>
    <cellStyle name="Note 9 8 2 6" xfId="17164"/>
    <cellStyle name="Note 9 8 2 6 2" xfId="17165"/>
    <cellStyle name="Note 9 8 2 7" xfId="17166"/>
    <cellStyle name="Note 9 8 2 7 2" xfId="17167"/>
    <cellStyle name="Note 9 8 2 8" xfId="17168"/>
    <cellStyle name="Note 9 8 2 8 2" xfId="17169"/>
    <cellStyle name="Note 9 8 2 9" xfId="17170"/>
    <cellStyle name="Note 9 8 2 9 2" xfId="17171"/>
    <cellStyle name="Note 9 8 3" xfId="17172"/>
    <cellStyle name="Note 9 8 3 10" xfId="17173"/>
    <cellStyle name="Note 9 8 3 10 2" xfId="17174"/>
    <cellStyle name="Note 9 8 3 11" xfId="17175"/>
    <cellStyle name="Note 9 8 3 11 2" xfId="17176"/>
    <cellStyle name="Note 9 8 3 12" xfId="17177"/>
    <cellStyle name="Note 9 8 3 12 2" xfId="17178"/>
    <cellStyle name="Note 9 8 3 13" xfId="17179"/>
    <cellStyle name="Note 9 8 3 13 2" xfId="17180"/>
    <cellStyle name="Note 9 8 3 14" xfId="17181"/>
    <cellStyle name="Note 9 8 3 14 2" xfId="17182"/>
    <cellStyle name="Note 9 8 3 15" xfId="17183"/>
    <cellStyle name="Note 9 8 3 15 2" xfId="17184"/>
    <cellStyle name="Note 9 8 3 16" xfId="17185"/>
    <cellStyle name="Note 9 8 3 2" xfId="17186"/>
    <cellStyle name="Note 9 8 3 2 2" xfId="17187"/>
    <cellStyle name="Note 9 8 3 3" xfId="17188"/>
    <cellStyle name="Note 9 8 3 3 2" xfId="17189"/>
    <cellStyle name="Note 9 8 3 4" xfId="17190"/>
    <cellStyle name="Note 9 8 3 4 2" xfId="17191"/>
    <cellStyle name="Note 9 8 3 5" xfId="17192"/>
    <cellStyle name="Note 9 8 3 5 2" xfId="17193"/>
    <cellStyle name="Note 9 8 3 6" xfId="17194"/>
    <cellStyle name="Note 9 8 3 6 2" xfId="17195"/>
    <cellStyle name="Note 9 8 3 7" xfId="17196"/>
    <cellStyle name="Note 9 8 3 7 2" xfId="17197"/>
    <cellStyle name="Note 9 8 3 8" xfId="17198"/>
    <cellStyle name="Note 9 8 3 8 2" xfId="17199"/>
    <cellStyle name="Note 9 8 3 9" xfId="17200"/>
    <cellStyle name="Note 9 8 3 9 2" xfId="17201"/>
    <cellStyle name="Note 9 8 4" xfId="17202"/>
    <cellStyle name="Note 9 8 4 10" xfId="17203"/>
    <cellStyle name="Note 9 8 4 10 2" xfId="17204"/>
    <cellStyle name="Note 9 8 4 11" xfId="17205"/>
    <cellStyle name="Note 9 8 4 11 2" xfId="17206"/>
    <cellStyle name="Note 9 8 4 12" xfId="17207"/>
    <cellStyle name="Note 9 8 4 12 2" xfId="17208"/>
    <cellStyle name="Note 9 8 4 13" xfId="17209"/>
    <cellStyle name="Note 9 8 4 13 2" xfId="17210"/>
    <cellStyle name="Note 9 8 4 14" xfId="17211"/>
    <cellStyle name="Note 9 8 4 14 2" xfId="17212"/>
    <cellStyle name="Note 9 8 4 15" xfId="17213"/>
    <cellStyle name="Note 9 8 4 15 2" xfId="17214"/>
    <cellStyle name="Note 9 8 4 16" xfId="17215"/>
    <cellStyle name="Note 9 8 4 2" xfId="17216"/>
    <cellStyle name="Note 9 8 4 2 2" xfId="17217"/>
    <cellStyle name="Note 9 8 4 3" xfId="17218"/>
    <cellStyle name="Note 9 8 4 3 2" xfId="17219"/>
    <cellStyle name="Note 9 8 4 4" xfId="17220"/>
    <cellStyle name="Note 9 8 4 4 2" xfId="17221"/>
    <cellStyle name="Note 9 8 4 5" xfId="17222"/>
    <cellStyle name="Note 9 8 4 5 2" xfId="17223"/>
    <cellStyle name="Note 9 8 4 6" xfId="17224"/>
    <cellStyle name="Note 9 8 4 6 2" xfId="17225"/>
    <cellStyle name="Note 9 8 4 7" xfId="17226"/>
    <cellStyle name="Note 9 8 4 7 2" xfId="17227"/>
    <cellStyle name="Note 9 8 4 8" xfId="17228"/>
    <cellStyle name="Note 9 8 4 8 2" xfId="17229"/>
    <cellStyle name="Note 9 8 4 9" xfId="17230"/>
    <cellStyle name="Note 9 8 4 9 2" xfId="17231"/>
    <cellStyle name="Note 9 8 5" xfId="17232"/>
    <cellStyle name="Note 9 8 5 10" xfId="17233"/>
    <cellStyle name="Note 9 8 5 10 2" xfId="17234"/>
    <cellStyle name="Note 9 8 5 11" xfId="17235"/>
    <cellStyle name="Note 9 8 5 11 2" xfId="17236"/>
    <cellStyle name="Note 9 8 5 12" xfId="17237"/>
    <cellStyle name="Note 9 8 5 12 2" xfId="17238"/>
    <cellStyle name="Note 9 8 5 13" xfId="17239"/>
    <cellStyle name="Note 9 8 5 13 2" xfId="17240"/>
    <cellStyle name="Note 9 8 5 14" xfId="17241"/>
    <cellStyle name="Note 9 8 5 2" xfId="17242"/>
    <cellStyle name="Note 9 8 5 2 2" xfId="17243"/>
    <cellStyle name="Note 9 8 5 3" xfId="17244"/>
    <cellStyle name="Note 9 8 5 3 2" xfId="17245"/>
    <cellStyle name="Note 9 8 5 4" xfId="17246"/>
    <cellStyle name="Note 9 8 5 4 2" xfId="17247"/>
    <cellStyle name="Note 9 8 5 5" xfId="17248"/>
    <cellStyle name="Note 9 8 5 5 2" xfId="17249"/>
    <cellStyle name="Note 9 8 5 6" xfId="17250"/>
    <cellStyle name="Note 9 8 5 6 2" xfId="17251"/>
    <cellStyle name="Note 9 8 5 7" xfId="17252"/>
    <cellStyle name="Note 9 8 5 7 2" xfId="17253"/>
    <cellStyle name="Note 9 8 5 8" xfId="17254"/>
    <cellStyle name="Note 9 8 5 8 2" xfId="17255"/>
    <cellStyle name="Note 9 8 5 9" xfId="17256"/>
    <cellStyle name="Note 9 8 5 9 2" xfId="17257"/>
    <cellStyle name="Note 9 8 6" xfId="17258"/>
    <cellStyle name="Note 9 8 6 2" xfId="17259"/>
    <cellStyle name="Note 9 8 7" xfId="17260"/>
    <cellStyle name="Note 9 8 7 2" xfId="17261"/>
    <cellStyle name="Note 9 8 8" xfId="17262"/>
    <cellStyle name="Note 9 8 8 2" xfId="17263"/>
    <cellStyle name="Note 9 8 9" xfId="17264"/>
    <cellStyle name="Note 9 8 9 2" xfId="17265"/>
    <cellStyle name="Note 9 9" xfId="17266"/>
    <cellStyle name="Note 9 9 10" xfId="17267"/>
    <cellStyle name="Note 9 9 10 2" xfId="17268"/>
    <cellStyle name="Note 9 9 11" xfId="17269"/>
    <cellStyle name="Note 9 9 11 2" xfId="17270"/>
    <cellStyle name="Note 9 9 12" xfId="17271"/>
    <cellStyle name="Note 9 9 12 2" xfId="17272"/>
    <cellStyle name="Note 9 9 13" xfId="17273"/>
    <cellStyle name="Note 9 9 13 2" xfId="17274"/>
    <cellStyle name="Note 9 9 14" xfId="17275"/>
    <cellStyle name="Note 9 9 14 2" xfId="17276"/>
    <cellStyle name="Note 9 9 15" xfId="17277"/>
    <cellStyle name="Note 9 9 15 2" xfId="17278"/>
    <cellStyle name="Note 9 9 16" xfId="17279"/>
    <cellStyle name="Note 9 9 16 2" xfId="17280"/>
    <cellStyle name="Note 9 9 17" xfId="17281"/>
    <cellStyle name="Note 9 9 17 2" xfId="17282"/>
    <cellStyle name="Note 9 9 18" xfId="17283"/>
    <cellStyle name="Note 9 9 2" xfId="17284"/>
    <cellStyle name="Note 9 9 2 10" xfId="17285"/>
    <cellStyle name="Note 9 9 2 10 2" xfId="17286"/>
    <cellStyle name="Note 9 9 2 11" xfId="17287"/>
    <cellStyle name="Note 9 9 2 11 2" xfId="17288"/>
    <cellStyle name="Note 9 9 2 12" xfId="17289"/>
    <cellStyle name="Note 9 9 2 12 2" xfId="17290"/>
    <cellStyle name="Note 9 9 2 13" xfId="17291"/>
    <cellStyle name="Note 9 9 2 13 2" xfId="17292"/>
    <cellStyle name="Note 9 9 2 14" xfId="17293"/>
    <cellStyle name="Note 9 9 2 14 2" xfId="17294"/>
    <cellStyle name="Note 9 9 2 15" xfId="17295"/>
    <cellStyle name="Note 9 9 2 15 2" xfId="17296"/>
    <cellStyle name="Note 9 9 2 16" xfId="17297"/>
    <cellStyle name="Note 9 9 2 16 2" xfId="17298"/>
    <cellStyle name="Note 9 9 2 17" xfId="17299"/>
    <cellStyle name="Note 9 9 2 17 2" xfId="17300"/>
    <cellStyle name="Note 9 9 2 18" xfId="17301"/>
    <cellStyle name="Note 9 9 2 2" xfId="17302"/>
    <cellStyle name="Note 9 9 2 2 2" xfId="17303"/>
    <cellStyle name="Note 9 9 2 3" xfId="17304"/>
    <cellStyle name="Note 9 9 2 3 2" xfId="17305"/>
    <cellStyle name="Note 9 9 2 4" xfId="17306"/>
    <cellStyle name="Note 9 9 2 4 2" xfId="17307"/>
    <cellStyle name="Note 9 9 2 5" xfId="17308"/>
    <cellStyle name="Note 9 9 2 5 2" xfId="17309"/>
    <cellStyle name="Note 9 9 2 6" xfId="17310"/>
    <cellStyle name="Note 9 9 2 6 2" xfId="17311"/>
    <cellStyle name="Note 9 9 2 7" xfId="17312"/>
    <cellStyle name="Note 9 9 2 7 2" xfId="17313"/>
    <cellStyle name="Note 9 9 2 8" xfId="17314"/>
    <cellStyle name="Note 9 9 2 8 2" xfId="17315"/>
    <cellStyle name="Note 9 9 2 9" xfId="17316"/>
    <cellStyle name="Note 9 9 2 9 2" xfId="17317"/>
    <cellStyle name="Note 9 9 3" xfId="17318"/>
    <cellStyle name="Note 9 9 3 10" xfId="17319"/>
    <cellStyle name="Note 9 9 3 10 2" xfId="17320"/>
    <cellStyle name="Note 9 9 3 11" xfId="17321"/>
    <cellStyle name="Note 9 9 3 11 2" xfId="17322"/>
    <cellStyle name="Note 9 9 3 12" xfId="17323"/>
    <cellStyle name="Note 9 9 3 12 2" xfId="17324"/>
    <cellStyle name="Note 9 9 3 13" xfId="17325"/>
    <cellStyle name="Note 9 9 3 13 2" xfId="17326"/>
    <cellStyle name="Note 9 9 3 14" xfId="17327"/>
    <cellStyle name="Note 9 9 3 14 2" xfId="17328"/>
    <cellStyle name="Note 9 9 3 15" xfId="17329"/>
    <cellStyle name="Note 9 9 3 15 2" xfId="17330"/>
    <cellStyle name="Note 9 9 3 16" xfId="17331"/>
    <cellStyle name="Note 9 9 3 2" xfId="17332"/>
    <cellStyle name="Note 9 9 3 2 2" xfId="17333"/>
    <cellStyle name="Note 9 9 3 3" xfId="17334"/>
    <cellStyle name="Note 9 9 3 3 2" xfId="17335"/>
    <cellStyle name="Note 9 9 3 4" xfId="17336"/>
    <cellStyle name="Note 9 9 3 4 2" xfId="17337"/>
    <cellStyle name="Note 9 9 3 5" xfId="17338"/>
    <cellStyle name="Note 9 9 3 5 2" xfId="17339"/>
    <cellStyle name="Note 9 9 3 6" xfId="17340"/>
    <cellStyle name="Note 9 9 3 6 2" xfId="17341"/>
    <cellStyle name="Note 9 9 3 7" xfId="17342"/>
    <cellStyle name="Note 9 9 3 7 2" xfId="17343"/>
    <cellStyle name="Note 9 9 3 8" xfId="17344"/>
    <cellStyle name="Note 9 9 3 8 2" xfId="17345"/>
    <cellStyle name="Note 9 9 3 9" xfId="17346"/>
    <cellStyle name="Note 9 9 3 9 2" xfId="17347"/>
    <cellStyle name="Note 9 9 4" xfId="17348"/>
    <cellStyle name="Note 9 9 4 10" xfId="17349"/>
    <cellStyle name="Note 9 9 4 10 2" xfId="17350"/>
    <cellStyle name="Note 9 9 4 11" xfId="17351"/>
    <cellStyle name="Note 9 9 4 11 2" xfId="17352"/>
    <cellStyle name="Note 9 9 4 12" xfId="17353"/>
    <cellStyle name="Note 9 9 4 12 2" xfId="17354"/>
    <cellStyle name="Note 9 9 4 13" xfId="17355"/>
    <cellStyle name="Note 9 9 4 13 2" xfId="17356"/>
    <cellStyle name="Note 9 9 4 14" xfId="17357"/>
    <cellStyle name="Note 9 9 4 14 2" xfId="17358"/>
    <cellStyle name="Note 9 9 4 15" xfId="17359"/>
    <cellStyle name="Note 9 9 4 15 2" xfId="17360"/>
    <cellStyle name="Note 9 9 4 16" xfId="17361"/>
    <cellStyle name="Note 9 9 4 2" xfId="17362"/>
    <cellStyle name="Note 9 9 4 2 2" xfId="17363"/>
    <cellStyle name="Note 9 9 4 3" xfId="17364"/>
    <cellStyle name="Note 9 9 4 3 2" xfId="17365"/>
    <cellStyle name="Note 9 9 4 4" xfId="17366"/>
    <cellStyle name="Note 9 9 4 4 2" xfId="17367"/>
    <cellStyle name="Note 9 9 4 5" xfId="17368"/>
    <cellStyle name="Note 9 9 4 5 2" xfId="17369"/>
    <cellStyle name="Note 9 9 4 6" xfId="17370"/>
    <cellStyle name="Note 9 9 4 6 2" xfId="17371"/>
    <cellStyle name="Note 9 9 4 7" xfId="17372"/>
    <cellStyle name="Note 9 9 4 7 2" xfId="17373"/>
    <cellStyle name="Note 9 9 4 8" xfId="17374"/>
    <cellStyle name="Note 9 9 4 8 2" xfId="17375"/>
    <cellStyle name="Note 9 9 4 9" xfId="17376"/>
    <cellStyle name="Note 9 9 4 9 2" xfId="17377"/>
    <cellStyle name="Note 9 9 5" xfId="17378"/>
    <cellStyle name="Note 9 9 5 10" xfId="17379"/>
    <cellStyle name="Note 9 9 5 10 2" xfId="17380"/>
    <cellStyle name="Note 9 9 5 11" xfId="17381"/>
    <cellStyle name="Note 9 9 5 11 2" xfId="17382"/>
    <cellStyle name="Note 9 9 5 12" xfId="17383"/>
    <cellStyle name="Note 9 9 5 12 2" xfId="17384"/>
    <cellStyle name="Note 9 9 5 13" xfId="17385"/>
    <cellStyle name="Note 9 9 5 13 2" xfId="17386"/>
    <cellStyle name="Note 9 9 5 14" xfId="17387"/>
    <cellStyle name="Note 9 9 5 2" xfId="17388"/>
    <cellStyle name="Note 9 9 5 2 2" xfId="17389"/>
    <cellStyle name="Note 9 9 5 3" xfId="17390"/>
    <cellStyle name="Note 9 9 5 3 2" xfId="17391"/>
    <cellStyle name="Note 9 9 5 4" xfId="17392"/>
    <cellStyle name="Note 9 9 5 4 2" xfId="17393"/>
    <cellStyle name="Note 9 9 5 5" xfId="17394"/>
    <cellStyle name="Note 9 9 5 5 2" xfId="17395"/>
    <cellStyle name="Note 9 9 5 6" xfId="17396"/>
    <cellStyle name="Note 9 9 5 6 2" xfId="17397"/>
    <cellStyle name="Note 9 9 5 7" xfId="17398"/>
    <cellStyle name="Note 9 9 5 7 2" xfId="17399"/>
    <cellStyle name="Note 9 9 5 8" xfId="17400"/>
    <cellStyle name="Note 9 9 5 8 2" xfId="17401"/>
    <cellStyle name="Note 9 9 5 9" xfId="17402"/>
    <cellStyle name="Note 9 9 5 9 2" xfId="17403"/>
    <cellStyle name="Note 9 9 6" xfId="17404"/>
    <cellStyle name="Note 9 9 6 2" xfId="17405"/>
    <cellStyle name="Note 9 9 7" xfId="17406"/>
    <cellStyle name="Note 9 9 7 2" xfId="17407"/>
    <cellStyle name="Note 9 9 8" xfId="17408"/>
    <cellStyle name="Note 9 9 8 2" xfId="17409"/>
    <cellStyle name="Note 9 9 9" xfId="17410"/>
    <cellStyle name="Note 9 9 9 2" xfId="17411"/>
    <cellStyle name="Output 10" xfId="17412"/>
    <cellStyle name="Output 2" xfId="689"/>
    <cellStyle name="Output 2 2" xfId="690"/>
    <cellStyle name="Output 2 2 2" xfId="691"/>
    <cellStyle name="Output 2 2 2 2" xfId="692"/>
    <cellStyle name="Output 2 2 2 2 2" xfId="693"/>
    <cellStyle name="Output 2 2 2 3" xfId="694"/>
    <cellStyle name="Output 2 2 2 4" xfId="695"/>
    <cellStyle name="Output 2 2 3" xfId="696"/>
    <cellStyle name="Output 2 2 3 2" xfId="697"/>
    <cellStyle name="Output 2 2 4" xfId="698"/>
    <cellStyle name="Output 2 2 5" xfId="699"/>
    <cellStyle name="Output 2 3" xfId="700"/>
    <cellStyle name="Output 2 3 2" xfId="701"/>
    <cellStyle name="Output 2 3 2 2" xfId="702"/>
    <cellStyle name="Output 2 3 3" xfId="703"/>
    <cellStyle name="Output 2 3 4" xfId="704"/>
    <cellStyle name="Output 2 4" xfId="705"/>
    <cellStyle name="Output 2 5" xfId="706"/>
    <cellStyle name="Output 2 5 2" xfId="707"/>
    <cellStyle name="Output 2 6" xfId="708"/>
    <cellStyle name="Output 2 7" xfId="709"/>
    <cellStyle name="Output 2 8" xfId="17413"/>
    <cellStyle name="Output 3" xfId="710"/>
    <cellStyle name="Output 3 2" xfId="711"/>
    <cellStyle name="Output 3 2 2" xfId="712"/>
    <cellStyle name="Output 3 2 2 2" xfId="713"/>
    <cellStyle name="Output 3 2 3" xfId="714"/>
    <cellStyle name="Output 3 2 4" xfId="715"/>
    <cellStyle name="Output 3 3" xfId="716"/>
    <cellStyle name="Output 3 3 2" xfId="717"/>
    <cellStyle name="Output 3 4" xfId="718"/>
    <cellStyle name="Output 3 5" xfId="719"/>
    <cellStyle name="Output 3 6" xfId="17414"/>
    <cellStyle name="Output 4" xfId="720"/>
    <cellStyle name="Output 4 2" xfId="721"/>
    <cellStyle name="Output 4 2 2" xfId="722"/>
    <cellStyle name="Output 4 3" xfId="723"/>
    <cellStyle name="Output 4 4" xfId="724"/>
    <cellStyle name="Output 4 5" xfId="17415"/>
    <cellStyle name="Output 5" xfId="725"/>
    <cellStyle name="Output 5 2" xfId="726"/>
    <cellStyle name="Output 5 3" xfId="17416"/>
    <cellStyle name="Output 6" xfId="17417"/>
    <cellStyle name="Output 7" xfId="17418"/>
    <cellStyle name="Output 8" xfId="17419"/>
    <cellStyle name="Output 8 10" xfId="17420"/>
    <cellStyle name="Output 8 10 10" xfId="17421"/>
    <cellStyle name="Output 8 10 10 2" xfId="17422"/>
    <cellStyle name="Output 8 10 11" xfId="17423"/>
    <cellStyle name="Output 8 10 11 2" xfId="17424"/>
    <cellStyle name="Output 8 10 12" xfId="17425"/>
    <cellStyle name="Output 8 10 12 2" xfId="17426"/>
    <cellStyle name="Output 8 10 13" xfId="17427"/>
    <cellStyle name="Output 8 10 13 2" xfId="17428"/>
    <cellStyle name="Output 8 10 14" xfId="17429"/>
    <cellStyle name="Output 8 10 14 2" xfId="17430"/>
    <cellStyle name="Output 8 10 15" xfId="17431"/>
    <cellStyle name="Output 8 10 15 2" xfId="17432"/>
    <cellStyle name="Output 8 10 16" xfId="17433"/>
    <cellStyle name="Output 8 10 16 2" xfId="17434"/>
    <cellStyle name="Output 8 10 17" xfId="17435"/>
    <cellStyle name="Output 8 10 17 2" xfId="17436"/>
    <cellStyle name="Output 8 10 18" xfId="17437"/>
    <cellStyle name="Output 8 10 2" xfId="17438"/>
    <cellStyle name="Output 8 10 2 2" xfId="17439"/>
    <cellStyle name="Output 8 10 3" xfId="17440"/>
    <cellStyle name="Output 8 10 3 2" xfId="17441"/>
    <cellStyle name="Output 8 10 4" xfId="17442"/>
    <cellStyle name="Output 8 10 4 2" xfId="17443"/>
    <cellStyle name="Output 8 10 5" xfId="17444"/>
    <cellStyle name="Output 8 10 5 2" xfId="17445"/>
    <cellStyle name="Output 8 10 6" xfId="17446"/>
    <cellStyle name="Output 8 10 6 2" xfId="17447"/>
    <cellStyle name="Output 8 10 7" xfId="17448"/>
    <cellStyle name="Output 8 10 7 2" xfId="17449"/>
    <cellStyle name="Output 8 10 8" xfId="17450"/>
    <cellStyle name="Output 8 10 8 2" xfId="17451"/>
    <cellStyle name="Output 8 10 9" xfId="17452"/>
    <cellStyle name="Output 8 10 9 2" xfId="17453"/>
    <cellStyle name="Output 8 11" xfId="17454"/>
    <cellStyle name="Output 8 11 10" xfId="17455"/>
    <cellStyle name="Output 8 11 10 2" xfId="17456"/>
    <cellStyle name="Output 8 11 11" xfId="17457"/>
    <cellStyle name="Output 8 11 11 2" xfId="17458"/>
    <cellStyle name="Output 8 11 12" xfId="17459"/>
    <cellStyle name="Output 8 11 12 2" xfId="17460"/>
    <cellStyle name="Output 8 11 13" xfId="17461"/>
    <cellStyle name="Output 8 11 13 2" xfId="17462"/>
    <cellStyle name="Output 8 11 14" xfId="17463"/>
    <cellStyle name="Output 8 11 14 2" xfId="17464"/>
    <cellStyle name="Output 8 11 15" xfId="17465"/>
    <cellStyle name="Output 8 11 15 2" xfId="17466"/>
    <cellStyle name="Output 8 11 16" xfId="17467"/>
    <cellStyle name="Output 8 11 16 2" xfId="17468"/>
    <cellStyle name="Output 8 11 17" xfId="17469"/>
    <cellStyle name="Output 8 11 17 2" xfId="17470"/>
    <cellStyle name="Output 8 11 18" xfId="17471"/>
    <cellStyle name="Output 8 11 2" xfId="17472"/>
    <cellStyle name="Output 8 11 2 2" xfId="17473"/>
    <cellStyle name="Output 8 11 3" xfId="17474"/>
    <cellStyle name="Output 8 11 3 2" xfId="17475"/>
    <cellStyle name="Output 8 11 4" xfId="17476"/>
    <cellStyle name="Output 8 11 4 2" xfId="17477"/>
    <cellStyle name="Output 8 11 5" xfId="17478"/>
    <cellStyle name="Output 8 11 5 2" xfId="17479"/>
    <cellStyle name="Output 8 11 6" xfId="17480"/>
    <cellStyle name="Output 8 11 6 2" xfId="17481"/>
    <cellStyle name="Output 8 11 7" xfId="17482"/>
    <cellStyle name="Output 8 11 7 2" xfId="17483"/>
    <cellStyle name="Output 8 11 8" xfId="17484"/>
    <cellStyle name="Output 8 11 8 2" xfId="17485"/>
    <cellStyle name="Output 8 11 9" xfId="17486"/>
    <cellStyle name="Output 8 11 9 2" xfId="17487"/>
    <cellStyle name="Output 8 12" xfId="17488"/>
    <cellStyle name="Output 8 12 10" xfId="17489"/>
    <cellStyle name="Output 8 12 10 2" xfId="17490"/>
    <cellStyle name="Output 8 12 11" xfId="17491"/>
    <cellStyle name="Output 8 12 11 2" xfId="17492"/>
    <cellStyle name="Output 8 12 12" xfId="17493"/>
    <cellStyle name="Output 8 12 12 2" xfId="17494"/>
    <cellStyle name="Output 8 12 13" xfId="17495"/>
    <cellStyle name="Output 8 12 13 2" xfId="17496"/>
    <cellStyle name="Output 8 12 14" xfId="17497"/>
    <cellStyle name="Output 8 12 14 2" xfId="17498"/>
    <cellStyle name="Output 8 12 15" xfId="17499"/>
    <cellStyle name="Output 8 12 15 2" xfId="17500"/>
    <cellStyle name="Output 8 12 16" xfId="17501"/>
    <cellStyle name="Output 8 12 2" xfId="17502"/>
    <cellStyle name="Output 8 12 2 2" xfId="17503"/>
    <cellStyle name="Output 8 12 3" xfId="17504"/>
    <cellStyle name="Output 8 12 3 2" xfId="17505"/>
    <cellStyle name="Output 8 12 4" xfId="17506"/>
    <cellStyle name="Output 8 12 4 2" xfId="17507"/>
    <cellStyle name="Output 8 12 5" xfId="17508"/>
    <cellStyle name="Output 8 12 5 2" xfId="17509"/>
    <cellStyle name="Output 8 12 6" xfId="17510"/>
    <cellStyle name="Output 8 12 6 2" xfId="17511"/>
    <cellStyle name="Output 8 12 7" xfId="17512"/>
    <cellStyle name="Output 8 12 7 2" xfId="17513"/>
    <cellStyle name="Output 8 12 8" xfId="17514"/>
    <cellStyle name="Output 8 12 8 2" xfId="17515"/>
    <cellStyle name="Output 8 12 9" xfId="17516"/>
    <cellStyle name="Output 8 12 9 2" xfId="17517"/>
    <cellStyle name="Output 8 13" xfId="17518"/>
    <cellStyle name="Output 8 13 10" xfId="17519"/>
    <cellStyle name="Output 8 13 10 2" xfId="17520"/>
    <cellStyle name="Output 8 13 11" xfId="17521"/>
    <cellStyle name="Output 8 13 11 2" xfId="17522"/>
    <cellStyle name="Output 8 13 12" xfId="17523"/>
    <cellStyle name="Output 8 13 12 2" xfId="17524"/>
    <cellStyle name="Output 8 13 13" xfId="17525"/>
    <cellStyle name="Output 8 13 13 2" xfId="17526"/>
    <cellStyle name="Output 8 13 14" xfId="17527"/>
    <cellStyle name="Output 8 13 14 2" xfId="17528"/>
    <cellStyle name="Output 8 13 15" xfId="17529"/>
    <cellStyle name="Output 8 13 15 2" xfId="17530"/>
    <cellStyle name="Output 8 13 16" xfId="17531"/>
    <cellStyle name="Output 8 13 2" xfId="17532"/>
    <cellStyle name="Output 8 13 2 2" xfId="17533"/>
    <cellStyle name="Output 8 13 3" xfId="17534"/>
    <cellStyle name="Output 8 13 3 2" xfId="17535"/>
    <cellStyle name="Output 8 13 4" xfId="17536"/>
    <cellStyle name="Output 8 13 4 2" xfId="17537"/>
    <cellStyle name="Output 8 13 5" xfId="17538"/>
    <cellStyle name="Output 8 13 5 2" xfId="17539"/>
    <cellStyle name="Output 8 13 6" xfId="17540"/>
    <cellStyle name="Output 8 13 6 2" xfId="17541"/>
    <cellStyle name="Output 8 13 7" xfId="17542"/>
    <cellStyle name="Output 8 13 7 2" xfId="17543"/>
    <cellStyle name="Output 8 13 8" xfId="17544"/>
    <cellStyle name="Output 8 13 8 2" xfId="17545"/>
    <cellStyle name="Output 8 13 9" xfId="17546"/>
    <cellStyle name="Output 8 13 9 2" xfId="17547"/>
    <cellStyle name="Output 8 14" xfId="17548"/>
    <cellStyle name="Output 8 14 10" xfId="17549"/>
    <cellStyle name="Output 8 14 10 2" xfId="17550"/>
    <cellStyle name="Output 8 14 11" xfId="17551"/>
    <cellStyle name="Output 8 14 11 2" xfId="17552"/>
    <cellStyle name="Output 8 14 12" xfId="17553"/>
    <cellStyle name="Output 8 14 12 2" xfId="17554"/>
    <cellStyle name="Output 8 14 13" xfId="17555"/>
    <cellStyle name="Output 8 14 13 2" xfId="17556"/>
    <cellStyle name="Output 8 14 14" xfId="17557"/>
    <cellStyle name="Output 8 14 14 2" xfId="17558"/>
    <cellStyle name="Output 8 14 15" xfId="17559"/>
    <cellStyle name="Output 8 14 2" xfId="17560"/>
    <cellStyle name="Output 8 14 2 2" xfId="17561"/>
    <cellStyle name="Output 8 14 3" xfId="17562"/>
    <cellStyle name="Output 8 14 3 2" xfId="17563"/>
    <cellStyle name="Output 8 14 4" xfId="17564"/>
    <cellStyle name="Output 8 14 4 2" xfId="17565"/>
    <cellStyle name="Output 8 14 5" xfId="17566"/>
    <cellStyle name="Output 8 14 5 2" xfId="17567"/>
    <cellStyle name="Output 8 14 6" xfId="17568"/>
    <cellStyle name="Output 8 14 6 2" xfId="17569"/>
    <cellStyle name="Output 8 14 7" xfId="17570"/>
    <cellStyle name="Output 8 14 7 2" xfId="17571"/>
    <cellStyle name="Output 8 14 8" xfId="17572"/>
    <cellStyle name="Output 8 14 8 2" xfId="17573"/>
    <cellStyle name="Output 8 14 9" xfId="17574"/>
    <cellStyle name="Output 8 14 9 2" xfId="17575"/>
    <cellStyle name="Output 8 15" xfId="17576"/>
    <cellStyle name="Output 8 15 2" xfId="17577"/>
    <cellStyle name="Output 8 16" xfId="17578"/>
    <cellStyle name="Output 8 16 2" xfId="17579"/>
    <cellStyle name="Output 8 17" xfId="17580"/>
    <cellStyle name="Output 8 17 2" xfId="17581"/>
    <cellStyle name="Output 8 18" xfId="17582"/>
    <cellStyle name="Output 8 18 2" xfId="17583"/>
    <cellStyle name="Output 8 19" xfId="17584"/>
    <cellStyle name="Output 8 19 2" xfId="17585"/>
    <cellStyle name="Output 8 2" xfId="17586"/>
    <cellStyle name="Output 8 2 10" xfId="17587"/>
    <cellStyle name="Output 8 2 10 10" xfId="17588"/>
    <cellStyle name="Output 8 2 10 10 2" xfId="17589"/>
    <cellStyle name="Output 8 2 10 11" xfId="17590"/>
    <cellStyle name="Output 8 2 10 11 2" xfId="17591"/>
    <cellStyle name="Output 8 2 10 12" xfId="17592"/>
    <cellStyle name="Output 8 2 10 12 2" xfId="17593"/>
    <cellStyle name="Output 8 2 10 13" xfId="17594"/>
    <cellStyle name="Output 8 2 10 13 2" xfId="17595"/>
    <cellStyle name="Output 8 2 10 14" xfId="17596"/>
    <cellStyle name="Output 8 2 10 14 2" xfId="17597"/>
    <cellStyle name="Output 8 2 10 15" xfId="17598"/>
    <cellStyle name="Output 8 2 10 15 2" xfId="17599"/>
    <cellStyle name="Output 8 2 10 16" xfId="17600"/>
    <cellStyle name="Output 8 2 10 16 2" xfId="17601"/>
    <cellStyle name="Output 8 2 10 17" xfId="17602"/>
    <cellStyle name="Output 8 2 10 17 2" xfId="17603"/>
    <cellStyle name="Output 8 2 10 18" xfId="17604"/>
    <cellStyle name="Output 8 2 10 2" xfId="17605"/>
    <cellStyle name="Output 8 2 10 2 2" xfId="17606"/>
    <cellStyle name="Output 8 2 10 3" xfId="17607"/>
    <cellStyle name="Output 8 2 10 3 2" xfId="17608"/>
    <cellStyle name="Output 8 2 10 4" xfId="17609"/>
    <cellStyle name="Output 8 2 10 4 2" xfId="17610"/>
    <cellStyle name="Output 8 2 10 5" xfId="17611"/>
    <cellStyle name="Output 8 2 10 5 2" xfId="17612"/>
    <cellStyle name="Output 8 2 10 6" xfId="17613"/>
    <cellStyle name="Output 8 2 10 6 2" xfId="17614"/>
    <cellStyle name="Output 8 2 10 7" xfId="17615"/>
    <cellStyle name="Output 8 2 10 7 2" xfId="17616"/>
    <cellStyle name="Output 8 2 10 8" xfId="17617"/>
    <cellStyle name="Output 8 2 10 8 2" xfId="17618"/>
    <cellStyle name="Output 8 2 10 9" xfId="17619"/>
    <cellStyle name="Output 8 2 10 9 2" xfId="17620"/>
    <cellStyle name="Output 8 2 11" xfId="17621"/>
    <cellStyle name="Output 8 2 11 10" xfId="17622"/>
    <cellStyle name="Output 8 2 11 10 2" xfId="17623"/>
    <cellStyle name="Output 8 2 11 11" xfId="17624"/>
    <cellStyle name="Output 8 2 11 11 2" xfId="17625"/>
    <cellStyle name="Output 8 2 11 12" xfId="17626"/>
    <cellStyle name="Output 8 2 11 12 2" xfId="17627"/>
    <cellStyle name="Output 8 2 11 13" xfId="17628"/>
    <cellStyle name="Output 8 2 11 13 2" xfId="17629"/>
    <cellStyle name="Output 8 2 11 14" xfId="17630"/>
    <cellStyle name="Output 8 2 11 14 2" xfId="17631"/>
    <cellStyle name="Output 8 2 11 15" xfId="17632"/>
    <cellStyle name="Output 8 2 11 15 2" xfId="17633"/>
    <cellStyle name="Output 8 2 11 16" xfId="17634"/>
    <cellStyle name="Output 8 2 11 2" xfId="17635"/>
    <cellStyle name="Output 8 2 11 2 2" xfId="17636"/>
    <cellStyle name="Output 8 2 11 3" xfId="17637"/>
    <cellStyle name="Output 8 2 11 3 2" xfId="17638"/>
    <cellStyle name="Output 8 2 11 4" xfId="17639"/>
    <cellStyle name="Output 8 2 11 4 2" xfId="17640"/>
    <cellStyle name="Output 8 2 11 5" xfId="17641"/>
    <cellStyle name="Output 8 2 11 5 2" xfId="17642"/>
    <cellStyle name="Output 8 2 11 6" xfId="17643"/>
    <cellStyle name="Output 8 2 11 6 2" xfId="17644"/>
    <cellStyle name="Output 8 2 11 7" xfId="17645"/>
    <cellStyle name="Output 8 2 11 7 2" xfId="17646"/>
    <cellStyle name="Output 8 2 11 8" xfId="17647"/>
    <cellStyle name="Output 8 2 11 8 2" xfId="17648"/>
    <cellStyle name="Output 8 2 11 9" xfId="17649"/>
    <cellStyle name="Output 8 2 11 9 2" xfId="17650"/>
    <cellStyle name="Output 8 2 12" xfId="17651"/>
    <cellStyle name="Output 8 2 12 10" xfId="17652"/>
    <cellStyle name="Output 8 2 12 10 2" xfId="17653"/>
    <cellStyle name="Output 8 2 12 11" xfId="17654"/>
    <cellStyle name="Output 8 2 12 11 2" xfId="17655"/>
    <cellStyle name="Output 8 2 12 12" xfId="17656"/>
    <cellStyle name="Output 8 2 12 12 2" xfId="17657"/>
    <cellStyle name="Output 8 2 12 13" xfId="17658"/>
    <cellStyle name="Output 8 2 12 13 2" xfId="17659"/>
    <cellStyle name="Output 8 2 12 14" xfId="17660"/>
    <cellStyle name="Output 8 2 12 14 2" xfId="17661"/>
    <cellStyle name="Output 8 2 12 15" xfId="17662"/>
    <cellStyle name="Output 8 2 12 15 2" xfId="17663"/>
    <cellStyle name="Output 8 2 12 16" xfId="17664"/>
    <cellStyle name="Output 8 2 12 2" xfId="17665"/>
    <cellStyle name="Output 8 2 12 2 2" xfId="17666"/>
    <cellStyle name="Output 8 2 12 3" xfId="17667"/>
    <cellStyle name="Output 8 2 12 3 2" xfId="17668"/>
    <cellStyle name="Output 8 2 12 4" xfId="17669"/>
    <cellStyle name="Output 8 2 12 4 2" xfId="17670"/>
    <cellStyle name="Output 8 2 12 5" xfId="17671"/>
    <cellStyle name="Output 8 2 12 5 2" xfId="17672"/>
    <cellStyle name="Output 8 2 12 6" xfId="17673"/>
    <cellStyle name="Output 8 2 12 6 2" xfId="17674"/>
    <cellStyle name="Output 8 2 12 7" xfId="17675"/>
    <cellStyle name="Output 8 2 12 7 2" xfId="17676"/>
    <cellStyle name="Output 8 2 12 8" xfId="17677"/>
    <cellStyle name="Output 8 2 12 8 2" xfId="17678"/>
    <cellStyle name="Output 8 2 12 9" xfId="17679"/>
    <cellStyle name="Output 8 2 12 9 2" xfId="17680"/>
    <cellStyle name="Output 8 2 13" xfId="17681"/>
    <cellStyle name="Output 8 2 13 10" xfId="17682"/>
    <cellStyle name="Output 8 2 13 10 2" xfId="17683"/>
    <cellStyle name="Output 8 2 13 11" xfId="17684"/>
    <cellStyle name="Output 8 2 13 11 2" xfId="17685"/>
    <cellStyle name="Output 8 2 13 12" xfId="17686"/>
    <cellStyle name="Output 8 2 13 12 2" xfId="17687"/>
    <cellStyle name="Output 8 2 13 13" xfId="17688"/>
    <cellStyle name="Output 8 2 13 13 2" xfId="17689"/>
    <cellStyle name="Output 8 2 13 14" xfId="17690"/>
    <cellStyle name="Output 8 2 13 14 2" xfId="17691"/>
    <cellStyle name="Output 8 2 13 15" xfId="17692"/>
    <cellStyle name="Output 8 2 13 2" xfId="17693"/>
    <cellStyle name="Output 8 2 13 2 2" xfId="17694"/>
    <cellStyle name="Output 8 2 13 3" xfId="17695"/>
    <cellStyle name="Output 8 2 13 3 2" xfId="17696"/>
    <cellStyle name="Output 8 2 13 4" xfId="17697"/>
    <cellStyle name="Output 8 2 13 4 2" xfId="17698"/>
    <cellStyle name="Output 8 2 13 5" xfId="17699"/>
    <cellStyle name="Output 8 2 13 5 2" xfId="17700"/>
    <cellStyle name="Output 8 2 13 6" xfId="17701"/>
    <cellStyle name="Output 8 2 13 6 2" xfId="17702"/>
    <cellStyle name="Output 8 2 13 7" xfId="17703"/>
    <cellStyle name="Output 8 2 13 7 2" xfId="17704"/>
    <cellStyle name="Output 8 2 13 8" xfId="17705"/>
    <cellStyle name="Output 8 2 13 8 2" xfId="17706"/>
    <cellStyle name="Output 8 2 13 9" xfId="17707"/>
    <cellStyle name="Output 8 2 13 9 2" xfId="17708"/>
    <cellStyle name="Output 8 2 14" xfId="17709"/>
    <cellStyle name="Output 8 2 14 2" xfId="17710"/>
    <cellStyle name="Output 8 2 15" xfId="17711"/>
    <cellStyle name="Output 8 2 15 2" xfId="17712"/>
    <cellStyle name="Output 8 2 16" xfId="17713"/>
    <cellStyle name="Output 8 2 16 2" xfId="17714"/>
    <cellStyle name="Output 8 2 17" xfId="17715"/>
    <cellStyle name="Output 8 2 17 2" xfId="17716"/>
    <cellStyle name="Output 8 2 18" xfId="17717"/>
    <cellStyle name="Output 8 2 18 2" xfId="17718"/>
    <cellStyle name="Output 8 2 19" xfId="17719"/>
    <cellStyle name="Output 8 2 19 2" xfId="17720"/>
    <cellStyle name="Output 8 2 2" xfId="17721"/>
    <cellStyle name="Output 8 2 2 10" xfId="17722"/>
    <cellStyle name="Output 8 2 2 10 2" xfId="17723"/>
    <cellStyle name="Output 8 2 2 11" xfId="17724"/>
    <cellStyle name="Output 8 2 2 11 2" xfId="17725"/>
    <cellStyle name="Output 8 2 2 12" xfId="17726"/>
    <cellStyle name="Output 8 2 2 12 2" xfId="17727"/>
    <cellStyle name="Output 8 2 2 13" xfId="17728"/>
    <cellStyle name="Output 8 2 2 13 2" xfId="17729"/>
    <cellStyle name="Output 8 2 2 14" xfId="17730"/>
    <cellStyle name="Output 8 2 2 14 2" xfId="17731"/>
    <cellStyle name="Output 8 2 2 15" xfId="17732"/>
    <cellStyle name="Output 8 2 2 15 2" xfId="17733"/>
    <cellStyle name="Output 8 2 2 16" xfId="17734"/>
    <cellStyle name="Output 8 2 2 16 2" xfId="17735"/>
    <cellStyle name="Output 8 2 2 17" xfId="17736"/>
    <cellStyle name="Output 8 2 2 17 2" xfId="17737"/>
    <cellStyle name="Output 8 2 2 18" xfId="17738"/>
    <cellStyle name="Output 8 2 2 18 2" xfId="17739"/>
    <cellStyle name="Output 8 2 2 19" xfId="17740"/>
    <cellStyle name="Output 8 2 2 19 2" xfId="17741"/>
    <cellStyle name="Output 8 2 2 2" xfId="17742"/>
    <cellStyle name="Output 8 2 2 2 10" xfId="17743"/>
    <cellStyle name="Output 8 2 2 2 10 2" xfId="17744"/>
    <cellStyle name="Output 8 2 2 2 11" xfId="17745"/>
    <cellStyle name="Output 8 2 2 2 11 2" xfId="17746"/>
    <cellStyle name="Output 8 2 2 2 12" xfId="17747"/>
    <cellStyle name="Output 8 2 2 2 12 2" xfId="17748"/>
    <cellStyle name="Output 8 2 2 2 13" xfId="17749"/>
    <cellStyle name="Output 8 2 2 2 13 2" xfId="17750"/>
    <cellStyle name="Output 8 2 2 2 14" xfId="17751"/>
    <cellStyle name="Output 8 2 2 2 14 2" xfId="17752"/>
    <cellStyle name="Output 8 2 2 2 15" xfId="17753"/>
    <cellStyle name="Output 8 2 2 2 15 2" xfId="17754"/>
    <cellStyle name="Output 8 2 2 2 16" xfId="17755"/>
    <cellStyle name="Output 8 2 2 2 16 2" xfId="17756"/>
    <cellStyle name="Output 8 2 2 2 17" xfId="17757"/>
    <cellStyle name="Output 8 2 2 2 17 2" xfId="17758"/>
    <cellStyle name="Output 8 2 2 2 18" xfId="17759"/>
    <cellStyle name="Output 8 2 2 2 18 2" xfId="17760"/>
    <cellStyle name="Output 8 2 2 2 19" xfId="17761"/>
    <cellStyle name="Output 8 2 2 2 2" xfId="17762"/>
    <cellStyle name="Output 8 2 2 2 2 2" xfId="17763"/>
    <cellStyle name="Output 8 2 2 2 3" xfId="17764"/>
    <cellStyle name="Output 8 2 2 2 3 2" xfId="17765"/>
    <cellStyle name="Output 8 2 2 2 4" xfId="17766"/>
    <cellStyle name="Output 8 2 2 2 4 2" xfId="17767"/>
    <cellStyle name="Output 8 2 2 2 5" xfId="17768"/>
    <cellStyle name="Output 8 2 2 2 5 2" xfId="17769"/>
    <cellStyle name="Output 8 2 2 2 6" xfId="17770"/>
    <cellStyle name="Output 8 2 2 2 6 2" xfId="17771"/>
    <cellStyle name="Output 8 2 2 2 7" xfId="17772"/>
    <cellStyle name="Output 8 2 2 2 7 2" xfId="17773"/>
    <cellStyle name="Output 8 2 2 2 8" xfId="17774"/>
    <cellStyle name="Output 8 2 2 2 8 2" xfId="17775"/>
    <cellStyle name="Output 8 2 2 2 9" xfId="17776"/>
    <cellStyle name="Output 8 2 2 2 9 2" xfId="17777"/>
    <cellStyle name="Output 8 2 2 20" xfId="17778"/>
    <cellStyle name="Output 8 2 2 3" xfId="17779"/>
    <cellStyle name="Output 8 2 2 3 10" xfId="17780"/>
    <cellStyle name="Output 8 2 2 3 10 2" xfId="17781"/>
    <cellStyle name="Output 8 2 2 3 11" xfId="17782"/>
    <cellStyle name="Output 8 2 2 3 11 2" xfId="17783"/>
    <cellStyle name="Output 8 2 2 3 12" xfId="17784"/>
    <cellStyle name="Output 8 2 2 3 12 2" xfId="17785"/>
    <cellStyle name="Output 8 2 2 3 13" xfId="17786"/>
    <cellStyle name="Output 8 2 2 3 13 2" xfId="17787"/>
    <cellStyle name="Output 8 2 2 3 14" xfId="17788"/>
    <cellStyle name="Output 8 2 2 3 14 2" xfId="17789"/>
    <cellStyle name="Output 8 2 2 3 15" xfId="17790"/>
    <cellStyle name="Output 8 2 2 3 15 2" xfId="17791"/>
    <cellStyle name="Output 8 2 2 3 16" xfId="17792"/>
    <cellStyle name="Output 8 2 2 3 16 2" xfId="17793"/>
    <cellStyle name="Output 8 2 2 3 17" xfId="17794"/>
    <cellStyle name="Output 8 2 2 3 17 2" xfId="17795"/>
    <cellStyle name="Output 8 2 2 3 18" xfId="17796"/>
    <cellStyle name="Output 8 2 2 3 18 2" xfId="17797"/>
    <cellStyle name="Output 8 2 2 3 19" xfId="17798"/>
    <cellStyle name="Output 8 2 2 3 2" xfId="17799"/>
    <cellStyle name="Output 8 2 2 3 2 2" xfId="17800"/>
    <cellStyle name="Output 8 2 2 3 3" xfId="17801"/>
    <cellStyle name="Output 8 2 2 3 3 2" xfId="17802"/>
    <cellStyle name="Output 8 2 2 3 4" xfId="17803"/>
    <cellStyle name="Output 8 2 2 3 4 2" xfId="17804"/>
    <cellStyle name="Output 8 2 2 3 5" xfId="17805"/>
    <cellStyle name="Output 8 2 2 3 5 2" xfId="17806"/>
    <cellStyle name="Output 8 2 2 3 6" xfId="17807"/>
    <cellStyle name="Output 8 2 2 3 6 2" xfId="17808"/>
    <cellStyle name="Output 8 2 2 3 7" xfId="17809"/>
    <cellStyle name="Output 8 2 2 3 7 2" xfId="17810"/>
    <cellStyle name="Output 8 2 2 3 8" xfId="17811"/>
    <cellStyle name="Output 8 2 2 3 8 2" xfId="17812"/>
    <cellStyle name="Output 8 2 2 3 9" xfId="17813"/>
    <cellStyle name="Output 8 2 2 3 9 2" xfId="17814"/>
    <cellStyle name="Output 8 2 2 4" xfId="17815"/>
    <cellStyle name="Output 8 2 2 4 10" xfId="17816"/>
    <cellStyle name="Output 8 2 2 4 10 2" xfId="17817"/>
    <cellStyle name="Output 8 2 2 4 11" xfId="17818"/>
    <cellStyle name="Output 8 2 2 4 11 2" xfId="17819"/>
    <cellStyle name="Output 8 2 2 4 12" xfId="17820"/>
    <cellStyle name="Output 8 2 2 4 12 2" xfId="17821"/>
    <cellStyle name="Output 8 2 2 4 13" xfId="17822"/>
    <cellStyle name="Output 8 2 2 4 13 2" xfId="17823"/>
    <cellStyle name="Output 8 2 2 4 14" xfId="17824"/>
    <cellStyle name="Output 8 2 2 4 14 2" xfId="17825"/>
    <cellStyle name="Output 8 2 2 4 15" xfId="17826"/>
    <cellStyle name="Output 8 2 2 4 15 2" xfId="17827"/>
    <cellStyle name="Output 8 2 2 4 16" xfId="17828"/>
    <cellStyle name="Output 8 2 2 4 2" xfId="17829"/>
    <cellStyle name="Output 8 2 2 4 2 2" xfId="17830"/>
    <cellStyle name="Output 8 2 2 4 3" xfId="17831"/>
    <cellStyle name="Output 8 2 2 4 3 2" xfId="17832"/>
    <cellStyle name="Output 8 2 2 4 4" xfId="17833"/>
    <cellStyle name="Output 8 2 2 4 4 2" xfId="17834"/>
    <cellStyle name="Output 8 2 2 4 5" xfId="17835"/>
    <cellStyle name="Output 8 2 2 4 5 2" xfId="17836"/>
    <cellStyle name="Output 8 2 2 4 6" xfId="17837"/>
    <cellStyle name="Output 8 2 2 4 6 2" xfId="17838"/>
    <cellStyle name="Output 8 2 2 4 7" xfId="17839"/>
    <cellStyle name="Output 8 2 2 4 7 2" xfId="17840"/>
    <cellStyle name="Output 8 2 2 4 8" xfId="17841"/>
    <cellStyle name="Output 8 2 2 4 8 2" xfId="17842"/>
    <cellStyle name="Output 8 2 2 4 9" xfId="17843"/>
    <cellStyle name="Output 8 2 2 4 9 2" xfId="17844"/>
    <cellStyle name="Output 8 2 2 5" xfId="17845"/>
    <cellStyle name="Output 8 2 2 5 10" xfId="17846"/>
    <cellStyle name="Output 8 2 2 5 10 2" xfId="17847"/>
    <cellStyle name="Output 8 2 2 5 11" xfId="17848"/>
    <cellStyle name="Output 8 2 2 5 11 2" xfId="17849"/>
    <cellStyle name="Output 8 2 2 5 12" xfId="17850"/>
    <cellStyle name="Output 8 2 2 5 12 2" xfId="17851"/>
    <cellStyle name="Output 8 2 2 5 13" xfId="17852"/>
    <cellStyle name="Output 8 2 2 5 13 2" xfId="17853"/>
    <cellStyle name="Output 8 2 2 5 14" xfId="17854"/>
    <cellStyle name="Output 8 2 2 5 14 2" xfId="17855"/>
    <cellStyle name="Output 8 2 2 5 15" xfId="17856"/>
    <cellStyle name="Output 8 2 2 5 15 2" xfId="17857"/>
    <cellStyle name="Output 8 2 2 5 16" xfId="17858"/>
    <cellStyle name="Output 8 2 2 5 2" xfId="17859"/>
    <cellStyle name="Output 8 2 2 5 2 2" xfId="17860"/>
    <cellStyle name="Output 8 2 2 5 3" xfId="17861"/>
    <cellStyle name="Output 8 2 2 5 3 2" xfId="17862"/>
    <cellStyle name="Output 8 2 2 5 4" xfId="17863"/>
    <cellStyle name="Output 8 2 2 5 4 2" xfId="17864"/>
    <cellStyle name="Output 8 2 2 5 5" xfId="17865"/>
    <cellStyle name="Output 8 2 2 5 5 2" xfId="17866"/>
    <cellStyle name="Output 8 2 2 5 6" xfId="17867"/>
    <cellStyle name="Output 8 2 2 5 6 2" xfId="17868"/>
    <cellStyle name="Output 8 2 2 5 7" xfId="17869"/>
    <cellStyle name="Output 8 2 2 5 7 2" xfId="17870"/>
    <cellStyle name="Output 8 2 2 5 8" xfId="17871"/>
    <cellStyle name="Output 8 2 2 5 8 2" xfId="17872"/>
    <cellStyle name="Output 8 2 2 5 9" xfId="17873"/>
    <cellStyle name="Output 8 2 2 5 9 2" xfId="17874"/>
    <cellStyle name="Output 8 2 2 6" xfId="17875"/>
    <cellStyle name="Output 8 2 2 6 10" xfId="17876"/>
    <cellStyle name="Output 8 2 2 6 10 2" xfId="17877"/>
    <cellStyle name="Output 8 2 2 6 11" xfId="17878"/>
    <cellStyle name="Output 8 2 2 6 11 2" xfId="17879"/>
    <cellStyle name="Output 8 2 2 6 12" xfId="17880"/>
    <cellStyle name="Output 8 2 2 6 12 2" xfId="17881"/>
    <cellStyle name="Output 8 2 2 6 13" xfId="17882"/>
    <cellStyle name="Output 8 2 2 6 13 2" xfId="17883"/>
    <cellStyle name="Output 8 2 2 6 14" xfId="17884"/>
    <cellStyle name="Output 8 2 2 6 14 2" xfId="17885"/>
    <cellStyle name="Output 8 2 2 6 15" xfId="17886"/>
    <cellStyle name="Output 8 2 2 6 2" xfId="17887"/>
    <cellStyle name="Output 8 2 2 6 2 2" xfId="17888"/>
    <cellStyle name="Output 8 2 2 6 3" xfId="17889"/>
    <cellStyle name="Output 8 2 2 6 3 2" xfId="17890"/>
    <cellStyle name="Output 8 2 2 6 4" xfId="17891"/>
    <cellStyle name="Output 8 2 2 6 4 2" xfId="17892"/>
    <cellStyle name="Output 8 2 2 6 5" xfId="17893"/>
    <cellStyle name="Output 8 2 2 6 5 2" xfId="17894"/>
    <cellStyle name="Output 8 2 2 6 6" xfId="17895"/>
    <cellStyle name="Output 8 2 2 6 6 2" xfId="17896"/>
    <cellStyle name="Output 8 2 2 6 7" xfId="17897"/>
    <cellStyle name="Output 8 2 2 6 7 2" xfId="17898"/>
    <cellStyle name="Output 8 2 2 6 8" xfId="17899"/>
    <cellStyle name="Output 8 2 2 6 8 2" xfId="17900"/>
    <cellStyle name="Output 8 2 2 6 9" xfId="17901"/>
    <cellStyle name="Output 8 2 2 6 9 2" xfId="17902"/>
    <cellStyle name="Output 8 2 2 7" xfId="17903"/>
    <cellStyle name="Output 8 2 2 7 2" xfId="17904"/>
    <cellStyle name="Output 8 2 2 8" xfId="17905"/>
    <cellStyle name="Output 8 2 2 8 2" xfId="17906"/>
    <cellStyle name="Output 8 2 2 9" xfId="17907"/>
    <cellStyle name="Output 8 2 2 9 2" xfId="17908"/>
    <cellStyle name="Output 8 2 20" xfId="17909"/>
    <cellStyle name="Output 8 2 20 2" xfId="17910"/>
    <cellStyle name="Output 8 2 21" xfId="17911"/>
    <cellStyle name="Output 8 2 21 2" xfId="17912"/>
    <cellStyle name="Output 8 2 22" xfId="17913"/>
    <cellStyle name="Output 8 2 22 2" xfId="17914"/>
    <cellStyle name="Output 8 2 23" xfId="17915"/>
    <cellStyle name="Output 8 2 23 2" xfId="17916"/>
    <cellStyle name="Output 8 2 24" xfId="17917"/>
    <cellStyle name="Output 8 2 24 2" xfId="17918"/>
    <cellStyle name="Output 8 2 25" xfId="17919"/>
    <cellStyle name="Output 8 2 25 2" xfId="17920"/>
    <cellStyle name="Output 8 2 26" xfId="17921"/>
    <cellStyle name="Output 8 2 26 2" xfId="17922"/>
    <cellStyle name="Output 8 2 27" xfId="17923"/>
    <cellStyle name="Output 8 2 3" xfId="17924"/>
    <cellStyle name="Output 8 2 3 10" xfId="17925"/>
    <cellStyle name="Output 8 2 3 10 2" xfId="17926"/>
    <cellStyle name="Output 8 2 3 11" xfId="17927"/>
    <cellStyle name="Output 8 2 3 11 2" xfId="17928"/>
    <cellStyle name="Output 8 2 3 12" xfId="17929"/>
    <cellStyle name="Output 8 2 3 12 2" xfId="17930"/>
    <cellStyle name="Output 8 2 3 13" xfId="17931"/>
    <cellStyle name="Output 8 2 3 13 2" xfId="17932"/>
    <cellStyle name="Output 8 2 3 14" xfId="17933"/>
    <cellStyle name="Output 8 2 3 14 2" xfId="17934"/>
    <cellStyle name="Output 8 2 3 15" xfId="17935"/>
    <cellStyle name="Output 8 2 3 15 2" xfId="17936"/>
    <cellStyle name="Output 8 2 3 16" xfId="17937"/>
    <cellStyle name="Output 8 2 3 16 2" xfId="17938"/>
    <cellStyle name="Output 8 2 3 17" xfId="17939"/>
    <cellStyle name="Output 8 2 3 17 2" xfId="17940"/>
    <cellStyle name="Output 8 2 3 18" xfId="17941"/>
    <cellStyle name="Output 8 2 3 18 2" xfId="17942"/>
    <cellStyle name="Output 8 2 3 19" xfId="17943"/>
    <cellStyle name="Output 8 2 3 19 2" xfId="17944"/>
    <cellStyle name="Output 8 2 3 2" xfId="17945"/>
    <cellStyle name="Output 8 2 3 2 10" xfId="17946"/>
    <cellStyle name="Output 8 2 3 2 10 2" xfId="17947"/>
    <cellStyle name="Output 8 2 3 2 11" xfId="17948"/>
    <cellStyle name="Output 8 2 3 2 11 2" xfId="17949"/>
    <cellStyle name="Output 8 2 3 2 12" xfId="17950"/>
    <cellStyle name="Output 8 2 3 2 12 2" xfId="17951"/>
    <cellStyle name="Output 8 2 3 2 13" xfId="17952"/>
    <cellStyle name="Output 8 2 3 2 13 2" xfId="17953"/>
    <cellStyle name="Output 8 2 3 2 14" xfId="17954"/>
    <cellStyle name="Output 8 2 3 2 14 2" xfId="17955"/>
    <cellStyle name="Output 8 2 3 2 15" xfId="17956"/>
    <cellStyle name="Output 8 2 3 2 15 2" xfId="17957"/>
    <cellStyle name="Output 8 2 3 2 16" xfId="17958"/>
    <cellStyle name="Output 8 2 3 2 16 2" xfId="17959"/>
    <cellStyle name="Output 8 2 3 2 17" xfId="17960"/>
    <cellStyle name="Output 8 2 3 2 17 2" xfId="17961"/>
    <cellStyle name="Output 8 2 3 2 18" xfId="17962"/>
    <cellStyle name="Output 8 2 3 2 18 2" xfId="17963"/>
    <cellStyle name="Output 8 2 3 2 19" xfId="17964"/>
    <cellStyle name="Output 8 2 3 2 2" xfId="17965"/>
    <cellStyle name="Output 8 2 3 2 2 2" xfId="17966"/>
    <cellStyle name="Output 8 2 3 2 3" xfId="17967"/>
    <cellStyle name="Output 8 2 3 2 3 2" xfId="17968"/>
    <cellStyle name="Output 8 2 3 2 4" xfId="17969"/>
    <cellStyle name="Output 8 2 3 2 4 2" xfId="17970"/>
    <cellStyle name="Output 8 2 3 2 5" xfId="17971"/>
    <cellStyle name="Output 8 2 3 2 5 2" xfId="17972"/>
    <cellStyle name="Output 8 2 3 2 6" xfId="17973"/>
    <cellStyle name="Output 8 2 3 2 6 2" xfId="17974"/>
    <cellStyle name="Output 8 2 3 2 7" xfId="17975"/>
    <cellStyle name="Output 8 2 3 2 7 2" xfId="17976"/>
    <cellStyle name="Output 8 2 3 2 8" xfId="17977"/>
    <cellStyle name="Output 8 2 3 2 8 2" xfId="17978"/>
    <cellStyle name="Output 8 2 3 2 9" xfId="17979"/>
    <cellStyle name="Output 8 2 3 2 9 2" xfId="17980"/>
    <cellStyle name="Output 8 2 3 20" xfId="17981"/>
    <cellStyle name="Output 8 2 3 3" xfId="17982"/>
    <cellStyle name="Output 8 2 3 3 10" xfId="17983"/>
    <cellStyle name="Output 8 2 3 3 10 2" xfId="17984"/>
    <cellStyle name="Output 8 2 3 3 11" xfId="17985"/>
    <cellStyle name="Output 8 2 3 3 11 2" xfId="17986"/>
    <cellStyle name="Output 8 2 3 3 12" xfId="17987"/>
    <cellStyle name="Output 8 2 3 3 12 2" xfId="17988"/>
    <cellStyle name="Output 8 2 3 3 13" xfId="17989"/>
    <cellStyle name="Output 8 2 3 3 13 2" xfId="17990"/>
    <cellStyle name="Output 8 2 3 3 14" xfId="17991"/>
    <cellStyle name="Output 8 2 3 3 14 2" xfId="17992"/>
    <cellStyle name="Output 8 2 3 3 15" xfId="17993"/>
    <cellStyle name="Output 8 2 3 3 15 2" xfId="17994"/>
    <cellStyle name="Output 8 2 3 3 16" xfId="17995"/>
    <cellStyle name="Output 8 2 3 3 16 2" xfId="17996"/>
    <cellStyle name="Output 8 2 3 3 17" xfId="17997"/>
    <cellStyle name="Output 8 2 3 3 17 2" xfId="17998"/>
    <cellStyle name="Output 8 2 3 3 18" xfId="17999"/>
    <cellStyle name="Output 8 2 3 3 18 2" xfId="18000"/>
    <cellStyle name="Output 8 2 3 3 19" xfId="18001"/>
    <cellStyle name="Output 8 2 3 3 2" xfId="18002"/>
    <cellStyle name="Output 8 2 3 3 2 2" xfId="18003"/>
    <cellStyle name="Output 8 2 3 3 3" xfId="18004"/>
    <cellStyle name="Output 8 2 3 3 3 2" xfId="18005"/>
    <cellStyle name="Output 8 2 3 3 4" xfId="18006"/>
    <cellStyle name="Output 8 2 3 3 4 2" xfId="18007"/>
    <cellStyle name="Output 8 2 3 3 5" xfId="18008"/>
    <cellStyle name="Output 8 2 3 3 5 2" xfId="18009"/>
    <cellStyle name="Output 8 2 3 3 6" xfId="18010"/>
    <cellStyle name="Output 8 2 3 3 6 2" xfId="18011"/>
    <cellStyle name="Output 8 2 3 3 7" xfId="18012"/>
    <cellStyle name="Output 8 2 3 3 7 2" xfId="18013"/>
    <cellStyle name="Output 8 2 3 3 8" xfId="18014"/>
    <cellStyle name="Output 8 2 3 3 8 2" xfId="18015"/>
    <cellStyle name="Output 8 2 3 3 9" xfId="18016"/>
    <cellStyle name="Output 8 2 3 3 9 2" xfId="18017"/>
    <cellStyle name="Output 8 2 3 4" xfId="18018"/>
    <cellStyle name="Output 8 2 3 4 10" xfId="18019"/>
    <cellStyle name="Output 8 2 3 4 10 2" xfId="18020"/>
    <cellStyle name="Output 8 2 3 4 11" xfId="18021"/>
    <cellStyle name="Output 8 2 3 4 11 2" xfId="18022"/>
    <cellStyle name="Output 8 2 3 4 12" xfId="18023"/>
    <cellStyle name="Output 8 2 3 4 12 2" xfId="18024"/>
    <cellStyle name="Output 8 2 3 4 13" xfId="18025"/>
    <cellStyle name="Output 8 2 3 4 13 2" xfId="18026"/>
    <cellStyle name="Output 8 2 3 4 14" xfId="18027"/>
    <cellStyle name="Output 8 2 3 4 14 2" xfId="18028"/>
    <cellStyle name="Output 8 2 3 4 15" xfId="18029"/>
    <cellStyle name="Output 8 2 3 4 15 2" xfId="18030"/>
    <cellStyle name="Output 8 2 3 4 16" xfId="18031"/>
    <cellStyle name="Output 8 2 3 4 2" xfId="18032"/>
    <cellStyle name="Output 8 2 3 4 2 2" xfId="18033"/>
    <cellStyle name="Output 8 2 3 4 3" xfId="18034"/>
    <cellStyle name="Output 8 2 3 4 3 2" xfId="18035"/>
    <cellStyle name="Output 8 2 3 4 4" xfId="18036"/>
    <cellStyle name="Output 8 2 3 4 4 2" xfId="18037"/>
    <cellStyle name="Output 8 2 3 4 5" xfId="18038"/>
    <cellStyle name="Output 8 2 3 4 5 2" xfId="18039"/>
    <cellStyle name="Output 8 2 3 4 6" xfId="18040"/>
    <cellStyle name="Output 8 2 3 4 6 2" xfId="18041"/>
    <cellStyle name="Output 8 2 3 4 7" xfId="18042"/>
    <cellStyle name="Output 8 2 3 4 7 2" xfId="18043"/>
    <cellStyle name="Output 8 2 3 4 8" xfId="18044"/>
    <cellStyle name="Output 8 2 3 4 8 2" xfId="18045"/>
    <cellStyle name="Output 8 2 3 4 9" xfId="18046"/>
    <cellStyle name="Output 8 2 3 4 9 2" xfId="18047"/>
    <cellStyle name="Output 8 2 3 5" xfId="18048"/>
    <cellStyle name="Output 8 2 3 5 10" xfId="18049"/>
    <cellStyle name="Output 8 2 3 5 10 2" xfId="18050"/>
    <cellStyle name="Output 8 2 3 5 11" xfId="18051"/>
    <cellStyle name="Output 8 2 3 5 11 2" xfId="18052"/>
    <cellStyle name="Output 8 2 3 5 12" xfId="18053"/>
    <cellStyle name="Output 8 2 3 5 12 2" xfId="18054"/>
    <cellStyle name="Output 8 2 3 5 13" xfId="18055"/>
    <cellStyle name="Output 8 2 3 5 13 2" xfId="18056"/>
    <cellStyle name="Output 8 2 3 5 14" xfId="18057"/>
    <cellStyle name="Output 8 2 3 5 14 2" xfId="18058"/>
    <cellStyle name="Output 8 2 3 5 15" xfId="18059"/>
    <cellStyle name="Output 8 2 3 5 15 2" xfId="18060"/>
    <cellStyle name="Output 8 2 3 5 16" xfId="18061"/>
    <cellStyle name="Output 8 2 3 5 2" xfId="18062"/>
    <cellStyle name="Output 8 2 3 5 2 2" xfId="18063"/>
    <cellStyle name="Output 8 2 3 5 3" xfId="18064"/>
    <cellStyle name="Output 8 2 3 5 3 2" xfId="18065"/>
    <cellStyle name="Output 8 2 3 5 4" xfId="18066"/>
    <cellStyle name="Output 8 2 3 5 4 2" xfId="18067"/>
    <cellStyle name="Output 8 2 3 5 5" xfId="18068"/>
    <cellStyle name="Output 8 2 3 5 5 2" xfId="18069"/>
    <cellStyle name="Output 8 2 3 5 6" xfId="18070"/>
    <cellStyle name="Output 8 2 3 5 6 2" xfId="18071"/>
    <cellStyle name="Output 8 2 3 5 7" xfId="18072"/>
    <cellStyle name="Output 8 2 3 5 7 2" xfId="18073"/>
    <cellStyle name="Output 8 2 3 5 8" xfId="18074"/>
    <cellStyle name="Output 8 2 3 5 8 2" xfId="18075"/>
    <cellStyle name="Output 8 2 3 5 9" xfId="18076"/>
    <cellStyle name="Output 8 2 3 5 9 2" xfId="18077"/>
    <cellStyle name="Output 8 2 3 6" xfId="18078"/>
    <cellStyle name="Output 8 2 3 6 10" xfId="18079"/>
    <cellStyle name="Output 8 2 3 6 10 2" xfId="18080"/>
    <cellStyle name="Output 8 2 3 6 11" xfId="18081"/>
    <cellStyle name="Output 8 2 3 6 11 2" xfId="18082"/>
    <cellStyle name="Output 8 2 3 6 12" xfId="18083"/>
    <cellStyle name="Output 8 2 3 6 12 2" xfId="18084"/>
    <cellStyle name="Output 8 2 3 6 13" xfId="18085"/>
    <cellStyle name="Output 8 2 3 6 13 2" xfId="18086"/>
    <cellStyle name="Output 8 2 3 6 14" xfId="18087"/>
    <cellStyle name="Output 8 2 3 6 14 2" xfId="18088"/>
    <cellStyle name="Output 8 2 3 6 15" xfId="18089"/>
    <cellStyle name="Output 8 2 3 6 2" xfId="18090"/>
    <cellStyle name="Output 8 2 3 6 2 2" xfId="18091"/>
    <cellStyle name="Output 8 2 3 6 3" xfId="18092"/>
    <cellStyle name="Output 8 2 3 6 3 2" xfId="18093"/>
    <cellStyle name="Output 8 2 3 6 4" xfId="18094"/>
    <cellStyle name="Output 8 2 3 6 4 2" xfId="18095"/>
    <cellStyle name="Output 8 2 3 6 5" xfId="18096"/>
    <cellStyle name="Output 8 2 3 6 5 2" xfId="18097"/>
    <cellStyle name="Output 8 2 3 6 6" xfId="18098"/>
    <cellStyle name="Output 8 2 3 6 6 2" xfId="18099"/>
    <cellStyle name="Output 8 2 3 6 7" xfId="18100"/>
    <cellStyle name="Output 8 2 3 6 7 2" xfId="18101"/>
    <cellStyle name="Output 8 2 3 6 8" xfId="18102"/>
    <cellStyle name="Output 8 2 3 6 8 2" xfId="18103"/>
    <cellStyle name="Output 8 2 3 6 9" xfId="18104"/>
    <cellStyle name="Output 8 2 3 6 9 2" xfId="18105"/>
    <cellStyle name="Output 8 2 3 7" xfId="18106"/>
    <cellStyle name="Output 8 2 3 7 2" xfId="18107"/>
    <cellStyle name="Output 8 2 3 8" xfId="18108"/>
    <cellStyle name="Output 8 2 3 8 2" xfId="18109"/>
    <cellStyle name="Output 8 2 3 9" xfId="18110"/>
    <cellStyle name="Output 8 2 3 9 2" xfId="18111"/>
    <cellStyle name="Output 8 2 4" xfId="18112"/>
    <cellStyle name="Output 8 2 4 10" xfId="18113"/>
    <cellStyle name="Output 8 2 4 10 2" xfId="18114"/>
    <cellStyle name="Output 8 2 4 11" xfId="18115"/>
    <cellStyle name="Output 8 2 4 11 2" xfId="18116"/>
    <cellStyle name="Output 8 2 4 12" xfId="18117"/>
    <cellStyle name="Output 8 2 4 12 2" xfId="18118"/>
    <cellStyle name="Output 8 2 4 13" xfId="18119"/>
    <cellStyle name="Output 8 2 4 13 2" xfId="18120"/>
    <cellStyle name="Output 8 2 4 14" xfId="18121"/>
    <cellStyle name="Output 8 2 4 14 2" xfId="18122"/>
    <cellStyle name="Output 8 2 4 15" xfId="18123"/>
    <cellStyle name="Output 8 2 4 15 2" xfId="18124"/>
    <cellStyle name="Output 8 2 4 16" xfId="18125"/>
    <cellStyle name="Output 8 2 4 16 2" xfId="18126"/>
    <cellStyle name="Output 8 2 4 17" xfId="18127"/>
    <cellStyle name="Output 8 2 4 17 2" xfId="18128"/>
    <cellStyle name="Output 8 2 4 18" xfId="18129"/>
    <cellStyle name="Output 8 2 4 18 2" xfId="18130"/>
    <cellStyle name="Output 8 2 4 19" xfId="18131"/>
    <cellStyle name="Output 8 2 4 19 2" xfId="18132"/>
    <cellStyle name="Output 8 2 4 2" xfId="18133"/>
    <cellStyle name="Output 8 2 4 2 10" xfId="18134"/>
    <cellStyle name="Output 8 2 4 2 10 2" xfId="18135"/>
    <cellStyle name="Output 8 2 4 2 11" xfId="18136"/>
    <cellStyle name="Output 8 2 4 2 11 2" xfId="18137"/>
    <cellStyle name="Output 8 2 4 2 12" xfId="18138"/>
    <cellStyle name="Output 8 2 4 2 12 2" xfId="18139"/>
    <cellStyle name="Output 8 2 4 2 13" xfId="18140"/>
    <cellStyle name="Output 8 2 4 2 13 2" xfId="18141"/>
    <cellStyle name="Output 8 2 4 2 14" xfId="18142"/>
    <cellStyle name="Output 8 2 4 2 14 2" xfId="18143"/>
    <cellStyle name="Output 8 2 4 2 15" xfId="18144"/>
    <cellStyle name="Output 8 2 4 2 15 2" xfId="18145"/>
    <cellStyle name="Output 8 2 4 2 16" xfId="18146"/>
    <cellStyle name="Output 8 2 4 2 16 2" xfId="18147"/>
    <cellStyle name="Output 8 2 4 2 17" xfId="18148"/>
    <cellStyle name="Output 8 2 4 2 17 2" xfId="18149"/>
    <cellStyle name="Output 8 2 4 2 18" xfId="18150"/>
    <cellStyle name="Output 8 2 4 2 18 2" xfId="18151"/>
    <cellStyle name="Output 8 2 4 2 19" xfId="18152"/>
    <cellStyle name="Output 8 2 4 2 2" xfId="18153"/>
    <cellStyle name="Output 8 2 4 2 2 2" xfId="18154"/>
    <cellStyle name="Output 8 2 4 2 3" xfId="18155"/>
    <cellStyle name="Output 8 2 4 2 3 2" xfId="18156"/>
    <cellStyle name="Output 8 2 4 2 4" xfId="18157"/>
    <cellStyle name="Output 8 2 4 2 4 2" xfId="18158"/>
    <cellStyle name="Output 8 2 4 2 5" xfId="18159"/>
    <cellStyle name="Output 8 2 4 2 5 2" xfId="18160"/>
    <cellStyle name="Output 8 2 4 2 6" xfId="18161"/>
    <cellStyle name="Output 8 2 4 2 6 2" xfId="18162"/>
    <cellStyle name="Output 8 2 4 2 7" xfId="18163"/>
    <cellStyle name="Output 8 2 4 2 7 2" xfId="18164"/>
    <cellStyle name="Output 8 2 4 2 8" xfId="18165"/>
    <cellStyle name="Output 8 2 4 2 8 2" xfId="18166"/>
    <cellStyle name="Output 8 2 4 2 9" xfId="18167"/>
    <cellStyle name="Output 8 2 4 2 9 2" xfId="18168"/>
    <cellStyle name="Output 8 2 4 20" xfId="18169"/>
    <cellStyle name="Output 8 2 4 3" xfId="18170"/>
    <cellStyle name="Output 8 2 4 3 10" xfId="18171"/>
    <cellStyle name="Output 8 2 4 3 10 2" xfId="18172"/>
    <cellStyle name="Output 8 2 4 3 11" xfId="18173"/>
    <cellStyle name="Output 8 2 4 3 11 2" xfId="18174"/>
    <cellStyle name="Output 8 2 4 3 12" xfId="18175"/>
    <cellStyle name="Output 8 2 4 3 12 2" xfId="18176"/>
    <cellStyle name="Output 8 2 4 3 13" xfId="18177"/>
    <cellStyle name="Output 8 2 4 3 13 2" xfId="18178"/>
    <cellStyle name="Output 8 2 4 3 14" xfId="18179"/>
    <cellStyle name="Output 8 2 4 3 14 2" xfId="18180"/>
    <cellStyle name="Output 8 2 4 3 15" xfId="18181"/>
    <cellStyle name="Output 8 2 4 3 15 2" xfId="18182"/>
    <cellStyle name="Output 8 2 4 3 16" xfId="18183"/>
    <cellStyle name="Output 8 2 4 3 16 2" xfId="18184"/>
    <cellStyle name="Output 8 2 4 3 17" xfId="18185"/>
    <cellStyle name="Output 8 2 4 3 17 2" xfId="18186"/>
    <cellStyle name="Output 8 2 4 3 18" xfId="18187"/>
    <cellStyle name="Output 8 2 4 3 2" xfId="18188"/>
    <cellStyle name="Output 8 2 4 3 2 2" xfId="18189"/>
    <cellStyle name="Output 8 2 4 3 3" xfId="18190"/>
    <cellStyle name="Output 8 2 4 3 3 2" xfId="18191"/>
    <cellStyle name="Output 8 2 4 3 4" xfId="18192"/>
    <cellStyle name="Output 8 2 4 3 4 2" xfId="18193"/>
    <cellStyle name="Output 8 2 4 3 5" xfId="18194"/>
    <cellStyle name="Output 8 2 4 3 5 2" xfId="18195"/>
    <cellStyle name="Output 8 2 4 3 6" xfId="18196"/>
    <cellStyle name="Output 8 2 4 3 6 2" xfId="18197"/>
    <cellStyle name="Output 8 2 4 3 7" xfId="18198"/>
    <cellStyle name="Output 8 2 4 3 7 2" xfId="18199"/>
    <cellStyle name="Output 8 2 4 3 8" xfId="18200"/>
    <cellStyle name="Output 8 2 4 3 8 2" xfId="18201"/>
    <cellStyle name="Output 8 2 4 3 9" xfId="18202"/>
    <cellStyle name="Output 8 2 4 3 9 2" xfId="18203"/>
    <cellStyle name="Output 8 2 4 4" xfId="18204"/>
    <cellStyle name="Output 8 2 4 4 10" xfId="18205"/>
    <cellStyle name="Output 8 2 4 4 10 2" xfId="18206"/>
    <cellStyle name="Output 8 2 4 4 11" xfId="18207"/>
    <cellStyle name="Output 8 2 4 4 11 2" xfId="18208"/>
    <cellStyle name="Output 8 2 4 4 12" xfId="18209"/>
    <cellStyle name="Output 8 2 4 4 12 2" xfId="18210"/>
    <cellStyle name="Output 8 2 4 4 13" xfId="18211"/>
    <cellStyle name="Output 8 2 4 4 13 2" xfId="18212"/>
    <cellStyle name="Output 8 2 4 4 14" xfId="18213"/>
    <cellStyle name="Output 8 2 4 4 14 2" xfId="18214"/>
    <cellStyle name="Output 8 2 4 4 15" xfId="18215"/>
    <cellStyle name="Output 8 2 4 4 15 2" xfId="18216"/>
    <cellStyle name="Output 8 2 4 4 16" xfId="18217"/>
    <cellStyle name="Output 8 2 4 4 2" xfId="18218"/>
    <cellStyle name="Output 8 2 4 4 2 2" xfId="18219"/>
    <cellStyle name="Output 8 2 4 4 3" xfId="18220"/>
    <cellStyle name="Output 8 2 4 4 3 2" xfId="18221"/>
    <cellStyle name="Output 8 2 4 4 4" xfId="18222"/>
    <cellStyle name="Output 8 2 4 4 4 2" xfId="18223"/>
    <cellStyle name="Output 8 2 4 4 5" xfId="18224"/>
    <cellStyle name="Output 8 2 4 4 5 2" xfId="18225"/>
    <cellStyle name="Output 8 2 4 4 6" xfId="18226"/>
    <cellStyle name="Output 8 2 4 4 6 2" xfId="18227"/>
    <cellStyle name="Output 8 2 4 4 7" xfId="18228"/>
    <cellStyle name="Output 8 2 4 4 7 2" xfId="18229"/>
    <cellStyle name="Output 8 2 4 4 8" xfId="18230"/>
    <cellStyle name="Output 8 2 4 4 8 2" xfId="18231"/>
    <cellStyle name="Output 8 2 4 4 9" xfId="18232"/>
    <cellStyle name="Output 8 2 4 4 9 2" xfId="18233"/>
    <cellStyle name="Output 8 2 4 5" xfId="18234"/>
    <cellStyle name="Output 8 2 4 5 10" xfId="18235"/>
    <cellStyle name="Output 8 2 4 5 10 2" xfId="18236"/>
    <cellStyle name="Output 8 2 4 5 11" xfId="18237"/>
    <cellStyle name="Output 8 2 4 5 11 2" xfId="18238"/>
    <cellStyle name="Output 8 2 4 5 12" xfId="18239"/>
    <cellStyle name="Output 8 2 4 5 12 2" xfId="18240"/>
    <cellStyle name="Output 8 2 4 5 13" xfId="18241"/>
    <cellStyle name="Output 8 2 4 5 13 2" xfId="18242"/>
    <cellStyle name="Output 8 2 4 5 14" xfId="18243"/>
    <cellStyle name="Output 8 2 4 5 14 2" xfId="18244"/>
    <cellStyle name="Output 8 2 4 5 15" xfId="18245"/>
    <cellStyle name="Output 8 2 4 5 15 2" xfId="18246"/>
    <cellStyle name="Output 8 2 4 5 16" xfId="18247"/>
    <cellStyle name="Output 8 2 4 5 2" xfId="18248"/>
    <cellStyle name="Output 8 2 4 5 2 2" xfId="18249"/>
    <cellStyle name="Output 8 2 4 5 3" xfId="18250"/>
    <cellStyle name="Output 8 2 4 5 3 2" xfId="18251"/>
    <cellStyle name="Output 8 2 4 5 4" xfId="18252"/>
    <cellStyle name="Output 8 2 4 5 4 2" xfId="18253"/>
    <cellStyle name="Output 8 2 4 5 5" xfId="18254"/>
    <cellStyle name="Output 8 2 4 5 5 2" xfId="18255"/>
    <cellStyle name="Output 8 2 4 5 6" xfId="18256"/>
    <cellStyle name="Output 8 2 4 5 6 2" xfId="18257"/>
    <cellStyle name="Output 8 2 4 5 7" xfId="18258"/>
    <cellStyle name="Output 8 2 4 5 7 2" xfId="18259"/>
    <cellStyle name="Output 8 2 4 5 8" xfId="18260"/>
    <cellStyle name="Output 8 2 4 5 8 2" xfId="18261"/>
    <cellStyle name="Output 8 2 4 5 9" xfId="18262"/>
    <cellStyle name="Output 8 2 4 5 9 2" xfId="18263"/>
    <cellStyle name="Output 8 2 4 6" xfId="18264"/>
    <cellStyle name="Output 8 2 4 6 10" xfId="18265"/>
    <cellStyle name="Output 8 2 4 6 10 2" xfId="18266"/>
    <cellStyle name="Output 8 2 4 6 11" xfId="18267"/>
    <cellStyle name="Output 8 2 4 6 11 2" xfId="18268"/>
    <cellStyle name="Output 8 2 4 6 12" xfId="18269"/>
    <cellStyle name="Output 8 2 4 6 12 2" xfId="18270"/>
    <cellStyle name="Output 8 2 4 6 13" xfId="18271"/>
    <cellStyle name="Output 8 2 4 6 13 2" xfId="18272"/>
    <cellStyle name="Output 8 2 4 6 14" xfId="18273"/>
    <cellStyle name="Output 8 2 4 6 14 2" xfId="18274"/>
    <cellStyle name="Output 8 2 4 6 15" xfId="18275"/>
    <cellStyle name="Output 8 2 4 6 2" xfId="18276"/>
    <cellStyle name="Output 8 2 4 6 2 2" xfId="18277"/>
    <cellStyle name="Output 8 2 4 6 3" xfId="18278"/>
    <cellStyle name="Output 8 2 4 6 3 2" xfId="18279"/>
    <cellStyle name="Output 8 2 4 6 4" xfId="18280"/>
    <cellStyle name="Output 8 2 4 6 4 2" xfId="18281"/>
    <cellStyle name="Output 8 2 4 6 5" xfId="18282"/>
    <cellStyle name="Output 8 2 4 6 5 2" xfId="18283"/>
    <cellStyle name="Output 8 2 4 6 6" xfId="18284"/>
    <cellStyle name="Output 8 2 4 6 6 2" xfId="18285"/>
    <cellStyle name="Output 8 2 4 6 7" xfId="18286"/>
    <cellStyle name="Output 8 2 4 6 7 2" xfId="18287"/>
    <cellStyle name="Output 8 2 4 6 8" xfId="18288"/>
    <cellStyle name="Output 8 2 4 6 8 2" xfId="18289"/>
    <cellStyle name="Output 8 2 4 6 9" xfId="18290"/>
    <cellStyle name="Output 8 2 4 6 9 2" xfId="18291"/>
    <cellStyle name="Output 8 2 4 7" xfId="18292"/>
    <cellStyle name="Output 8 2 4 7 2" xfId="18293"/>
    <cellStyle name="Output 8 2 4 8" xfId="18294"/>
    <cellStyle name="Output 8 2 4 8 2" xfId="18295"/>
    <cellStyle name="Output 8 2 4 9" xfId="18296"/>
    <cellStyle name="Output 8 2 4 9 2" xfId="18297"/>
    <cellStyle name="Output 8 2 5" xfId="18298"/>
    <cellStyle name="Output 8 2 5 10" xfId="18299"/>
    <cellStyle name="Output 8 2 5 10 2" xfId="18300"/>
    <cellStyle name="Output 8 2 5 11" xfId="18301"/>
    <cellStyle name="Output 8 2 5 11 2" xfId="18302"/>
    <cellStyle name="Output 8 2 5 12" xfId="18303"/>
    <cellStyle name="Output 8 2 5 12 2" xfId="18304"/>
    <cellStyle name="Output 8 2 5 13" xfId="18305"/>
    <cellStyle name="Output 8 2 5 13 2" xfId="18306"/>
    <cellStyle name="Output 8 2 5 14" xfId="18307"/>
    <cellStyle name="Output 8 2 5 14 2" xfId="18308"/>
    <cellStyle name="Output 8 2 5 15" xfId="18309"/>
    <cellStyle name="Output 8 2 5 15 2" xfId="18310"/>
    <cellStyle name="Output 8 2 5 16" xfId="18311"/>
    <cellStyle name="Output 8 2 5 16 2" xfId="18312"/>
    <cellStyle name="Output 8 2 5 17" xfId="18313"/>
    <cellStyle name="Output 8 2 5 17 2" xfId="18314"/>
    <cellStyle name="Output 8 2 5 18" xfId="18315"/>
    <cellStyle name="Output 8 2 5 18 2" xfId="18316"/>
    <cellStyle name="Output 8 2 5 19" xfId="18317"/>
    <cellStyle name="Output 8 2 5 2" xfId="18318"/>
    <cellStyle name="Output 8 2 5 2 10" xfId="18319"/>
    <cellStyle name="Output 8 2 5 2 10 2" xfId="18320"/>
    <cellStyle name="Output 8 2 5 2 11" xfId="18321"/>
    <cellStyle name="Output 8 2 5 2 11 2" xfId="18322"/>
    <cellStyle name="Output 8 2 5 2 12" xfId="18323"/>
    <cellStyle name="Output 8 2 5 2 12 2" xfId="18324"/>
    <cellStyle name="Output 8 2 5 2 13" xfId="18325"/>
    <cellStyle name="Output 8 2 5 2 13 2" xfId="18326"/>
    <cellStyle name="Output 8 2 5 2 14" xfId="18327"/>
    <cellStyle name="Output 8 2 5 2 14 2" xfId="18328"/>
    <cellStyle name="Output 8 2 5 2 15" xfId="18329"/>
    <cellStyle name="Output 8 2 5 2 15 2" xfId="18330"/>
    <cellStyle name="Output 8 2 5 2 16" xfId="18331"/>
    <cellStyle name="Output 8 2 5 2 16 2" xfId="18332"/>
    <cellStyle name="Output 8 2 5 2 17" xfId="18333"/>
    <cellStyle name="Output 8 2 5 2 17 2" xfId="18334"/>
    <cellStyle name="Output 8 2 5 2 18" xfId="18335"/>
    <cellStyle name="Output 8 2 5 2 2" xfId="18336"/>
    <cellStyle name="Output 8 2 5 2 2 2" xfId="18337"/>
    <cellStyle name="Output 8 2 5 2 3" xfId="18338"/>
    <cellStyle name="Output 8 2 5 2 3 2" xfId="18339"/>
    <cellStyle name="Output 8 2 5 2 4" xfId="18340"/>
    <cellStyle name="Output 8 2 5 2 4 2" xfId="18341"/>
    <cellStyle name="Output 8 2 5 2 5" xfId="18342"/>
    <cellStyle name="Output 8 2 5 2 5 2" xfId="18343"/>
    <cellStyle name="Output 8 2 5 2 6" xfId="18344"/>
    <cellStyle name="Output 8 2 5 2 6 2" xfId="18345"/>
    <cellStyle name="Output 8 2 5 2 7" xfId="18346"/>
    <cellStyle name="Output 8 2 5 2 7 2" xfId="18347"/>
    <cellStyle name="Output 8 2 5 2 8" xfId="18348"/>
    <cellStyle name="Output 8 2 5 2 8 2" xfId="18349"/>
    <cellStyle name="Output 8 2 5 2 9" xfId="18350"/>
    <cellStyle name="Output 8 2 5 2 9 2" xfId="18351"/>
    <cellStyle name="Output 8 2 5 3" xfId="18352"/>
    <cellStyle name="Output 8 2 5 3 10" xfId="18353"/>
    <cellStyle name="Output 8 2 5 3 10 2" xfId="18354"/>
    <cellStyle name="Output 8 2 5 3 11" xfId="18355"/>
    <cellStyle name="Output 8 2 5 3 11 2" xfId="18356"/>
    <cellStyle name="Output 8 2 5 3 12" xfId="18357"/>
    <cellStyle name="Output 8 2 5 3 12 2" xfId="18358"/>
    <cellStyle name="Output 8 2 5 3 13" xfId="18359"/>
    <cellStyle name="Output 8 2 5 3 13 2" xfId="18360"/>
    <cellStyle name="Output 8 2 5 3 14" xfId="18361"/>
    <cellStyle name="Output 8 2 5 3 14 2" xfId="18362"/>
    <cellStyle name="Output 8 2 5 3 15" xfId="18363"/>
    <cellStyle name="Output 8 2 5 3 15 2" xfId="18364"/>
    <cellStyle name="Output 8 2 5 3 16" xfId="18365"/>
    <cellStyle name="Output 8 2 5 3 2" xfId="18366"/>
    <cellStyle name="Output 8 2 5 3 2 2" xfId="18367"/>
    <cellStyle name="Output 8 2 5 3 3" xfId="18368"/>
    <cellStyle name="Output 8 2 5 3 3 2" xfId="18369"/>
    <cellStyle name="Output 8 2 5 3 4" xfId="18370"/>
    <cellStyle name="Output 8 2 5 3 4 2" xfId="18371"/>
    <cellStyle name="Output 8 2 5 3 5" xfId="18372"/>
    <cellStyle name="Output 8 2 5 3 5 2" xfId="18373"/>
    <cellStyle name="Output 8 2 5 3 6" xfId="18374"/>
    <cellStyle name="Output 8 2 5 3 6 2" xfId="18375"/>
    <cellStyle name="Output 8 2 5 3 7" xfId="18376"/>
    <cellStyle name="Output 8 2 5 3 7 2" xfId="18377"/>
    <cellStyle name="Output 8 2 5 3 8" xfId="18378"/>
    <cellStyle name="Output 8 2 5 3 8 2" xfId="18379"/>
    <cellStyle name="Output 8 2 5 3 9" xfId="18380"/>
    <cellStyle name="Output 8 2 5 3 9 2" xfId="18381"/>
    <cellStyle name="Output 8 2 5 4" xfId="18382"/>
    <cellStyle name="Output 8 2 5 4 10" xfId="18383"/>
    <cellStyle name="Output 8 2 5 4 10 2" xfId="18384"/>
    <cellStyle name="Output 8 2 5 4 11" xfId="18385"/>
    <cellStyle name="Output 8 2 5 4 11 2" xfId="18386"/>
    <cellStyle name="Output 8 2 5 4 12" xfId="18387"/>
    <cellStyle name="Output 8 2 5 4 12 2" xfId="18388"/>
    <cellStyle name="Output 8 2 5 4 13" xfId="18389"/>
    <cellStyle name="Output 8 2 5 4 13 2" xfId="18390"/>
    <cellStyle name="Output 8 2 5 4 14" xfId="18391"/>
    <cellStyle name="Output 8 2 5 4 14 2" xfId="18392"/>
    <cellStyle name="Output 8 2 5 4 15" xfId="18393"/>
    <cellStyle name="Output 8 2 5 4 15 2" xfId="18394"/>
    <cellStyle name="Output 8 2 5 4 16" xfId="18395"/>
    <cellStyle name="Output 8 2 5 4 2" xfId="18396"/>
    <cellStyle name="Output 8 2 5 4 2 2" xfId="18397"/>
    <cellStyle name="Output 8 2 5 4 3" xfId="18398"/>
    <cellStyle name="Output 8 2 5 4 3 2" xfId="18399"/>
    <cellStyle name="Output 8 2 5 4 4" xfId="18400"/>
    <cellStyle name="Output 8 2 5 4 4 2" xfId="18401"/>
    <cellStyle name="Output 8 2 5 4 5" xfId="18402"/>
    <cellStyle name="Output 8 2 5 4 5 2" xfId="18403"/>
    <cellStyle name="Output 8 2 5 4 6" xfId="18404"/>
    <cellStyle name="Output 8 2 5 4 6 2" xfId="18405"/>
    <cellStyle name="Output 8 2 5 4 7" xfId="18406"/>
    <cellStyle name="Output 8 2 5 4 7 2" xfId="18407"/>
    <cellStyle name="Output 8 2 5 4 8" xfId="18408"/>
    <cellStyle name="Output 8 2 5 4 8 2" xfId="18409"/>
    <cellStyle name="Output 8 2 5 4 9" xfId="18410"/>
    <cellStyle name="Output 8 2 5 4 9 2" xfId="18411"/>
    <cellStyle name="Output 8 2 5 5" xfId="18412"/>
    <cellStyle name="Output 8 2 5 5 10" xfId="18413"/>
    <cellStyle name="Output 8 2 5 5 10 2" xfId="18414"/>
    <cellStyle name="Output 8 2 5 5 11" xfId="18415"/>
    <cellStyle name="Output 8 2 5 5 11 2" xfId="18416"/>
    <cellStyle name="Output 8 2 5 5 12" xfId="18417"/>
    <cellStyle name="Output 8 2 5 5 12 2" xfId="18418"/>
    <cellStyle name="Output 8 2 5 5 13" xfId="18419"/>
    <cellStyle name="Output 8 2 5 5 13 2" xfId="18420"/>
    <cellStyle name="Output 8 2 5 5 14" xfId="18421"/>
    <cellStyle name="Output 8 2 5 5 14 2" xfId="18422"/>
    <cellStyle name="Output 8 2 5 5 15" xfId="18423"/>
    <cellStyle name="Output 8 2 5 5 2" xfId="18424"/>
    <cellStyle name="Output 8 2 5 5 2 2" xfId="18425"/>
    <cellStyle name="Output 8 2 5 5 3" xfId="18426"/>
    <cellStyle name="Output 8 2 5 5 3 2" xfId="18427"/>
    <cellStyle name="Output 8 2 5 5 4" xfId="18428"/>
    <cellStyle name="Output 8 2 5 5 4 2" xfId="18429"/>
    <cellStyle name="Output 8 2 5 5 5" xfId="18430"/>
    <cellStyle name="Output 8 2 5 5 5 2" xfId="18431"/>
    <cellStyle name="Output 8 2 5 5 6" xfId="18432"/>
    <cellStyle name="Output 8 2 5 5 6 2" xfId="18433"/>
    <cellStyle name="Output 8 2 5 5 7" xfId="18434"/>
    <cellStyle name="Output 8 2 5 5 7 2" xfId="18435"/>
    <cellStyle name="Output 8 2 5 5 8" xfId="18436"/>
    <cellStyle name="Output 8 2 5 5 8 2" xfId="18437"/>
    <cellStyle name="Output 8 2 5 5 9" xfId="18438"/>
    <cellStyle name="Output 8 2 5 5 9 2" xfId="18439"/>
    <cellStyle name="Output 8 2 5 6" xfId="18440"/>
    <cellStyle name="Output 8 2 5 6 2" xfId="18441"/>
    <cellStyle name="Output 8 2 5 7" xfId="18442"/>
    <cellStyle name="Output 8 2 5 7 2" xfId="18443"/>
    <cellStyle name="Output 8 2 5 8" xfId="18444"/>
    <cellStyle name="Output 8 2 5 8 2" xfId="18445"/>
    <cellStyle name="Output 8 2 5 9" xfId="18446"/>
    <cellStyle name="Output 8 2 5 9 2" xfId="18447"/>
    <cellStyle name="Output 8 2 6" xfId="18448"/>
    <cellStyle name="Output 8 2 6 10" xfId="18449"/>
    <cellStyle name="Output 8 2 6 10 2" xfId="18450"/>
    <cellStyle name="Output 8 2 6 11" xfId="18451"/>
    <cellStyle name="Output 8 2 6 11 2" xfId="18452"/>
    <cellStyle name="Output 8 2 6 12" xfId="18453"/>
    <cellStyle name="Output 8 2 6 12 2" xfId="18454"/>
    <cellStyle name="Output 8 2 6 13" xfId="18455"/>
    <cellStyle name="Output 8 2 6 13 2" xfId="18456"/>
    <cellStyle name="Output 8 2 6 14" xfId="18457"/>
    <cellStyle name="Output 8 2 6 14 2" xfId="18458"/>
    <cellStyle name="Output 8 2 6 15" xfId="18459"/>
    <cellStyle name="Output 8 2 6 15 2" xfId="18460"/>
    <cellStyle name="Output 8 2 6 16" xfId="18461"/>
    <cellStyle name="Output 8 2 6 16 2" xfId="18462"/>
    <cellStyle name="Output 8 2 6 17" xfId="18463"/>
    <cellStyle name="Output 8 2 6 17 2" xfId="18464"/>
    <cellStyle name="Output 8 2 6 18" xfId="18465"/>
    <cellStyle name="Output 8 2 6 18 2" xfId="18466"/>
    <cellStyle name="Output 8 2 6 19" xfId="18467"/>
    <cellStyle name="Output 8 2 6 2" xfId="18468"/>
    <cellStyle name="Output 8 2 6 2 10" xfId="18469"/>
    <cellStyle name="Output 8 2 6 2 10 2" xfId="18470"/>
    <cellStyle name="Output 8 2 6 2 11" xfId="18471"/>
    <cellStyle name="Output 8 2 6 2 11 2" xfId="18472"/>
    <cellStyle name="Output 8 2 6 2 12" xfId="18473"/>
    <cellStyle name="Output 8 2 6 2 12 2" xfId="18474"/>
    <cellStyle name="Output 8 2 6 2 13" xfId="18475"/>
    <cellStyle name="Output 8 2 6 2 13 2" xfId="18476"/>
    <cellStyle name="Output 8 2 6 2 14" xfId="18477"/>
    <cellStyle name="Output 8 2 6 2 14 2" xfId="18478"/>
    <cellStyle name="Output 8 2 6 2 15" xfId="18479"/>
    <cellStyle name="Output 8 2 6 2 15 2" xfId="18480"/>
    <cellStyle name="Output 8 2 6 2 16" xfId="18481"/>
    <cellStyle name="Output 8 2 6 2 16 2" xfId="18482"/>
    <cellStyle name="Output 8 2 6 2 17" xfId="18483"/>
    <cellStyle name="Output 8 2 6 2 17 2" xfId="18484"/>
    <cellStyle name="Output 8 2 6 2 18" xfId="18485"/>
    <cellStyle name="Output 8 2 6 2 2" xfId="18486"/>
    <cellStyle name="Output 8 2 6 2 2 2" xfId="18487"/>
    <cellStyle name="Output 8 2 6 2 3" xfId="18488"/>
    <cellStyle name="Output 8 2 6 2 3 2" xfId="18489"/>
    <cellStyle name="Output 8 2 6 2 4" xfId="18490"/>
    <cellStyle name="Output 8 2 6 2 4 2" xfId="18491"/>
    <cellStyle name="Output 8 2 6 2 5" xfId="18492"/>
    <cellStyle name="Output 8 2 6 2 5 2" xfId="18493"/>
    <cellStyle name="Output 8 2 6 2 6" xfId="18494"/>
    <cellStyle name="Output 8 2 6 2 6 2" xfId="18495"/>
    <cellStyle name="Output 8 2 6 2 7" xfId="18496"/>
    <cellStyle name="Output 8 2 6 2 7 2" xfId="18497"/>
    <cellStyle name="Output 8 2 6 2 8" xfId="18498"/>
    <cellStyle name="Output 8 2 6 2 8 2" xfId="18499"/>
    <cellStyle name="Output 8 2 6 2 9" xfId="18500"/>
    <cellStyle name="Output 8 2 6 2 9 2" xfId="18501"/>
    <cellStyle name="Output 8 2 6 3" xfId="18502"/>
    <cellStyle name="Output 8 2 6 3 10" xfId="18503"/>
    <cellStyle name="Output 8 2 6 3 10 2" xfId="18504"/>
    <cellStyle name="Output 8 2 6 3 11" xfId="18505"/>
    <cellStyle name="Output 8 2 6 3 11 2" xfId="18506"/>
    <cellStyle name="Output 8 2 6 3 12" xfId="18507"/>
    <cellStyle name="Output 8 2 6 3 12 2" xfId="18508"/>
    <cellStyle name="Output 8 2 6 3 13" xfId="18509"/>
    <cellStyle name="Output 8 2 6 3 13 2" xfId="18510"/>
    <cellStyle name="Output 8 2 6 3 14" xfId="18511"/>
    <cellStyle name="Output 8 2 6 3 14 2" xfId="18512"/>
    <cellStyle name="Output 8 2 6 3 15" xfId="18513"/>
    <cellStyle name="Output 8 2 6 3 15 2" xfId="18514"/>
    <cellStyle name="Output 8 2 6 3 16" xfId="18515"/>
    <cellStyle name="Output 8 2 6 3 2" xfId="18516"/>
    <cellStyle name="Output 8 2 6 3 2 2" xfId="18517"/>
    <cellStyle name="Output 8 2 6 3 3" xfId="18518"/>
    <cellStyle name="Output 8 2 6 3 3 2" xfId="18519"/>
    <cellStyle name="Output 8 2 6 3 4" xfId="18520"/>
    <cellStyle name="Output 8 2 6 3 4 2" xfId="18521"/>
    <cellStyle name="Output 8 2 6 3 5" xfId="18522"/>
    <cellStyle name="Output 8 2 6 3 5 2" xfId="18523"/>
    <cellStyle name="Output 8 2 6 3 6" xfId="18524"/>
    <cellStyle name="Output 8 2 6 3 6 2" xfId="18525"/>
    <cellStyle name="Output 8 2 6 3 7" xfId="18526"/>
    <cellStyle name="Output 8 2 6 3 7 2" xfId="18527"/>
    <cellStyle name="Output 8 2 6 3 8" xfId="18528"/>
    <cellStyle name="Output 8 2 6 3 8 2" xfId="18529"/>
    <cellStyle name="Output 8 2 6 3 9" xfId="18530"/>
    <cellStyle name="Output 8 2 6 3 9 2" xfId="18531"/>
    <cellStyle name="Output 8 2 6 4" xfId="18532"/>
    <cellStyle name="Output 8 2 6 4 10" xfId="18533"/>
    <cellStyle name="Output 8 2 6 4 10 2" xfId="18534"/>
    <cellStyle name="Output 8 2 6 4 11" xfId="18535"/>
    <cellStyle name="Output 8 2 6 4 11 2" xfId="18536"/>
    <cellStyle name="Output 8 2 6 4 12" xfId="18537"/>
    <cellStyle name="Output 8 2 6 4 12 2" xfId="18538"/>
    <cellStyle name="Output 8 2 6 4 13" xfId="18539"/>
    <cellStyle name="Output 8 2 6 4 13 2" xfId="18540"/>
    <cellStyle name="Output 8 2 6 4 14" xfId="18541"/>
    <cellStyle name="Output 8 2 6 4 14 2" xfId="18542"/>
    <cellStyle name="Output 8 2 6 4 15" xfId="18543"/>
    <cellStyle name="Output 8 2 6 4 15 2" xfId="18544"/>
    <cellStyle name="Output 8 2 6 4 16" xfId="18545"/>
    <cellStyle name="Output 8 2 6 4 2" xfId="18546"/>
    <cellStyle name="Output 8 2 6 4 2 2" xfId="18547"/>
    <cellStyle name="Output 8 2 6 4 3" xfId="18548"/>
    <cellStyle name="Output 8 2 6 4 3 2" xfId="18549"/>
    <cellStyle name="Output 8 2 6 4 4" xfId="18550"/>
    <cellStyle name="Output 8 2 6 4 4 2" xfId="18551"/>
    <cellStyle name="Output 8 2 6 4 5" xfId="18552"/>
    <cellStyle name="Output 8 2 6 4 5 2" xfId="18553"/>
    <cellStyle name="Output 8 2 6 4 6" xfId="18554"/>
    <cellStyle name="Output 8 2 6 4 6 2" xfId="18555"/>
    <cellStyle name="Output 8 2 6 4 7" xfId="18556"/>
    <cellStyle name="Output 8 2 6 4 7 2" xfId="18557"/>
    <cellStyle name="Output 8 2 6 4 8" xfId="18558"/>
    <cellStyle name="Output 8 2 6 4 8 2" xfId="18559"/>
    <cellStyle name="Output 8 2 6 4 9" xfId="18560"/>
    <cellStyle name="Output 8 2 6 4 9 2" xfId="18561"/>
    <cellStyle name="Output 8 2 6 5" xfId="18562"/>
    <cellStyle name="Output 8 2 6 5 10" xfId="18563"/>
    <cellStyle name="Output 8 2 6 5 10 2" xfId="18564"/>
    <cellStyle name="Output 8 2 6 5 11" xfId="18565"/>
    <cellStyle name="Output 8 2 6 5 11 2" xfId="18566"/>
    <cellStyle name="Output 8 2 6 5 12" xfId="18567"/>
    <cellStyle name="Output 8 2 6 5 12 2" xfId="18568"/>
    <cellStyle name="Output 8 2 6 5 13" xfId="18569"/>
    <cellStyle name="Output 8 2 6 5 13 2" xfId="18570"/>
    <cellStyle name="Output 8 2 6 5 14" xfId="18571"/>
    <cellStyle name="Output 8 2 6 5 14 2" xfId="18572"/>
    <cellStyle name="Output 8 2 6 5 15" xfId="18573"/>
    <cellStyle name="Output 8 2 6 5 2" xfId="18574"/>
    <cellStyle name="Output 8 2 6 5 2 2" xfId="18575"/>
    <cellStyle name="Output 8 2 6 5 3" xfId="18576"/>
    <cellStyle name="Output 8 2 6 5 3 2" xfId="18577"/>
    <cellStyle name="Output 8 2 6 5 4" xfId="18578"/>
    <cellStyle name="Output 8 2 6 5 4 2" xfId="18579"/>
    <cellStyle name="Output 8 2 6 5 5" xfId="18580"/>
    <cellStyle name="Output 8 2 6 5 5 2" xfId="18581"/>
    <cellStyle name="Output 8 2 6 5 6" xfId="18582"/>
    <cellStyle name="Output 8 2 6 5 6 2" xfId="18583"/>
    <cellStyle name="Output 8 2 6 5 7" xfId="18584"/>
    <cellStyle name="Output 8 2 6 5 7 2" xfId="18585"/>
    <cellStyle name="Output 8 2 6 5 8" xfId="18586"/>
    <cellStyle name="Output 8 2 6 5 8 2" xfId="18587"/>
    <cellStyle name="Output 8 2 6 5 9" xfId="18588"/>
    <cellStyle name="Output 8 2 6 5 9 2" xfId="18589"/>
    <cellStyle name="Output 8 2 6 6" xfId="18590"/>
    <cellStyle name="Output 8 2 6 6 2" xfId="18591"/>
    <cellStyle name="Output 8 2 6 7" xfId="18592"/>
    <cellStyle name="Output 8 2 6 7 2" xfId="18593"/>
    <cellStyle name="Output 8 2 6 8" xfId="18594"/>
    <cellStyle name="Output 8 2 6 8 2" xfId="18595"/>
    <cellStyle name="Output 8 2 6 9" xfId="18596"/>
    <cellStyle name="Output 8 2 6 9 2" xfId="18597"/>
    <cellStyle name="Output 8 2 7" xfId="18598"/>
    <cellStyle name="Output 8 2 7 10" xfId="18599"/>
    <cellStyle name="Output 8 2 7 10 2" xfId="18600"/>
    <cellStyle name="Output 8 2 7 11" xfId="18601"/>
    <cellStyle name="Output 8 2 7 11 2" xfId="18602"/>
    <cellStyle name="Output 8 2 7 12" xfId="18603"/>
    <cellStyle name="Output 8 2 7 12 2" xfId="18604"/>
    <cellStyle name="Output 8 2 7 13" xfId="18605"/>
    <cellStyle name="Output 8 2 7 13 2" xfId="18606"/>
    <cellStyle name="Output 8 2 7 14" xfId="18607"/>
    <cellStyle name="Output 8 2 7 14 2" xfId="18608"/>
    <cellStyle name="Output 8 2 7 15" xfId="18609"/>
    <cellStyle name="Output 8 2 7 15 2" xfId="18610"/>
    <cellStyle name="Output 8 2 7 16" xfId="18611"/>
    <cellStyle name="Output 8 2 7 16 2" xfId="18612"/>
    <cellStyle name="Output 8 2 7 17" xfId="18613"/>
    <cellStyle name="Output 8 2 7 17 2" xfId="18614"/>
    <cellStyle name="Output 8 2 7 18" xfId="18615"/>
    <cellStyle name="Output 8 2 7 2" xfId="18616"/>
    <cellStyle name="Output 8 2 7 2 10" xfId="18617"/>
    <cellStyle name="Output 8 2 7 2 10 2" xfId="18618"/>
    <cellStyle name="Output 8 2 7 2 11" xfId="18619"/>
    <cellStyle name="Output 8 2 7 2 11 2" xfId="18620"/>
    <cellStyle name="Output 8 2 7 2 12" xfId="18621"/>
    <cellStyle name="Output 8 2 7 2 12 2" xfId="18622"/>
    <cellStyle name="Output 8 2 7 2 13" xfId="18623"/>
    <cellStyle name="Output 8 2 7 2 13 2" xfId="18624"/>
    <cellStyle name="Output 8 2 7 2 14" xfId="18625"/>
    <cellStyle name="Output 8 2 7 2 14 2" xfId="18626"/>
    <cellStyle name="Output 8 2 7 2 15" xfId="18627"/>
    <cellStyle name="Output 8 2 7 2 15 2" xfId="18628"/>
    <cellStyle name="Output 8 2 7 2 16" xfId="18629"/>
    <cellStyle name="Output 8 2 7 2 16 2" xfId="18630"/>
    <cellStyle name="Output 8 2 7 2 17" xfId="18631"/>
    <cellStyle name="Output 8 2 7 2 17 2" xfId="18632"/>
    <cellStyle name="Output 8 2 7 2 18" xfId="18633"/>
    <cellStyle name="Output 8 2 7 2 2" xfId="18634"/>
    <cellStyle name="Output 8 2 7 2 2 2" xfId="18635"/>
    <cellStyle name="Output 8 2 7 2 3" xfId="18636"/>
    <cellStyle name="Output 8 2 7 2 3 2" xfId="18637"/>
    <cellStyle name="Output 8 2 7 2 4" xfId="18638"/>
    <cellStyle name="Output 8 2 7 2 4 2" xfId="18639"/>
    <cellStyle name="Output 8 2 7 2 5" xfId="18640"/>
    <cellStyle name="Output 8 2 7 2 5 2" xfId="18641"/>
    <cellStyle name="Output 8 2 7 2 6" xfId="18642"/>
    <cellStyle name="Output 8 2 7 2 6 2" xfId="18643"/>
    <cellStyle name="Output 8 2 7 2 7" xfId="18644"/>
    <cellStyle name="Output 8 2 7 2 7 2" xfId="18645"/>
    <cellStyle name="Output 8 2 7 2 8" xfId="18646"/>
    <cellStyle name="Output 8 2 7 2 8 2" xfId="18647"/>
    <cellStyle name="Output 8 2 7 2 9" xfId="18648"/>
    <cellStyle name="Output 8 2 7 2 9 2" xfId="18649"/>
    <cellStyle name="Output 8 2 7 3" xfId="18650"/>
    <cellStyle name="Output 8 2 7 3 10" xfId="18651"/>
    <cellStyle name="Output 8 2 7 3 10 2" xfId="18652"/>
    <cellStyle name="Output 8 2 7 3 11" xfId="18653"/>
    <cellStyle name="Output 8 2 7 3 11 2" xfId="18654"/>
    <cellStyle name="Output 8 2 7 3 12" xfId="18655"/>
    <cellStyle name="Output 8 2 7 3 12 2" xfId="18656"/>
    <cellStyle name="Output 8 2 7 3 13" xfId="18657"/>
    <cellStyle name="Output 8 2 7 3 13 2" xfId="18658"/>
    <cellStyle name="Output 8 2 7 3 14" xfId="18659"/>
    <cellStyle name="Output 8 2 7 3 14 2" xfId="18660"/>
    <cellStyle name="Output 8 2 7 3 15" xfId="18661"/>
    <cellStyle name="Output 8 2 7 3 15 2" xfId="18662"/>
    <cellStyle name="Output 8 2 7 3 16" xfId="18663"/>
    <cellStyle name="Output 8 2 7 3 2" xfId="18664"/>
    <cellStyle name="Output 8 2 7 3 2 2" xfId="18665"/>
    <cellStyle name="Output 8 2 7 3 3" xfId="18666"/>
    <cellStyle name="Output 8 2 7 3 3 2" xfId="18667"/>
    <cellStyle name="Output 8 2 7 3 4" xfId="18668"/>
    <cellStyle name="Output 8 2 7 3 4 2" xfId="18669"/>
    <cellStyle name="Output 8 2 7 3 5" xfId="18670"/>
    <cellStyle name="Output 8 2 7 3 5 2" xfId="18671"/>
    <cellStyle name="Output 8 2 7 3 6" xfId="18672"/>
    <cellStyle name="Output 8 2 7 3 6 2" xfId="18673"/>
    <cellStyle name="Output 8 2 7 3 7" xfId="18674"/>
    <cellStyle name="Output 8 2 7 3 7 2" xfId="18675"/>
    <cellStyle name="Output 8 2 7 3 8" xfId="18676"/>
    <cellStyle name="Output 8 2 7 3 8 2" xfId="18677"/>
    <cellStyle name="Output 8 2 7 3 9" xfId="18678"/>
    <cellStyle name="Output 8 2 7 3 9 2" xfId="18679"/>
    <cellStyle name="Output 8 2 7 4" xfId="18680"/>
    <cellStyle name="Output 8 2 7 4 10" xfId="18681"/>
    <cellStyle name="Output 8 2 7 4 10 2" xfId="18682"/>
    <cellStyle name="Output 8 2 7 4 11" xfId="18683"/>
    <cellStyle name="Output 8 2 7 4 11 2" xfId="18684"/>
    <cellStyle name="Output 8 2 7 4 12" xfId="18685"/>
    <cellStyle name="Output 8 2 7 4 12 2" xfId="18686"/>
    <cellStyle name="Output 8 2 7 4 13" xfId="18687"/>
    <cellStyle name="Output 8 2 7 4 13 2" xfId="18688"/>
    <cellStyle name="Output 8 2 7 4 14" xfId="18689"/>
    <cellStyle name="Output 8 2 7 4 14 2" xfId="18690"/>
    <cellStyle name="Output 8 2 7 4 15" xfId="18691"/>
    <cellStyle name="Output 8 2 7 4 15 2" xfId="18692"/>
    <cellStyle name="Output 8 2 7 4 16" xfId="18693"/>
    <cellStyle name="Output 8 2 7 4 2" xfId="18694"/>
    <cellStyle name="Output 8 2 7 4 2 2" xfId="18695"/>
    <cellStyle name="Output 8 2 7 4 3" xfId="18696"/>
    <cellStyle name="Output 8 2 7 4 3 2" xfId="18697"/>
    <cellStyle name="Output 8 2 7 4 4" xfId="18698"/>
    <cellStyle name="Output 8 2 7 4 4 2" xfId="18699"/>
    <cellStyle name="Output 8 2 7 4 5" xfId="18700"/>
    <cellStyle name="Output 8 2 7 4 5 2" xfId="18701"/>
    <cellStyle name="Output 8 2 7 4 6" xfId="18702"/>
    <cellStyle name="Output 8 2 7 4 6 2" xfId="18703"/>
    <cellStyle name="Output 8 2 7 4 7" xfId="18704"/>
    <cellStyle name="Output 8 2 7 4 7 2" xfId="18705"/>
    <cellStyle name="Output 8 2 7 4 8" xfId="18706"/>
    <cellStyle name="Output 8 2 7 4 8 2" xfId="18707"/>
    <cellStyle name="Output 8 2 7 4 9" xfId="18708"/>
    <cellStyle name="Output 8 2 7 4 9 2" xfId="18709"/>
    <cellStyle name="Output 8 2 7 5" xfId="18710"/>
    <cellStyle name="Output 8 2 7 5 10" xfId="18711"/>
    <cellStyle name="Output 8 2 7 5 10 2" xfId="18712"/>
    <cellStyle name="Output 8 2 7 5 11" xfId="18713"/>
    <cellStyle name="Output 8 2 7 5 11 2" xfId="18714"/>
    <cellStyle name="Output 8 2 7 5 12" xfId="18715"/>
    <cellStyle name="Output 8 2 7 5 12 2" xfId="18716"/>
    <cellStyle name="Output 8 2 7 5 13" xfId="18717"/>
    <cellStyle name="Output 8 2 7 5 13 2" xfId="18718"/>
    <cellStyle name="Output 8 2 7 5 14" xfId="18719"/>
    <cellStyle name="Output 8 2 7 5 2" xfId="18720"/>
    <cellStyle name="Output 8 2 7 5 2 2" xfId="18721"/>
    <cellStyle name="Output 8 2 7 5 3" xfId="18722"/>
    <cellStyle name="Output 8 2 7 5 3 2" xfId="18723"/>
    <cellStyle name="Output 8 2 7 5 4" xfId="18724"/>
    <cellStyle name="Output 8 2 7 5 4 2" xfId="18725"/>
    <cellStyle name="Output 8 2 7 5 5" xfId="18726"/>
    <cellStyle name="Output 8 2 7 5 5 2" xfId="18727"/>
    <cellStyle name="Output 8 2 7 5 6" xfId="18728"/>
    <cellStyle name="Output 8 2 7 5 6 2" xfId="18729"/>
    <cellStyle name="Output 8 2 7 5 7" xfId="18730"/>
    <cellStyle name="Output 8 2 7 5 7 2" xfId="18731"/>
    <cellStyle name="Output 8 2 7 5 8" xfId="18732"/>
    <cellStyle name="Output 8 2 7 5 8 2" xfId="18733"/>
    <cellStyle name="Output 8 2 7 5 9" xfId="18734"/>
    <cellStyle name="Output 8 2 7 5 9 2" xfId="18735"/>
    <cellStyle name="Output 8 2 7 6" xfId="18736"/>
    <cellStyle name="Output 8 2 7 6 2" xfId="18737"/>
    <cellStyle name="Output 8 2 7 7" xfId="18738"/>
    <cellStyle name="Output 8 2 7 7 2" xfId="18739"/>
    <cellStyle name="Output 8 2 7 8" xfId="18740"/>
    <cellStyle name="Output 8 2 7 8 2" xfId="18741"/>
    <cellStyle name="Output 8 2 7 9" xfId="18742"/>
    <cellStyle name="Output 8 2 7 9 2" xfId="18743"/>
    <cellStyle name="Output 8 2 8" xfId="18744"/>
    <cellStyle name="Output 8 2 8 10" xfId="18745"/>
    <cellStyle name="Output 8 2 8 10 2" xfId="18746"/>
    <cellStyle name="Output 8 2 8 11" xfId="18747"/>
    <cellStyle name="Output 8 2 8 11 2" xfId="18748"/>
    <cellStyle name="Output 8 2 8 12" xfId="18749"/>
    <cellStyle name="Output 8 2 8 12 2" xfId="18750"/>
    <cellStyle name="Output 8 2 8 13" xfId="18751"/>
    <cellStyle name="Output 8 2 8 13 2" xfId="18752"/>
    <cellStyle name="Output 8 2 8 14" xfId="18753"/>
    <cellStyle name="Output 8 2 8 14 2" xfId="18754"/>
    <cellStyle name="Output 8 2 8 15" xfId="18755"/>
    <cellStyle name="Output 8 2 8 15 2" xfId="18756"/>
    <cellStyle name="Output 8 2 8 16" xfId="18757"/>
    <cellStyle name="Output 8 2 8 16 2" xfId="18758"/>
    <cellStyle name="Output 8 2 8 17" xfId="18759"/>
    <cellStyle name="Output 8 2 8 17 2" xfId="18760"/>
    <cellStyle name="Output 8 2 8 18" xfId="18761"/>
    <cellStyle name="Output 8 2 8 2" xfId="18762"/>
    <cellStyle name="Output 8 2 8 2 10" xfId="18763"/>
    <cellStyle name="Output 8 2 8 2 10 2" xfId="18764"/>
    <cellStyle name="Output 8 2 8 2 11" xfId="18765"/>
    <cellStyle name="Output 8 2 8 2 11 2" xfId="18766"/>
    <cellStyle name="Output 8 2 8 2 12" xfId="18767"/>
    <cellStyle name="Output 8 2 8 2 12 2" xfId="18768"/>
    <cellStyle name="Output 8 2 8 2 13" xfId="18769"/>
    <cellStyle name="Output 8 2 8 2 13 2" xfId="18770"/>
    <cellStyle name="Output 8 2 8 2 14" xfId="18771"/>
    <cellStyle name="Output 8 2 8 2 14 2" xfId="18772"/>
    <cellStyle name="Output 8 2 8 2 15" xfId="18773"/>
    <cellStyle name="Output 8 2 8 2 15 2" xfId="18774"/>
    <cellStyle name="Output 8 2 8 2 16" xfId="18775"/>
    <cellStyle name="Output 8 2 8 2 16 2" xfId="18776"/>
    <cellStyle name="Output 8 2 8 2 17" xfId="18777"/>
    <cellStyle name="Output 8 2 8 2 17 2" xfId="18778"/>
    <cellStyle name="Output 8 2 8 2 18" xfId="18779"/>
    <cellStyle name="Output 8 2 8 2 2" xfId="18780"/>
    <cellStyle name="Output 8 2 8 2 2 2" xfId="18781"/>
    <cellStyle name="Output 8 2 8 2 3" xfId="18782"/>
    <cellStyle name="Output 8 2 8 2 3 2" xfId="18783"/>
    <cellStyle name="Output 8 2 8 2 4" xfId="18784"/>
    <cellStyle name="Output 8 2 8 2 4 2" xfId="18785"/>
    <cellStyle name="Output 8 2 8 2 5" xfId="18786"/>
    <cellStyle name="Output 8 2 8 2 5 2" xfId="18787"/>
    <cellStyle name="Output 8 2 8 2 6" xfId="18788"/>
    <cellStyle name="Output 8 2 8 2 6 2" xfId="18789"/>
    <cellStyle name="Output 8 2 8 2 7" xfId="18790"/>
    <cellStyle name="Output 8 2 8 2 7 2" xfId="18791"/>
    <cellStyle name="Output 8 2 8 2 8" xfId="18792"/>
    <cellStyle name="Output 8 2 8 2 8 2" xfId="18793"/>
    <cellStyle name="Output 8 2 8 2 9" xfId="18794"/>
    <cellStyle name="Output 8 2 8 2 9 2" xfId="18795"/>
    <cellStyle name="Output 8 2 8 3" xfId="18796"/>
    <cellStyle name="Output 8 2 8 3 10" xfId="18797"/>
    <cellStyle name="Output 8 2 8 3 10 2" xfId="18798"/>
    <cellStyle name="Output 8 2 8 3 11" xfId="18799"/>
    <cellStyle name="Output 8 2 8 3 11 2" xfId="18800"/>
    <cellStyle name="Output 8 2 8 3 12" xfId="18801"/>
    <cellStyle name="Output 8 2 8 3 12 2" xfId="18802"/>
    <cellStyle name="Output 8 2 8 3 13" xfId="18803"/>
    <cellStyle name="Output 8 2 8 3 13 2" xfId="18804"/>
    <cellStyle name="Output 8 2 8 3 14" xfId="18805"/>
    <cellStyle name="Output 8 2 8 3 14 2" xfId="18806"/>
    <cellStyle name="Output 8 2 8 3 15" xfId="18807"/>
    <cellStyle name="Output 8 2 8 3 15 2" xfId="18808"/>
    <cellStyle name="Output 8 2 8 3 16" xfId="18809"/>
    <cellStyle name="Output 8 2 8 3 2" xfId="18810"/>
    <cellStyle name="Output 8 2 8 3 2 2" xfId="18811"/>
    <cellStyle name="Output 8 2 8 3 3" xfId="18812"/>
    <cellStyle name="Output 8 2 8 3 3 2" xfId="18813"/>
    <cellStyle name="Output 8 2 8 3 4" xfId="18814"/>
    <cellStyle name="Output 8 2 8 3 4 2" xfId="18815"/>
    <cellStyle name="Output 8 2 8 3 5" xfId="18816"/>
    <cellStyle name="Output 8 2 8 3 5 2" xfId="18817"/>
    <cellStyle name="Output 8 2 8 3 6" xfId="18818"/>
    <cellStyle name="Output 8 2 8 3 6 2" xfId="18819"/>
    <cellStyle name="Output 8 2 8 3 7" xfId="18820"/>
    <cellStyle name="Output 8 2 8 3 7 2" xfId="18821"/>
    <cellStyle name="Output 8 2 8 3 8" xfId="18822"/>
    <cellStyle name="Output 8 2 8 3 8 2" xfId="18823"/>
    <cellStyle name="Output 8 2 8 3 9" xfId="18824"/>
    <cellStyle name="Output 8 2 8 3 9 2" xfId="18825"/>
    <cellStyle name="Output 8 2 8 4" xfId="18826"/>
    <cellStyle name="Output 8 2 8 4 10" xfId="18827"/>
    <cellStyle name="Output 8 2 8 4 10 2" xfId="18828"/>
    <cellStyle name="Output 8 2 8 4 11" xfId="18829"/>
    <cellStyle name="Output 8 2 8 4 11 2" xfId="18830"/>
    <cellStyle name="Output 8 2 8 4 12" xfId="18831"/>
    <cellStyle name="Output 8 2 8 4 12 2" xfId="18832"/>
    <cellStyle name="Output 8 2 8 4 13" xfId="18833"/>
    <cellStyle name="Output 8 2 8 4 13 2" xfId="18834"/>
    <cellStyle name="Output 8 2 8 4 14" xfId="18835"/>
    <cellStyle name="Output 8 2 8 4 14 2" xfId="18836"/>
    <cellStyle name="Output 8 2 8 4 15" xfId="18837"/>
    <cellStyle name="Output 8 2 8 4 15 2" xfId="18838"/>
    <cellStyle name="Output 8 2 8 4 16" xfId="18839"/>
    <cellStyle name="Output 8 2 8 4 2" xfId="18840"/>
    <cellStyle name="Output 8 2 8 4 2 2" xfId="18841"/>
    <cellStyle name="Output 8 2 8 4 3" xfId="18842"/>
    <cellStyle name="Output 8 2 8 4 3 2" xfId="18843"/>
    <cellStyle name="Output 8 2 8 4 4" xfId="18844"/>
    <cellStyle name="Output 8 2 8 4 4 2" xfId="18845"/>
    <cellStyle name="Output 8 2 8 4 5" xfId="18846"/>
    <cellStyle name="Output 8 2 8 4 5 2" xfId="18847"/>
    <cellStyle name="Output 8 2 8 4 6" xfId="18848"/>
    <cellStyle name="Output 8 2 8 4 6 2" xfId="18849"/>
    <cellStyle name="Output 8 2 8 4 7" xfId="18850"/>
    <cellStyle name="Output 8 2 8 4 7 2" xfId="18851"/>
    <cellStyle name="Output 8 2 8 4 8" xfId="18852"/>
    <cellStyle name="Output 8 2 8 4 8 2" xfId="18853"/>
    <cellStyle name="Output 8 2 8 4 9" xfId="18854"/>
    <cellStyle name="Output 8 2 8 4 9 2" xfId="18855"/>
    <cellStyle name="Output 8 2 8 5" xfId="18856"/>
    <cellStyle name="Output 8 2 8 5 10" xfId="18857"/>
    <cellStyle name="Output 8 2 8 5 10 2" xfId="18858"/>
    <cellStyle name="Output 8 2 8 5 11" xfId="18859"/>
    <cellStyle name="Output 8 2 8 5 11 2" xfId="18860"/>
    <cellStyle name="Output 8 2 8 5 12" xfId="18861"/>
    <cellStyle name="Output 8 2 8 5 12 2" xfId="18862"/>
    <cellStyle name="Output 8 2 8 5 13" xfId="18863"/>
    <cellStyle name="Output 8 2 8 5 13 2" xfId="18864"/>
    <cellStyle name="Output 8 2 8 5 14" xfId="18865"/>
    <cellStyle name="Output 8 2 8 5 2" xfId="18866"/>
    <cellStyle name="Output 8 2 8 5 2 2" xfId="18867"/>
    <cellStyle name="Output 8 2 8 5 3" xfId="18868"/>
    <cellStyle name="Output 8 2 8 5 3 2" xfId="18869"/>
    <cellStyle name="Output 8 2 8 5 4" xfId="18870"/>
    <cellStyle name="Output 8 2 8 5 4 2" xfId="18871"/>
    <cellStyle name="Output 8 2 8 5 5" xfId="18872"/>
    <cellStyle name="Output 8 2 8 5 5 2" xfId="18873"/>
    <cellStyle name="Output 8 2 8 5 6" xfId="18874"/>
    <cellStyle name="Output 8 2 8 5 6 2" xfId="18875"/>
    <cellStyle name="Output 8 2 8 5 7" xfId="18876"/>
    <cellStyle name="Output 8 2 8 5 7 2" xfId="18877"/>
    <cellStyle name="Output 8 2 8 5 8" xfId="18878"/>
    <cellStyle name="Output 8 2 8 5 8 2" xfId="18879"/>
    <cellStyle name="Output 8 2 8 5 9" xfId="18880"/>
    <cellStyle name="Output 8 2 8 5 9 2" xfId="18881"/>
    <cellStyle name="Output 8 2 8 6" xfId="18882"/>
    <cellStyle name="Output 8 2 8 6 2" xfId="18883"/>
    <cellStyle name="Output 8 2 8 7" xfId="18884"/>
    <cellStyle name="Output 8 2 8 7 2" xfId="18885"/>
    <cellStyle name="Output 8 2 8 8" xfId="18886"/>
    <cellStyle name="Output 8 2 8 8 2" xfId="18887"/>
    <cellStyle name="Output 8 2 8 9" xfId="18888"/>
    <cellStyle name="Output 8 2 8 9 2" xfId="18889"/>
    <cellStyle name="Output 8 2 9" xfId="18890"/>
    <cellStyle name="Output 8 2 9 10" xfId="18891"/>
    <cellStyle name="Output 8 2 9 10 2" xfId="18892"/>
    <cellStyle name="Output 8 2 9 11" xfId="18893"/>
    <cellStyle name="Output 8 2 9 11 2" xfId="18894"/>
    <cellStyle name="Output 8 2 9 12" xfId="18895"/>
    <cellStyle name="Output 8 2 9 12 2" xfId="18896"/>
    <cellStyle name="Output 8 2 9 13" xfId="18897"/>
    <cellStyle name="Output 8 2 9 13 2" xfId="18898"/>
    <cellStyle name="Output 8 2 9 14" xfId="18899"/>
    <cellStyle name="Output 8 2 9 14 2" xfId="18900"/>
    <cellStyle name="Output 8 2 9 15" xfId="18901"/>
    <cellStyle name="Output 8 2 9 15 2" xfId="18902"/>
    <cellStyle name="Output 8 2 9 16" xfId="18903"/>
    <cellStyle name="Output 8 2 9 16 2" xfId="18904"/>
    <cellStyle name="Output 8 2 9 17" xfId="18905"/>
    <cellStyle name="Output 8 2 9 17 2" xfId="18906"/>
    <cellStyle name="Output 8 2 9 18" xfId="18907"/>
    <cellStyle name="Output 8 2 9 2" xfId="18908"/>
    <cellStyle name="Output 8 2 9 2 2" xfId="18909"/>
    <cellStyle name="Output 8 2 9 3" xfId="18910"/>
    <cellStyle name="Output 8 2 9 3 2" xfId="18911"/>
    <cellStyle name="Output 8 2 9 4" xfId="18912"/>
    <cellStyle name="Output 8 2 9 4 2" xfId="18913"/>
    <cellStyle name="Output 8 2 9 5" xfId="18914"/>
    <cellStyle name="Output 8 2 9 5 2" xfId="18915"/>
    <cellStyle name="Output 8 2 9 6" xfId="18916"/>
    <cellStyle name="Output 8 2 9 6 2" xfId="18917"/>
    <cellStyle name="Output 8 2 9 7" xfId="18918"/>
    <cellStyle name="Output 8 2 9 7 2" xfId="18919"/>
    <cellStyle name="Output 8 2 9 8" xfId="18920"/>
    <cellStyle name="Output 8 2 9 8 2" xfId="18921"/>
    <cellStyle name="Output 8 2 9 9" xfId="18922"/>
    <cellStyle name="Output 8 2 9 9 2" xfId="18923"/>
    <cellStyle name="Output 8 20" xfId="18924"/>
    <cellStyle name="Output 8 20 2" xfId="18925"/>
    <cellStyle name="Output 8 21" xfId="18926"/>
    <cellStyle name="Output 8 21 2" xfId="18927"/>
    <cellStyle name="Output 8 22" xfId="18928"/>
    <cellStyle name="Output 8 22 2" xfId="18929"/>
    <cellStyle name="Output 8 23" xfId="18930"/>
    <cellStyle name="Output 8 23 2" xfId="18931"/>
    <cellStyle name="Output 8 24" xfId="18932"/>
    <cellStyle name="Output 8 24 2" xfId="18933"/>
    <cellStyle name="Output 8 25" xfId="18934"/>
    <cellStyle name="Output 8 25 2" xfId="18935"/>
    <cellStyle name="Output 8 26" xfId="18936"/>
    <cellStyle name="Output 8 26 2" xfId="18937"/>
    <cellStyle name="Output 8 27" xfId="18938"/>
    <cellStyle name="Output 8 27 2" xfId="18939"/>
    <cellStyle name="Output 8 28" xfId="18940"/>
    <cellStyle name="Output 8 3" xfId="18941"/>
    <cellStyle name="Output 8 3 10" xfId="18942"/>
    <cellStyle name="Output 8 3 10 2" xfId="18943"/>
    <cellStyle name="Output 8 3 11" xfId="18944"/>
    <cellStyle name="Output 8 3 11 2" xfId="18945"/>
    <cellStyle name="Output 8 3 12" xfId="18946"/>
    <cellStyle name="Output 8 3 12 2" xfId="18947"/>
    <cellStyle name="Output 8 3 13" xfId="18948"/>
    <cellStyle name="Output 8 3 13 2" xfId="18949"/>
    <cellStyle name="Output 8 3 14" xfId="18950"/>
    <cellStyle name="Output 8 3 14 2" xfId="18951"/>
    <cellStyle name="Output 8 3 15" xfId="18952"/>
    <cellStyle name="Output 8 3 15 2" xfId="18953"/>
    <cellStyle name="Output 8 3 16" xfId="18954"/>
    <cellStyle name="Output 8 3 16 2" xfId="18955"/>
    <cellStyle name="Output 8 3 17" xfId="18956"/>
    <cellStyle name="Output 8 3 17 2" xfId="18957"/>
    <cellStyle name="Output 8 3 18" xfId="18958"/>
    <cellStyle name="Output 8 3 18 2" xfId="18959"/>
    <cellStyle name="Output 8 3 19" xfId="18960"/>
    <cellStyle name="Output 8 3 19 2" xfId="18961"/>
    <cellStyle name="Output 8 3 2" xfId="18962"/>
    <cellStyle name="Output 8 3 2 10" xfId="18963"/>
    <cellStyle name="Output 8 3 2 10 2" xfId="18964"/>
    <cellStyle name="Output 8 3 2 11" xfId="18965"/>
    <cellStyle name="Output 8 3 2 11 2" xfId="18966"/>
    <cellStyle name="Output 8 3 2 12" xfId="18967"/>
    <cellStyle name="Output 8 3 2 12 2" xfId="18968"/>
    <cellStyle name="Output 8 3 2 13" xfId="18969"/>
    <cellStyle name="Output 8 3 2 13 2" xfId="18970"/>
    <cellStyle name="Output 8 3 2 14" xfId="18971"/>
    <cellStyle name="Output 8 3 2 14 2" xfId="18972"/>
    <cellStyle name="Output 8 3 2 15" xfId="18973"/>
    <cellStyle name="Output 8 3 2 15 2" xfId="18974"/>
    <cellStyle name="Output 8 3 2 16" xfId="18975"/>
    <cellStyle name="Output 8 3 2 16 2" xfId="18976"/>
    <cellStyle name="Output 8 3 2 17" xfId="18977"/>
    <cellStyle name="Output 8 3 2 17 2" xfId="18978"/>
    <cellStyle name="Output 8 3 2 18" xfId="18979"/>
    <cellStyle name="Output 8 3 2 18 2" xfId="18980"/>
    <cellStyle name="Output 8 3 2 19" xfId="18981"/>
    <cellStyle name="Output 8 3 2 2" xfId="18982"/>
    <cellStyle name="Output 8 3 2 2 2" xfId="18983"/>
    <cellStyle name="Output 8 3 2 3" xfId="18984"/>
    <cellStyle name="Output 8 3 2 3 2" xfId="18985"/>
    <cellStyle name="Output 8 3 2 4" xfId="18986"/>
    <cellStyle name="Output 8 3 2 4 2" xfId="18987"/>
    <cellStyle name="Output 8 3 2 5" xfId="18988"/>
    <cellStyle name="Output 8 3 2 5 2" xfId="18989"/>
    <cellStyle name="Output 8 3 2 6" xfId="18990"/>
    <cellStyle name="Output 8 3 2 6 2" xfId="18991"/>
    <cellStyle name="Output 8 3 2 7" xfId="18992"/>
    <cellStyle name="Output 8 3 2 7 2" xfId="18993"/>
    <cellStyle name="Output 8 3 2 8" xfId="18994"/>
    <cellStyle name="Output 8 3 2 8 2" xfId="18995"/>
    <cellStyle name="Output 8 3 2 9" xfId="18996"/>
    <cellStyle name="Output 8 3 2 9 2" xfId="18997"/>
    <cellStyle name="Output 8 3 20" xfId="18998"/>
    <cellStyle name="Output 8 3 3" xfId="18999"/>
    <cellStyle name="Output 8 3 3 10" xfId="19000"/>
    <cellStyle name="Output 8 3 3 10 2" xfId="19001"/>
    <cellStyle name="Output 8 3 3 11" xfId="19002"/>
    <cellStyle name="Output 8 3 3 11 2" xfId="19003"/>
    <cellStyle name="Output 8 3 3 12" xfId="19004"/>
    <cellStyle name="Output 8 3 3 12 2" xfId="19005"/>
    <cellStyle name="Output 8 3 3 13" xfId="19006"/>
    <cellStyle name="Output 8 3 3 13 2" xfId="19007"/>
    <cellStyle name="Output 8 3 3 14" xfId="19008"/>
    <cellStyle name="Output 8 3 3 14 2" xfId="19009"/>
    <cellStyle name="Output 8 3 3 15" xfId="19010"/>
    <cellStyle name="Output 8 3 3 15 2" xfId="19011"/>
    <cellStyle name="Output 8 3 3 16" xfId="19012"/>
    <cellStyle name="Output 8 3 3 16 2" xfId="19013"/>
    <cellStyle name="Output 8 3 3 17" xfId="19014"/>
    <cellStyle name="Output 8 3 3 17 2" xfId="19015"/>
    <cellStyle name="Output 8 3 3 18" xfId="19016"/>
    <cellStyle name="Output 8 3 3 18 2" xfId="19017"/>
    <cellStyle name="Output 8 3 3 19" xfId="19018"/>
    <cellStyle name="Output 8 3 3 2" xfId="19019"/>
    <cellStyle name="Output 8 3 3 2 2" xfId="19020"/>
    <cellStyle name="Output 8 3 3 3" xfId="19021"/>
    <cellStyle name="Output 8 3 3 3 2" xfId="19022"/>
    <cellStyle name="Output 8 3 3 4" xfId="19023"/>
    <cellStyle name="Output 8 3 3 4 2" xfId="19024"/>
    <cellStyle name="Output 8 3 3 5" xfId="19025"/>
    <cellStyle name="Output 8 3 3 5 2" xfId="19026"/>
    <cellStyle name="Output 8 3 3 6" xfId="19027"/>
    <cellStyle name="Output 8 3 3 6 2" xfId="19028"/>
    <cellStyle name="Output 8 3 3 7" xfId="19029"/>
    <cellStyle name="Output 8 3 3 7 2" xfId="19030"/>
    <cellStyle name="Output 8 3 3 8" xfId="19031"/>
    <cellStyle name="Output 8 3 3 8 2" xfId="19032"/>
    <cellStyle name="Output 8 3 3 9" xfId="19033"/>
    <cellStyle name="Output 8 3 3 9 2" xfId="19034"/>
    <cellStyle name="Output 8 3 4" xfId="19035"/>
    <cellStyle name="Output 8 3 4 10" xfId="19036"/>
    <cellStyle name="Output 8 3 4 10 2" xfId="19037"/>
    <cellStyle name="Output 8 3 4 11" xfId="19038"/>
    <cellStyle name="Output 8 3 4 11 2" xfId="19039"/>
    <cellStyle name="Output 8 3 4 12" xfId="19040"/>
    <cellStyle name="Output 8 3 4 12 2" xfId="19041"/>
    <cellStyle name="Output 8 3 4 13" xfId="19042"/>
    <cellStyle name="Output 8 3 4 13 2" xfId="19043"/>
    <cellStyle name="Output 8 3 4 14" xfId="19044"/>
    <cellStyle name="Output 8 3 4 14 2" xfId="19045"/>
    <cellStyle name="Output 8 3 4 15" xfId="19046"/>
    <cellStyle name="Output 8 3 4 15 2" xfId="19047"/>
    <cellStyle name="Output 8 3 4 16" xfId="19048"/>
    <cellStyle name="Output 8 3 4 2" xfId="19049"/>
    <cellStyle name="Output 8 3 4 2 2" xfId="19050"/>
    <cellStyle name="Output 8 3 4 3" xfId="19051"/>
    <cellStyle name="Output 8 3 4 3 2" xfId="19052"/>
    <cellStyle name="Output 8 3 4 4" xfId="19053"/>
    <cellStyle name="Output 8 3 4 4 2" xfId="19054"/>
    <cellStyle name="Output 8 3 4 5" xfId="19055"/>
    <cellStyle name="Output 8 3 4 5 2" xfId="19056"/>
    <cellStyle name="Output 8 3 4 6" xfId="19057"/>
    <cellStyle name="Output 8 3 4 6 2" xfId="19058"/>
    <cellStyle name="Output 8 3 4 7" xfId="19059"/>
    <cellStyle name="Output 8 3 4 7 2" xfId="19060"/>
    <cellStyle name="Output 8 3 4 8" xfId="19061"/>
    <cellStyle name="Output 8 3 4 8 2" xfId="19062"/>
    <cellStyle name="Output 8 3 4 9" xfId="19063"/>
    <cellStyle name="Output 8 3 4 9 2" xfId="19064"/>
    <cellStyle name="Output 8 3 5" xfId="19065"/>
    <cellStyle name="Output 8 3 5 10" xfId="19066"/>
    <cellStyle name="Output 8 3 5 10 2" xfId="19067"/>
    <cellStyle name="Output 8 3 5 11" xfId="19068"/>
    <cellStyle name="Output 8 3 5 11 2" xfId="19069"/>
    <cellStyle name="Output 8 3 5 12" xfId="19070"/>
    <cellStyle name="Output 8 3 5 12 2" xfId="19071"/>
    <cellStyle name="Output 8 3 5 13" xfId="19072"/>
    <cellStyle name="Output 8 3 5 13 2" xfId="19073"/>
    <cellStyle name="Output 8 3 5 14" xfId="19074"/>
    <cellStyle name="Output 8 3 5 14 2" xfId="19075"/>
    <cellStyle name="Output 8 3 5 15" xfId="19076"/>
    <cellStyle name="Output 8 3 5 15 2" xfId="19077"/>
    <cellStyle name="Output 8 3 5 16" xfId="19078"/>
    <cellStyle name="Output 8 3 5 2" xfId="19079"/>
    <cellStyle name="Output 8 3 5 2 2" xfId="19080"/>
    <cellStyle name="Output 8 3 5 3" xfId="19081"/>
    <cellStyle name="Output 8 3 5 3 2" xfId="19082"/>
    <cellStyle name="Output 8 3 5 4" xfId="19083"/>
    <cellStyle name="Output 8 3 5 4 2" xfId="19084"/>
    <cellStyle name="Output 8 3 5 5" xfId="19085"/>
    <cellStyle name="Output 8 3 5 5 2" xfId="19086"/>
    <cellStyle name="Output 8 3 5 6" xfId="19087"/>
    <cellStyle name="Output 8 3 5 6 2" xfId="19088"/>
    <cellStyle name="Output 8 3 5 7" xfId="19089"/>
    <cellStyle name="Output 8 3 5 7 2" xfId="19090"/>
    <cellStyle name="Output 8 3 5 8" xfId="19091"/>
    <cellStyle name="Output 8 3 5 8 2" xfId="19092"/>
    <cellStyle name="Output 8 3 5 9" xfId="19093"/>
    <cellStyle name="Output 8 3 5 9 2" xfId="19094"/>
    <cellStyle name="Output 8 3 6" xfId="19095"/>
    <cellStyle name="Output 8 3 6 10" xfId="19096"/>
    <cellStyle name="Output 8 3 6 10 2" xfId="19097"/>
    <cellStyle name="Output 8 3 6 11" xfId="19098"/>
    <cellStyle name="Output 8 3 6 11 2" xfId="19099"/>
    <cellStyle name="Output 8 3 6 12" xfId="19100"/>
    <cellStyle name="Output 8 3 6 12 2" xfId="19101"/>
    <cellStyle name="Output 8 3 6 13" xfId="19102"/>
    <cellStyle name="Output 8 3 6 13 2" xfId="19103"/>
    <cellStyle name="Output 8 3 6 14" xfId="19104"/>
    <cellStyle name="Output 8 3 6 14 2" xfId="19105"/>
    <cellStyle name="Output 8 3 6 15" xfId="19106"/>
    <cellStyle name="Output 8 3 6 2" xfId="19107"/>
    <cellStyle name="Output 8 3 6 2 2" xfId="19108"/>
    <cellStyle name="Output 8 3 6 3" xfId="19109"/>
    <cellStyle name="Output 8 3 6 3 2" xfId="19110"/>
    <cellStyle name="Output 8 3 6 4" xfId="19111"/>
    <cellStyle name="Output 8 3 6 4 2" xfId="19112"/>
    <cellStyle name="Output 8 3 6 5" xfId="19113"/>
    <cellStyle name="Output 8 3 6 5 2" xfId="19114"/>
    <cellStyle name="Output 8 3 6 6" xfId="19115"/>
    <cellStyle name="Output 8 3 6 6 2" xfId="19116"/>
    <cellStyle name="Output 8 3 6 7" xfId="19117"/>
    <cellStyle name="Output 8 3 6 7 2" xfId="19118"/>
    <cellStyle name="Output 8 3 6 8" xfId="19119"/>
    <cellStyle name="Output 8 3 6 8 2" xfId="19120"/>
    <cellStyle name="Output 8 3 6 9" xfId="19121"/>
    <cellStyle name="Output 8 3 6 9 2" xfId="19122"/>
    <cellStyle name="Output 8 3 7" xfId="19123"/>
    <cellStyle name="Output 8 3 7 2" xfId="19124"/>
    <cellStyle name="Output 8 3 8" xfId="19125"/>
    <cellStyle name="Output 8 3 8 2" xfId="19126"/>
    <cellStyle name="Output 8 3 9" xfId="19127"/>
    <cellStyle name="Output 8 3 9 2" xfId="19128"/>
    <cellStyle name="Output 8 4" xfId="19129"/>
    <cellStyle name="Output 8 4 10" xfId="19130"/>
    <cellStyle name="Output 8 4 10 2" xfId="19131"/>
    <cellStyle name="Output 8 4 11" xfId="19132"/>
    <cellStyle name="Output 8 4 11 2" xfId="19133"/>
    <cellStyle name="Output 8 4 12" xfId="19134"/>
    <cellStyle name="Output 8 4 12 2" xfId="19135"/>
    <cellStyle name="Output 8 4 13" xfId="19136"/>
    <cellStyle name="Output 8 4 13 2" xfId="19137"/>
    <cellStyle name="Output 8 4 14" xfId="19138"/>
    <cellStyle name="Output 8 4 14 2" xfId="19139"/>
    <cellStyle name="Output 8 4 15" xfId="19140"/>
    <cellStyle name="Output 8 4 15 2" xfId="19141"/>
    <cellStyle name="Output 8 4 16" xfId="19142"/>
    <cellStyle name="Output 8 4 16 2" xfId="19143"/>
    <cellStyle name="Output 8 4 17" xfId="19144"/>
    <cellStyle name="Output 8 4 17 2" xfId="19145"/>
    <cellStyle name="Output 8 4 18" xfId="19146"/>
    <cellStyle name="Output 8 4 18 2" xfId="19147"/>
    <cellStyle name="Output 8 4 19" xfId="19148"/>
    <cellStyle name="Output 8 4 19 2" xfId="19149"/>
    <cellStyle name="Output 8 4 2" xfId="19150"/>
    <cellStyle name="Output 8 4 2 10" xfId="19151"/>
    <cellStyle name="Output 8 4 2 10 2" xfId="19152"/>
    <cellStyle name="Output 8 4 2 11" xfId="19153"/>
    <cellStyle name="Output 8 4 2 11 2" xfId="19154"/>
    <cellStyle name="Output 8 4 2 12" xfId="19155"/>
    <cellStyle name="Output 8 4 2 12 2" xfId="19156"/>
    <cellStyle name="Output 8 4 2 13" xfId="19157"/>
    <cellStyle name="Output 8 4 2 13 2" xfId="19158"/>
    <cellStyle name="Output 8 4 2 14" xfId="19159"/>
    <cellStyle name="Output 8 4 2 14 2" xfId="19160"/>
    <cellStyle name="Output 8 4 2 15" xfId="19161"/>
    <cellStyle name="Output 8 4 2 15 2" xfId="19162"/>
    <cellStyle name="Output 8 4 2 16" xfId="19163"/>
    <cellStyle name="Output 8 4 2 16 2" xfId="19164"/>
    <cellStyle name="Output 8 4 2 17" xfId="19165"/>
    <cellStyle name="Output 8 4 2 17 2" xfId="19166"/>
    <cellStyle name="Output 8 4 2 18" xfId="19167"/>
    <cellStyle name="Output 8 4 2 18 2" xfId="19168"/>
    <cellStyle name="Output 8 4 2 19" xfId="19169"/>
    <cellStyle name="Output 8 4 2 2" xfId="19170"/>
    <cellStyle name="Output 8 4 2 2 2" xfId="19171"/>
    <cellStyle name="Output 8 4 2 3" xfId="19172"/>
    <cellStyle name="Output 8 4 2 3 2" xfId="19173"/>
    <cellStyle name="Output 8 4 2 4" xfId="19174"/>
    <cellStyle name="Output 8 4 2 4 2" xfId="19175"/>
    <cellStyle name="Output 8 4 2 5" xfId="19176"/>
    <cellStyle name="Output 8 4 2 5 2" xfId="19177"/>
    <cellStyle name="Output 8 4 2 6" xfId="19178"/>
    <cellStyle name="Output 8 4 2 6 2" xfId="19179"/>
    <cellStyle name="Output 8 4 2 7" xfId="19180"/>
    <cellStyle name="Output 8 4 2 7 2" xfId="19181"/>
    <cellStyle name="Output 8 4 2 8" xfId="19182"/>
    <cellStyle name="Output 8 4 2 8 2" xfId="19183"/>
    <cellStyle name="Output 8 4 2 9" xfId="19184"/>
    <cellStyle name="Output 8 4 2 9 2" xfId="19185"/>
    <cellStyle name="Output 8 4 20" xfId="19186"/>
    <cellStyle name="Output 8 4 3" xfId="19187"/>
    <cellStyle name="Output 8 4 3 10" xfId="19188"/>
    <cellStyle name="Output 8 4 3 10 2" xfId="19189"/>
    <cellStyle name="Output 8 4 3 11" xfId="19190"/>
    <cellStyle name="Output 8 4 3 11 2" xfId="19191"/>
    <cellStyle name="Output 8 4 3 12" xfId="19192"/>
    <cellStyle name="Output 8 4 3 12 2" xfId="19193"/>
    <cellStyle name="Output 8 4 3 13" xfId="19194"/>
    <cellStyle name="Output 8 4 3 13 2" xfId="19195"/>
    <cellStyle name="Output 8 4 3 14" xfId="19196"/>
    <cellStyle name="Output 8 4 3 14 2" xfId="19197"/>
    <cellStyle name="Output 8 4 3 15" xfId="19198"/>
    <cellStyle name="Output 8 4 3 15 2" xfId="19199"/>
    <cellStyle name="Output 8 4 3 16" xfId="19200"/>
    <cellStyle name="Output 8 4 3 16 2" xfId="19201"/>
    <cellStyle name="Output 8 4 3 17" xfId="19202"/>
    <cellStyle name="Output 8 4 3 17 2" xfId="19203"/>
    <cellStyle name="Output 8 4 3 18" xfId="19204"/>
    <cellStyle name="Output 8 4 3 18 2" xfId="19205"/>
    <cellStyle name="Output 8 4 3 19" xfId="19206"/>
    <cellStyle name="Output 8 4 3 2" xfId="19207"/>
    <cellStyle name="Output 8 4 3 2 2" xfId="19208"/>
    <cellStyle name="Output 8 4 3 3" xfId="19209"/>
    <cellStyle name="Output 8 4 3 3 2" xfId="19210"/>
    <cellStyle name="Output 8 4 3 4" xfId="19211"/>
    <cellStyle name="Output 8 4 3 4 2" xfId="19212"/>
    <cellStyle name="Output 8 4 3 5" xfId="19213"/>
    <cellStyle name="Output 8 4 3 5 2" xfId="19214"/>
    <cellStyle name="Output 8 4 3 6" xfId="19215"/>
    <cellStyle name="Output 8 4 3 6 2" xfId="19216"/>
    <cellStyle name="Output 8 4 3 7" xfId="19217"/>
    <cellStyle name="Output 8 4 3 7 2" xfId="19218"/>
    <cellStyle name="Output 8 4 3 8" xfId="19219"/>
    <cellStyle name="Output 8 4 3 8 2" xfId="19220"/>
    <cellStyle name="Output 8 4 3 9" xfId="19221"/>
    <cellStyle name="Output 8 4 3 9 2" xfId="19222"/>
    <cellStyle name="Output 8 4 4" xfId="19223"/>
    <cellStyle name="Output 8 4 4 10" xfId="19224"/>
    <cellStyle name="Output 8 4 4 10 2" xfId="19225"/>
    <cellStyle name="Output 8 4 4 11" xfId="19226"/>
    <cellStyle name="Output 8 4 4 11 2" xfId="19227"/>
    <cellStyle name="Output 8 4 4 12" xfId="19228"/>
    <cellStyle name="Output 8 4 4 12 2" xfId="19229"/>
    <cellStyle name="Output 8 4 4 13" xfId="19230"/>
    <cellStyle name="Output 8 4 4 13 2" xfId="19231"/>
    <cellStyle name="Output 8 4 4 14" xfId="19232"/>
    <cellStyle name="Output 8 4 4 14 2" xfId="19233"/>
    <cellStyle name="Output 8 4 4 15" xfId="19234"/>
    <cellStyle name="Output 8 4 4 15 2" xfId="19235"/>
    <cellStyle name="Output 8 4 4 16" xfId="19236"/>
    <cellStyle name="Output 8 4 4 2" xfId="19237"/>
    <cellStyle name="Output 8 4 4 2 2" xfId="19238"/>
    <cellStyle name="Output 8 4 4 3" xfId="19239"/>
    <cellStyle name="Output 8 4 4 3 2" xfId="19240"/>
    <cellStyle name="Output 8 4 4 4" xfId="19241"/>
    <cellStyle name="Output 8 4 4 4 2" xfId="19242"/>
    <cellStyle name="Output 8 4 4 5" xfId="19243"/>
    <cellStyle name="Output 8 4 4 5 2" xfId="19244"/>
    <cellStyle name="Output 8 4 4 6" xfId="19245"/>
    <cellStyle name="Output 8 4 4 6 2" xfId="19246"/>
    <cellStyle name="Output 8 4 4 7" xfId="19247"/>
    <cellStyle name="Output 8 4 4 7 2" xfId="19248"/>
    <cellStyle name="Output 8 4 4 8" xfId="19249"/>
    <cellStyle name="Output 8 4 4 8 2" xfId="19250"/>
    <cellStyle name="Output 8 4 4 9" xfId="19251"/>
    <cellStyle name="Output 8 4 4 9 2" xfId="19252"/>
    <cellStyle name="Output 8 4 5" xfId="19253"/>
    <cellStyle name="Output 8 4 5 10" xfId="19254"/>
    <cellStyle name="Output 8 4 5 10 2" xfId="19255"/>
    <cellStyle name="Output 8 4 5 11" xfId="19256"/>
    <cellStyle name="Output 8 4 5 11 2" xfId="19257"/>
    <cellStyle name="Output 8 4 5 12" xfId="19258"/>
    <cellStyle name="Output 8 4 5 12 2" xfId="19259"/>
    <cellStyle name="Output 8 4 5 13" xfId="19260"/>
    <cellStyle name="Output 8 4 5 13 2" xfId="19261"/>
    <cellStyle name="Output 8 4 5 14" xfId="19262"/>
    <cellStyle name="Output 8 4 5 14 2" xfId="19263"/>
    <cellStyle name="Output 8 4 5 15" xfId="19264"/>
    <cellStyle name="Output 8 4 5 15 2" xfId="19265"/>
    <cellStyle name="Output 8 4 5 16" xfId="19266"/>
    <cellStyle name="Output 8 4 5 2" xfId="19267"/>
    <cellStyle name="Output 8 4 5 2 2" xfId="19268"/>
    <cellStyle name="Output 8 4 5 3" xfId="19269"/>
    <cellStyle name="Output 8 4 5 3 2" xfId="19270"/>
    <cellStyle name="Output 8 4 5 4" xfId="19271"/>
    <cellStyle name="Output 8 4 5 4 2" xfId="19272"/>
    <cellStyle name="Output 8 4 5 5" xfId="19273"/>
    <cellStyle name="Output 8 4 5 5 2" xfId="19274"/>
    <cellStyle name="Output 8 4 5 6" xfId="19275"/>
    <cellStyle name="Output 8 4 5 6 2" xfId="19276"/>
    <cellStyle name="Output 8 4 5 7" xfId="19277"/>
    <cellStyle name="Output 8 4 5 7 2" xfId="19278"/>
    <cellStyle name="Output 8 4 5 8" xfId="19279"/>
    <cellStyle name="Output 8 4 5 8 2" xfId="19280"/>
    <cellStyle name="Output 8 4 5 9" xfId="19281"/>
    <cellStyle name="Output 8 4 5 9 2" xfId="19282"/>
    <cellStyle name="Output 8 4 6" xfId="19283"/>
    <cellStyle name="Output 8 4 6 10" xfId="19284"/>
    <cellStyle name="Output 8 4 6 10 2" xfId="19285"/>
    <cellStyle name="Output 8 4 6 11" xfId="19286"/>
    <cellStyle name="Output 8 4 6 11 2" xfId="19287"/>
    <cellStyle name="Output 8 4 6 12" xfId="19288"/>
    <cellStyle name="Output 8 4 6 12 2" xfId="19289"/>
    <cellStyle name="Output 8 4 6 13" xfId="19290"/>
    <cellStyle name="Output 8 4 6 13 2" xfId="19291"/>
    <cellStyle name="Output 8 4 6 14" xfId="19292"/>
    <cellStyle name="Output 8 4 6 14 2" xfId="19293"/>
    <cellStyle name="Output 8 4 6 15" xfId="19294"/>
    <cellStyle name="Output 8 4 6 2" xfId="19295"/>
    <cellStyle name="Output 8 4 6 2 2" xfId="19296"/>
    <cellStyle name="Output 8 4 6 3" xfId="19297"/>
    <cellStyle name="Output 8 4 6 3 2" xfId="19298"/>
    <cellStyle name="Output 8 4 6 4" xfId="19299"/>
    <cellStyle name="Output 8 4 6 4 2" xfId="19300"/>
    <cellStyle name="Output 8 4 6 5" xfId="19301"/>
    <cellStyle name="Output 8 4 6 5 2" xfId="19302"/>
    <cellStyle name="Output 8 4 6 6" xfId="19303"/>
    <cellStyle name="Output 8 4 6 6 2" xfId="19304"/>
    <cellStyle name="Output 8 4 6 7" xfId="19305"/>
    <cellStyle name="Output 8 4 6 7 2" xfId="19306"/>
    <cellStyle name="Output 8 4 6 8" xfId="19307"/>
    <cellStyle name="Output 8 4 6 8 2" xfId="19308"/>
    <cellStyle name="Output 8 4 6 9" xfId="19309"/>
    <cellStyle name="Output 8 4 6 9 2" xfId="19310"/>
    <cellStyle name="Output 8 4 7" xfId="19311"/>
    <cellStyle name="Output 8 4 7 2" xfId="19312"/>
    <cellStyle name="Output 8 4 8" xfId="19313"/>
    <cellStyle name="Output 8 4 8 2" xfId="19314"/>
    <cellStyle name="Output 8 4 9" xfId="19315"/>
    <cellStyle name="Output 8 4 9 2" xfId="19316"/>
    <cellStyle name="Output 8 5" xfId="19317"/>
    <cellStyle name="Output 8 5 10" xfId="19318"/>
    <cellStyle name="Output 8 5 10 2" xfId="19319"/>
    <cellStyle name="Output 8 5 11" xfId="19320"/>
    <cellStyle name="Output 8 5 11 2" xfId="19321"/>
    <cellStyle name="Output 8 5 12" xfId="19322"/>
    <cellStyle name="Output 8 5 12 2" xfId="19323"/>
    <cellStyle name="Output 8 5 13" xfId="19324"/>
    <cellStyle name="Output 8 5 13 2" xfId="19325"/>
    <cellStyle name="Output 8 5 14" xfId="19326"/>
    <cellStyle name="Output 8 5 14 2" xfId="19327"/>
    <cellStyle name="Output 8 5 15" xfId="19328"/>
    <cellStyle name="Output 8 5 15 2" xfId="19329"/>
    <cellStyle name="Output 8 5 16" xfId="19330"/>
    <cellStyle name="Output 8 5 16 2" xfId="19331"/>
    <cellStyle name="Output 8 5 17" xfId="19332"/>
    <cellStyle name="Output 8 5 17 2" xfId="19333"/>
    <cellStyle name="Output 8 5 18" xfId="19334"/>
    <cellStyle name="Output 8 5 18 2" xfId="19335"/>
    <cellStyle name="Output 8 5 19" xfId="19336"/>
    <cellStyle name="Output 8 5 19 2" xfId="19337"/>
    <cellStyle name="Output 8 5 2" xfId="19338"/>
    <cellStyle name="Output 8 5 2 10" xfId="19339"/>
    <cellStyle name="Output 8 5 2 10 2" xfId="19340"/>
    <cellStyle name="Output 8 5 2 11" xfId="19341"/>
    <cellStyle name="Output 8 5 2 11 2" xfId="19342"/>
    <cellStyle name="Output 8 5 2 12" xfId="19343"/>
    <cellStyle name="Output 8 5 2 12 2" xfId="19344"/>
    <cellStyle name="Output 8 5 2 13" xfId="19345"/>
    <cellStyle name="Output 8 5 2 13 2" xfId="19346"/>
    <cellStyle name="Output 8 5 2 14" xfId="19347"/>
    <cellStyle name="Output 8 5 2 14 2" xfId="19348"/>
    <cellStyle name="Output 8 5 2 15" xfId="19349"/>
    <cellStyle name="Output 8 5 2 15 2" xfId="19350"/>
    <cellStyle name="Output 8 5 2 16" xfId="19351"/>
    <cellStyle name="Output 8 5 2 16 2" xfId="19352"/>
    <cellStyle name="Output 8 5 2 17" xfId="19353"/>
    <cellStyle name="Output 8 5 2 17 2" xfId="19354"/>
    <cellStyle name="Output 8 5 2 18" xfId="19355"/>
    <cellStyle name="Output 8 5 2 18 2" xfId="19356"/>
    <cellStyle name="Output 8 5 2 19" xfId="19357"/>
    <cellStyle name="Output 8 5 2 2" xfId="19358"/>
    <cellStyle name="Output 8 5 2 2 2" xfId="19359"/>
    <cellStyle name="Output 8 5 2 3" xfId="19360"/>
    <cellStyle name="Output 8 5 2 3 2" xfId="19361"/>
    <cellStyle name="Output 8 5 2 4" xfId="19362"/>
    <cellStyle name="Output 8 5 2 4 2" xfId="19363"/>
    <cellStyle name="Output 8 5 2 5" xfId="19364"/>
    <cellStyle name="Output 8 5 2 5 2" xfId="19365"/>
    <cellStyle name="Output 8 5 2 6" xfId="19366"/>
    <cellStyle name="Output 8 5 2 6 2" xfId="19367"/>
    <cellStyle name="Output 8 5 2 7" xfId="19368"/>
    <cellStyle name="Output 8 5 2 7 2" xfId="19369"/>
    <cellStyle name="Output 8 5 2 8" xfId="19370"/>
    <cellStyle name="Output 8 5 2 8 2" xfId="19371"/>
    <cellStyle name="Output 8 5 2 9" xfId="19372"/>
    <cellStyle name="Output 8 5 2 9 2" xfId="19373"/>
    <cellStyle name="Output 8 5 20" xfId="19374"/>
    <cellStyle name="Output 8 5 3" xfId="19375"/>
    <cellStyle name="Output 8 5 3 10" xfId="19376"/>
    <cellStyle name="Output 8 5 3 10 2" xfId="19377"/>
    <cellStyle name="Output 8 5 3 11" xfId="19378"/>
    <cellStyle name="Output 8 5 3 11 2" xfId="19379"/>
    <cellStyle name="Output 8 5 3 12" xfId="19380"/>
    <cellStyle name="Output 8 5 3 12 2" xfId="19381"/>
    <cellStyle name="Output 8 5 3 13" xfId="19382"/>
    <cellStyle name="Output 8 5 3 13 2" xfId="19383"/>
    <cellStyle name="Output 8 5 3 14" xfId="19384"/>
    <cellStyle name="Output 8 5 3 14 2" xfId="19385"/>
    <cellStyle name="Output 8 5 3 15" xfId="19386"/>
    <cellStyle name="Output 8 5 3 15 2" xfId="19387"/>
    <cellStyle name="Output 8 5 3 16" xfId="19388"/>
    <cellStyle name="Output 8 5 3 16 2" xfId="19389"/>
    <cellStyle name="Output 8 5 3 17" xfId="19390"/>
    <cellStyle name="Output 8 5 3 17 2" xfId="19391"/>
    <cellStyle name="Output 8 5 3 18" xfId="19392"/>
    <cellStyle name="Output 8 5 3 2" xfId="19393"/>
    <cellStyle name="Output 8 5 3 2 2" xfId="19394"/>
    <cellStyle name="Output 8 5 3 3" xfId="19395"/>
    <cellStyle name="Output 8 5 3 3 2" xfId="19396"/>
    <cellStyle name="Output 8 5 3 4" xfId="19397"/>
    <cellStyle name="Output 8 5 3 4 2" xfId="19398"/>
    <cellStyle name="Output 8 5 3 5" xfId="19399"/>
    <cellStyle name="Output 8 5 3 5 2" xfId="19400"/>
    <cellStyle name="Output 8 5 3 6" xfId="19401"/>
    <cellStyle name="Output 8 5 3 6 2" xfId="19402"/>
    <cellStyle name="Output 8 5 3 7" xfId="19403"/>
    <cellStyle name="Output 8 5 3 7 2" xfId="19404"/>
    <cellStyle name="Output 8 5 3 8" xfId="19405"/>
    <cellStyle name="Output 8 5 3 8 2" xfId="19406"/>
    <cellStyle name="Output 8 5 3 9" xfId="19407"/>
    <cellStyle name="Output 8 5 3 9 2" xfId="19408"/>
    <cellStyle name="Output 8 5 4" xfId="19409"/>
    <cellStyle name="Output 8 5 4 10" xfId="19410"/>
    <cellStyle name="Output 8 5 4 10 2" xfId="19411"/>
    <cellStyle name="Output 8 5 4 11" xfId="19412"/>
    <cellStyle name="Output 8 5 4 11 2" xfId="19413"/>
    <cellStyle name="Output 8 5 4 12" xfId="19414"/>
    <cellStyle name="Output 8 5 4 12 2" xfId="19415"/>
    <cellStyle name="Output 8 5 4 13" xfId="19416"/>
    <cellStyle name="Output 8 5 4 13 2" xfId="19417"/>
    <cellStyle name="Output 8 5 4 14" xfId="19418"/>
    <cellStyle name="Output 8 5 4 14 2" xfId="19419"/>
    <cellStyle name="Output 8 5 4 15" xfId="19420"/>
    <cellStyle name="Output 8 5 4 15 2" xfId="19421"/>
    <cellStyle name="Output 8 5 4 16" xfId="19422"/>
    <cellStyle name="Output 8 5 4 2" xfId="19423"/>
    <cellStyle name="Output 8 5 4 2 2" xfId="19424"/>
    <cellStyle name="Output 8 5 4 3" xfId="19425"/>
    <cellStyle name="Output 8 5 4 3 2" xfId="19426"/>
    <cellStyle name="Output 8 5 4 4" xfId="19427"/>
    <cellStyle name="Output 8 5 4 4 2" xfId="19428"/>
    <cellStyle name="Output 8 5 4 5" xfId="19429"/>
    <cellStyle name="Output 8 5 4 5 2" xfId="19430"/>
    <cellStyle name="Output 8 5 4 6" xfId="19431"/>
    <cellStyle name="Output 8 5 4 6 2" xfId="19432"/>
    <cellStyle name="Output 8 5 4 7" xfId="19433"/>
    <cellStyle name="Output 8 5 4 7 2" xfId="19434"/>
    <cellStyle name="Output 8 5 4 8" xfId="19435"/>
    <cellStyle name="Output 8 5 4 8 2" xfId="19436"/>
    <cellStyle name="Output 8 5 4 9" xfId="19437"/>
    <cellStyle name="Output 8 5 4 9 2" xfId="19438"/>
    <cellStyle name="Output 8 5 5" xfId="19439"/>
    <cellStyle name="Output 8 5 5 10" xfId="19440"/>
    <cellStyle name="Output 8 5 5 10 2" xfId="19441"/>
    <cellStyle name="Output 8 5 5 11" xfId="19442"/>
    <cellStyle name="Output 8 5 5 11 2" xfId="19443"/>
    <cellStyle name="Output 8 5 5 12" xfId="19444"/>
    <cellStyle name="Output 8 5 5 12 2" xfId="19445"/>
    <cellStyle name="Output 8 5 5 13" xfId="19446"/>
    <cellStyle name="Output 8 5 5 13 2" xfId="19447"/>
    <cellStyle name="Output 8 5 5 14" xfId="19448"/>
    <cellStyle name="Output 8 5 5 14 2" xfId="19449"/>
    <cellStyle name="Output 8 5 5 15" xfId="19450"/>
    <cellStyle name="Output 8 5 5 15 2" xfId="19451"/>
    <cellStyle name="Output 8 5 5 16" xfId="19452"/>
    <cellStyle name="Output 8 5 5 2" xfId="19453"/>
    <cellStyle name="Output 8 5 5 2 2" xfId="19454"/>
    <cellStyle name="Output 8 5 5 3" xfId="19455"/>
    <cellStyle name="Output 8 5 5 3 2" xfId="19456"/>
    <cellStyle name="Output 8 5 5 4" xfId="19457"/>
    <cellStyle name="Output 8 5 5 4 2" xfId="19458"/>
    <cellStyle name="Output 8 5 5 5" xfId="19459"/>
    <cellStyle name="Output 8 5 5 5 2" xfId="19460"/>
    <cellStyle name="Output 8 5 5 6" xfId="19461"/>
    <cellStyle name="Output 8 5 5 6 2" xfId="19462"/>
    <cellStyle name="Output 8 5 5 7" xfId="19463"/>
    <cellStyle name="Output 8 5 5 7 2" xfId="19464"/>
    <cellStyle name="Output 8 5 5 8" xfId="19465"/>
    <cellStyle name="Output 8 5 5 8 2" xfId="19466"/>
    <cellStyle name="Output 8 5 5 9" xfId="19467"/>
    <cellStyle name="Output 8 5 5 9 2" xfId="19468"/>
    <cellStyle name="Output 8 5 6" xfId="19469"/>
    <cellStyle name="Output 8 5 6 10" xfId="19470"/>
    <cellStyle name="Output 8 5 6 10 2" xfId="19471"/>
    <cellStyle name="Output 8 5 6 11" xfId="19472"/>
    <cellStyle name="Output 8 5 6 11 2" xfId="19473"/>
    <cellStyle name="Output 8 5 6 12" xfId="19474"/>
    <cellStyle name="Output 8 5 6 12 2" xfId="19475"/>
    <cellStyle name="Output 8 5 6 13" xfId="19476"/>
    <cellStyle name="Output 8 5 6 13 2" xfId="19477"/>
    <cellStyle name="Output 8 5 6 14" xfId="19478"/>
    <cellStyle name="Output 8 5 6 14 2" xfId="19479"/>
    <cellStyle name="Output 8 5 6 15" xfId="19480"/>
    <cellStyle name="Output 8 5 6 2" xfId="19481"/>
    <cellStyle name="Output 8 5 6 2 2" xfId="19482"/>
    <cellStyle name="Output 8 5 6 3" xfId="19483"/>
    <cellStyle name="Output 8 5 6 3 2" xfId="19484"/>
    <cellStyle name="Output 8 5 6 4" xfId="19485"/>
    <cellStyle name="Output 8 5 6 4 2" xfId="19486"/>
    <cellStyle name="Output 8 5 6 5" xfId="19487"/>
    <cellStyle name="Output 8 5 6 5 2" xfId="19488"/>
    <cellStyle name="Output 8 5 6 6" xfId="19489"/>
    <cellStyle name="Output 8 5 6 6 2" xfId="19490"/>
    <cellStyle name="Output 8 5 6 7" xfId="19491"/>
    <cellStyle name="Output 8 5 6 7 2" xfId="19492"/>
    <cellStyle name="Output 8 5 6 8" xfId="19493"/>
    <cellStyle name="Output 8 5 6 8 2" xfId="19494"/>
    <cellStyle name="Output 8 5 6 9" xfId="19495"/>
    <cellStyle name="Output 8 5 6 9 2" xfId="19496"/>
    <cellStyle name="Output 8 5 7" xfId="19497"/>
    <cellStyle name="Output 8 5 7 2" xfId="19498"/>
    <cellStyle name="Output 8 5 8" xfId="19499"/>
    <cellStyle name="Output 8 5 8 2" xfId="19500"/>
    <cellStyle name="Output 8 5 9" xfId="19501"/>
    <cellStyle name="Output 8 5 9 2" xfId="19502"/>
    <cellStyle name="Output 8 6" xfId="19503"/>
    <cellStyle name="Output 8 6 10" xfId="19504"/>
    <cellStyle name="Output 8 6 10 2" xfId="19505"/>
    <cellStyle name="Output 8 6 11" xfId="19506"/>
    <cellStyle name="Output 8 6 11 2" xfId="19507"/>
    <cellStyle name="Output 8 6 12" xfId="19508"/>
    <cellStyle name="Output 8 6 12 2" xfId="19509"/>
    <cellStyle name="Output 8 6 13" xfId="19510"/>
    <cellStyle name="Output 8 6 13 2" xfId="19511"/>
    <cellStyle name="Output 8 6 14" xfId="19512"/>
    <cellStyle name="Output 8 6 14 2" xfId="19513"/>
    <cellStyle name="Output 8 6 15" xfId="19514"/>
    <cellStyle name="Output 8 6 15 2" xfId="19515"/>
    <cellStyle name="Output 8 6 16" xfId="19516"/>
    <cellStyle name="Output 8 6 16 2" xfId="19517"/>
    <cellStyle name="Output 8 6 17" xfId="19518"/>
    <cellStyle name="Output 8 6 17 2" xfId="19519"/>
    <cellStyle name="Output 8 6 18" xfId="19520"/>
    <cellStyle name="Output 8 6 18 2" xfId="19521"/>
    <cellStyle name="Output 8 6 19" xfId="19522"/>
    <cellStyle name="Output 8 6 2" xfId="19523"/>
    <cellStyle name="Output 8 6 2 10" xfId="19524"/>
    <cellStyle name="Output 8 6 2 10 2" xfId="19525"/>
    <cellStyle name="Output 8 6 2 11" xfId="19526"/>
    <cellStyle name="Output 8 6 2 11 2" xfId="19527"/>
    <cellStyle name="Output 8 6 2 12" xfId="19528"/>
    <cellStyle name="Output 8 6 2 12 2" xfId="19529"/>
    <cellStyle name="Output 8 6 2 13" xfId="19530"/>
    <cellStyle name="Output 8 6 2 13 2" xfId="19531"/>
    <cellStyle name="Output 8 6 2 14" xfId="19532"/>
    <cellStyle name="Output 8 6 2 14 2" xfId="19533"/>
    <cellStyle name="Output 8 6 2 15" xfId="19534"/>
    <cellStyle name="Output 8 6 2 15 2" xfId="19535"/>
    <cellStyle name="Output 8 6 2 16" xfId="19536"/>
    <cellStyle name="Output 8 6 2 16 2" xfId="19537"/>
    <cellStyle name="Output 8 6 2 17" xfId="19538"/>
    <cellStyle name="Output 8 6 2 17 2" xfId="19539"/>
    <cellStyle name="Output 8 6 2 18" xfId="19540"/>
    <cellStyle name="Output 8 6 2 2" xfId="19541"/>
    <cellStyle name="Output 8 6 2 2 2" xfId="19542"/>
    <cellStyle name="Output 8 6 2 3" xfId="19543"/>
    <cellStyle name="Output 8 6 2 3 2" xfId="19544"/>
    <cellStyle name="Output 8 6 2 4" xfId="19545"/>
    <cellStyle name="Output 8 6 2 4 2" xfId="19546"/>
    <cellStyle name="Output 8 6 2 5" xfId="19547"/>
    <cellStyle name="Output 8 6 2 5 2" xfId="19548"/>
    <cellStyle name="Output 8 6 2 6" xfId="19549"/>
    <cellStyle name="Output 8 6 2 6 2" xfId="19550"/>
    <cellStyle name="Output 8 6 2 7" xfId="19551"/>
    <cellStyle name="Output 8 6 2 7 2" xfId="19552"/>
    <cellStyle name="Output 8 6 2 8" xfId="19553"/>
    <cellStyle name="Output 8 6 2 8 2" xfId="19554"/>
    <cellStyle name="Output 8 6 2 9" xfId="19555"/>
    <cellStyle name="Output 8 6 2 9 2" xfId="19556"/>
    <cellStyle name="Output 8 6 3" xfId="19557"/>
    <cellStyle name="Output 8 6 3 10" xfId="19558"/>
    <cellStyle name="Output 8 6 3 10 2" xfId="19559"/>
    <cellStyle name="Output 8 6 3 11" xfId="19560"/>
    <cellStyle name="Output 8 6 3 11 2" xfId="19561"/>
    <cellStyle name="Output 8 6 3 12" xfId="19562"/>
    <cellStyle name="Output 8 6 3 12 2" xfId="19563"/>
    <cellStyle name="Output 8 6 3 13" xfId="19564"/>
    <cellStyle name="Output 8 6 3 13 2" xfId="19565"/>
    <cellStyle name="Output 8 6 3 14" xfId="19566"/>
    <cellStyle name="Output 8 6 3 14 2" xfId="19567"/>
    <cellStyle name="Output 8 6 3 15" xfId="19568"/>
    <cellStyle name="Output 8 6 3 15 2" xfId="19569"/>
    <cellStyle name="Output 8 6 3 16" xfId="19570"/>
    <cellStyle name="Output 8 6 3 2" xfId="19571"/>
    <cellStyle name="Output 8 6 3 2 2" xfId="19572"/>
    <cellStyle name="Output 8 6 3 3" xfId="19573"/>
    <cellStyle name="Output 8 6 3 3 2" xfId="19574"/>
    <cellStyle name="Output 8 6 3 4" xfId="19575"/>
    <cellStyle name="Output 8 6 3 4 2" xfId="19576"/>
    <cellStyle name="Output 8 6 3 5" xfId="19577"/>
    <cellStyle name="Output 8 6 3 5 2" xfId="19578"/>
    <cellStyle name="Output 8 6 3 6" xfId="19579"/>
    <cellStyle name="Output 8 6 3 6 2" xfId="19580"/>
    <cellStyle name="Output 8 6 3 7" xfId="19581"/>
    <cellStyle name="Output 8 6 3 7 2" xfId="19582"/>
    <cellStyle name="Output 8 6 3 8" xfId="19583"/>
    <cellStyle name="Output 8 6 3 8 2" xfId="19584"/>
    <cellStyle name="Output 8 6 3 9" xfId="19585"/>
    <cellStyle name="Output 8 6 3 9 2" xfId="19586"/>
    <cellStyle name="Output 8 6 4" xfId="19587"/>
    <cellStyle name="Output 8 6 4 10" xfId="19588"/>
    <cellStyle name="Output 8 6 4 10 2" xfId="19589"/>
    <cellStyle name="Output 8 6 4 11" xfId="19590"/>
    <cellStyle name="Output 8 6 4 11 2" xfId="19591"/>
    <cellStyle name="Output 8 6 4 12" xfId="19592"/>
    <cellStyle name="Output 8 6 4 12 2" xfId="19593"/>
    <cellStyle name="Output 8 6 4 13" xfId="19594"/>
    <cellStyle name="Output 8 6 4 13 2" xfId="19595"/>
    <cellStyle name="Output 8 6 4 14" xfId="19596"/>
    <cellStyle name="Output 8 6 4 14 2" xfId="19597"/>
    <cellStyle name="Output 8 6 4 15" xfId="19598"/>
    <cellStyle name="Output 8 6 4 15 2" xfId="19599"/>
    <cellStyle name="Output 8 6 4 16" xfId="19600"/>
    <cellStyle name="Output 8 6 4 2" xfId="19601"/>
    <cellStyle name="Output 8 6 4 2 2" xfId="19602"/>
    <cellStyle name="Output 8 6 4 3" xfId="19603"/>
    <cellStyle name="Output 8 6 4 3 2" xfId="19604"/>
    <cellStyle name="Output 8 6 4 4" xfId="19605"/>
    <cellStyle name="Output 8 6 4 4 2" xfId="19606"/>
    <cellStyle name="Output 8 6 4 5" xfId="19607"/>
    <cellStyle name="Output 8 6 4 5 2" xfId="19608"/>
    <cellStyle name="Output 8 6 4 6" xfId="19609"/>
    <cellStyle name="Output 8 6 4 6 2" xfId="19610"/>
    <cellStyle name="Output 8 6 4 7" xfId="19611"/>
    <cellStyle name="Output 8 6 4 7 2" xfId="19612"/>
    <cellStyle name="Output 8 6 4 8" xfId="19613"/>
    <cellStyle name="Output 8 6 4 8 2" xfId="19614"/>
    <cellStyle name="Output 8 6 4 9" xfId="19615"/>
    <cellStyle name="Output 8 6 4 9 2" xfId="19616"/>
    <cellStyle name="Output 8 6 5" xfId="19617"/>
    <cellStyle name="Output 8 6 5 10" xfId="19618"/>
    <cellStyle name="Output 8 6 5 10 2" xfId="19619"/>
    <cellStyle name="Output 8 6 5 11" xfId="19620"/>
    <cellStyle name="Output 8 6 5 11 2" xfId="19621"/>
    <cellStyle name="Output 8 6 5 12" xfId="19622"/>
    <cellStyle name="Output 8 6 5 12 2" xfId="19623"/>
    <cellStyle name="Output 8 6 5 13" xfId="19624"/>
    <cellStyle name="Output 8 6 5 13 2" xfId="19625"/>
    <cellStyle name="Output 8 6 5 14" xfId="19626"/>
    <cellStyle name="Output 8 6 5 14 2" xfId="19627"/>
    <cellStyle name="Output 8 6 5 15" xfId="19628"/>
    <cellStyle name="Output 8 6 5 2" xfId="19629"/>
    <cellStyle name="Output 8 6 5 2 2" xfId="19630"/>
    <cellStyle name="Output 8 6 5 3" xfId="19631"/>
    <cellStyle name="Output 8 6 5 3 2" xfId="19632"/>
    <cellStyle name="Output 8 6 5 4" xfId="19633"/>
    <cellStyle name="Output 8 6 5 4 2" xfId="19634"/>
    <cellStyle name="Output 8 6 5 5" xfId="19635"/>
    <cellStyle name="Output 8 6 5 5 2" xfId="19636"/>
    <cellStyle name="Output 8 6 5 6" xfId="19637"/>
    <cellStyle name="Output 8 6 5 6 2" xfId="19638"/>
    <cellStyle name="Output 8 6 5 7" xfId="19639"/>
    <cellStyle name="Output 8 6 5 7 2" xfId="19640"/>
    <cellStyle name="Output 8 6 5 8" xfId="19641"/>
    <cellStyle name="Output 8 6 5 8 2" xfId="19642"/>
    <cellStyle name="Output 8 6 5 9" xfId="19643"/>
    <cellStyle name="Output 8 6 5 9 2" xfId="19644"/>
    <cellStyle name="Output 8 6 6" xfId="19645"/>
    <cellStyle name="Output 8 6 6 2" xfId="19646"/>
    <cellStyle name="Output 8 6 7" xfId="19647"/>
    <cellStyle name="Output 8 6 7 2" xfId="19648"/>
    <cellStyle name="Output 8 6 8" xfId="19649"/>
    <cellStyle name="Output 8 6 8 2" xfId="19650"/>
    <cellStyle name="Output 8 6 9" xfId="19651"/>
    <cellStyle name="Output 8 6 9 2" xfId="19652"/>
    <cellStyle name="Output 8 7" xfId="19653"/>
    <cellStyle name="Output 8 7 10" xfId="19654"/>
    <cellStyle name="Output 8 7 10 2" xfId="19655"/>
    <cellStyle name="Output 8 7 11" xfId="19656"/>
    <cellStyle name="Output 8 7 11 2" xfId="19657"/>
    <cellStyle name="Output 8 7 12" xfId="19658"/>
    <cellStyle name="Output 8 7 12 2" xfId="19659"/>
    <cellStyle name="Output 8 7 13" xfId="19660"/>
    <cellStyle name="Output 8 7 13 2" xfId="19661"/>
    <cellStyle name="Output 8 7 14" xfId="19662"/>
    <cellStyle name="Output 8 7 14 2" xfId="19663"/>
    <cellStyle name="Output 8 7 15" xfId="19664"/>
    <cellStyle name="Output 8 7 15 2" xfId="19665"/>
    <cellStyle name="Output 8 7 16" xfId="19666"/>
    <cellStyle name="Output 8 7 16 2" xfId="19667"/>
    <cellStyle name="Output 8 7 17" xfId="19668"/>
    <cellStyle name="Output 8 7 17 2" xfId="19669"/>
    <cellStyle name="Output 8 7 18" xfId="19670"/>
    <cellStyle name="Output 8 7 18 2" xfId="19671"/>
    <cellStyle name="Output 8 7 19" xfId="19672"/>
    <cellStyle name="Output 8 7 2" xfId="19673"/>
    <cellStyle name="Output 8 7 2 10" xfId="19674"/>
    <cellStyle name="Output 8 7 2 10 2" xfId="19675"/>
    <cellStyle name="Output 8 7 2 11" xfId="19676"/>
    <cellStyle name="Output 8 7 2 11 2" xfId="19677"/>
    <cellStyle name="Output 8 7 2 12" xfId="19678"/>
    <cellStyle name="Output 8 7 2 12 2" xfId="19679"/>
    <cellStyle name="Output 8 7 2 13" xfId="19680"/>
    <cellStyle name="Output 8 7 2 13 2" xfId="19681"/>
    <cellStyle name="Output 8 7 2 14" xfId="19682"/>
    <cellStyle name="Output 8 7 2 14 2" xfId="19683"/>
    <cellStyle name="Output 8 7 2 15" xfId="19684"/>
    <cellStyle name="Output 8 7 2 15 2" xfId="19685"/>
    <cellStyle name="Output 8 7 2 16" xfId="19686"/>
    <cellStyle name="Output 8 7 2 16 2" xfId="19687"/>
    <cellStyle name="Output 8 7 2 17" xfId="19688"/>
    <cellStyle name="Output 8 7 2 17 2" xfId="19689"/>
    <cellStyle name="Output 8 7 2 18" xfId="19690"/>
    <cellStyle name="Output 8 7 2 2" xfId="19691"/>
    <cellStyle name="Output 8 7 2 2 2" xfId="19692"/>
    <cellStyle name="Output 8 7 2 3" xfId="19693"/>
    <cellStyle name="Output 8 7 2 3 2" xfId="19694"/>
    <cellStyle name="Output 8 7 2 4" xfId="19695"/>
    <cellStyle name="Output 8 7 2 4 2" xfId="19696"/>
    <cellStyle name="Output 8 7 2 5" xfId="19697"/>
    <cellStyle name="Output 8 7 2 5 2" xfId="19698"/>
    <cellStyle name="Output 8 7 2 6" xfId="19699"/>
    <cellStyle name="Output 8 7 2 6 2" xfId="19700"/>
    <cellStyle name="Output 8 7 2 7" xfId="19701"/>
    <cellStyle name="Output 8 7 2 7 2" xfId="19702"/>
    <cellStyle name="Output 8 7 2 8" xfId="19703"/>
    <cellStyle name="Output 8 7 2 8 2" xfId="19704"/>
    <cellStyle name="Output 8 7 2 9" xfId="19705"/>
    <cellStyle name="Output 8 7 2 9 2" xfId="19706"/>
    <cellStyle name="Output 8 7 3" xfId="19707"/>
    <cellStyle name="Output 8 7 3 10" xfId="19708"/>
    <cellStyle name="Output 8 7 3 10 2" xfId="19709"/>
    <cellStyle name="Output 8 7 3 11" xfId="19710"/>
    <cellStyle name="Output 8 7 3 11 2" xfId="19711"/>
    <cellStyle name="Output 8 7 3 12" xfId="19712"/>
    <cellStyle name="Output 8 7 3 12 2" xfId="19713"/>
    <cellStyle name="Output 8 7 3 13" xfId="19714"/>
    <cellStyle name="Output 8 7 3 13 2" xfId="19715"/>
    <cellStyle name="Output 8 7 3 14" xfId="19716"/>
    <cellStyle name="Output 8 7 3 14 2" xfId="19717"/>
    <cellStyle name="Output 8 7 3 15" xfId="19718"/>
    <cellStyle name="Output 8 7 3 15 2" xfId="19719"/>
    <cellStyle name="Output 8 7 3 16" xfId="19720"/>
    <cellStyle name="Output 8 7 3 2" xfId="19721"/>
    <cellStyle name="Output 8 7 3 2 2" xfId="19722"/>
    <cellStyle name="Output 8 7 3 3" xfId="19723"/>
    <cellStyle name="Output 8 7 3 3 2" xfId="19724"/>
    <cellStyle name="Output 8 7 3 4" xfId="19725"/>
    <cellStyle name="Output 8 7 3 4 2" xfId="19726"/>
    <cellStyle name="Output 8 7 3 5" xfId="19727"/>
    <cellStyle name="Output 8 7 3 5 2" xfId="19728"/>
    <cellStyle name="Output 8 7 3 6" xfId="19729"/>
    <cellStyle name="Output 8 7 3 6 2" xfId="19730"/>
    <cellStyle name="Output 8 7 3 7" xfId="19731"/>
    <cellStyle name="Output 8 7 3 7 2" xfId="19732"/>
    <cellStyle name="Output 8 7 3 8" xfId="19733"/>
    <cellStyle name="Output 8 7 3 8 2" xfId="19734"/>
    <cellStyle name="Output 8 7 3 9" xfId="19735"/>
    <cellStyle name="Output 8 7 3 9 2" xfId="19736"/>
    <cellStyle name="Output 8 7 4" xfId="19737"/>
    <cellStyle name="Output 8 7 4 10" xfId="19738"/>
    <cellStyle name="Output 8 7 4 10 2" xfId="19739"/>
    <cellStyle name="Output 8 7 4 11" xfId="19740"/>
    <cellStyle name="Output 8 7 4 11 2" xfId="19741"/>
    <cellStyle name="Output 8 7 4 12" xfId="19742"/>
    <cellStyle name="Output 8 7 4 12 2" xfId="19743"/>
    <cellStyle name="Output 8 7 4 13" xfId="19744"/>
    <cellStyle name="Output 8 7 4 13 2" xfId="19745"/>
    <cellStyle name="Output 8 7 4 14" xfId="19746"/>
    <cellStyle name="Output 8 7 4 14 2" xfId="19747"/>
    <cellStyle name="Output 8 7 4 15" xfId="19748"/>
    <cellStyle name="Output 8 7 4 15 2" xfId="19749"/>
    <cellStyle name="Output 8 7 4 16" xfId="19750"/>
    <cellStyle name="Output 8 7 4 2" xfId="19751"/>
    <cellStyle name="Output 8 7 4 2 2" xfId="19752"/>
    <cellStyle name="Output 8 7 4 3" xfId="19753"/>
    <cellStyle name="Output 8 7 4 3 2" xfId="19754"/>
    <cellStyle name="Output 8 7 4 4" xfId="19755"/>
    <cellStyle name="Output 8 7 4 4 2" xfId="19756"/>
    <cellStyle name="Output 8 7 4 5" xfId="19757"/>
    <cellStyle name="Output 8 7 4 5 2" xfId="19758"/>
    <cellStyle name="Output 8 7 4 6" xfId="19759"/>
    <cellStyle name="Output 8 7 4 6 2" xfId="19760"/>
    <cellStyle name="Output 8 7 4 7" xfId="19761"/>
    <cellStyle name="Output 8 7 4 7 2" xfId="19762"/>
    <cellStyle name="Output 8 7 4 8" xfId="19763"/>
    <cellStyle name="Output 8 7 4 8 2" xfId="19764"/>
    <cellStyle name="Output 8 7 4 9" xfId="19765"/>
    <cellStyle name="Output 8 7 4 9 2" xfId="19766"/>
    <cellStyle name="Output 8 7 5" xfId="19767"/>
    <cellStyle name="Output 8 7 5 10" xfId="19768"/>
    <cellStyle name="Output 8 7 5 10 2" xfId="19769"/>
    <cellStyle name="Output 8 7 5 11" xfId="19770"/>
    <cellStyle name="Output 8 7 5 11 2" xfId="19771"/>
    <cellStyle name="Output 8 7 5 12" xfId="19772"/>
    <cellStyle name="Output 8 7 5 12 2" xfId="19773"/>
    <cellStyle name="Output 8 7 5 13" xfId="19774"/>
    <cellStyle name="Output 8 7 5 13 2" xfId="19775"/>
    <cellStyle name="Output 8 7 5 14" xfId="19776"/>
    <cellStyle name="Output 8 7 5 14 2" xfId="19777"/>
    <cellStyle name="Output 8 7 5 15" xfId="19778"/>
    <cellStyle name="Output 8 7 5 2" xfId="19779"/>
    <cellStyle name="Output 8 7 5 2 2" xfId="19780"/>
    <cellStyle name="Output 8 7 5 3" xfId="19781"/>
    <cellStyle name="Output 8 7 5 3 2" xfId="19782"/>
    <cellStyle name="Output 8 7 5 4" xfId="19783"/>
    <cellStyle name="Output 8 7 5 4 2" xfId="19784"/>
    <cellStyle name="Output 8 7 5 5" xfId="19785"/>
    <cellStyle name="Output 8 7 5 5 2" xfId="19786"/>
    <cellStyle name="Output 8 7 5 6" xfId="19787"/>
    <cellStyle name="Output 8 7 5 6 2" xfId="19788"/>
    <cellStyle name="Output 8 7 5 7" xfId="19789"/>
    <cellStyle name="Output 8 7 5 7 2" xfId="19790"/>
    <cellStyle name="Output 8 7 5 8" xfId="19791"/>
    <cellStyle name="Output 8 7 5 8 2" xfId="19792"/>
    <cellStyle name="Output 8 7 5 9" xfId="19793"/>
    <cellStyle name="Output 8 7 5 9 2" xfId="19794"/>
    <cellStyle name="Output 8 7 6" xfId="19795"/>
    <cellStyle name="Output 8 7 6 2" xfId="19796"/>
    <cellStyle name="Output 8 7 7" xfId="19797"/>
    <cellStyle name="Output 8 7 7 2" xfId="19798"/>
    <cellStyle name="Output 8 7 8" xfId="19799"/>
    <cellStyle name="Output 8 7 8 2" xfId="19800"/>
    <cellStyle name="Output 8 7 9" xfId="19801"/>
    <cellStyle name="Output 8 7 9 2" xfId="19802"/>
    <cellStyle name="Output 8 8" xfId="19803"/>
    <cellStyle name="Output 8 8 10" xfId="19804"/>
    <cellStyle name="Output 8 8 10 2" xfId="19805"/>
    <cellStyle name="Output 8 8 11" xfId="19806"/>
    <cellStyle name="Output 8 8 11 2" xfId="19807"/>
    <cellStyle name="Output 8 8 12" xfId="19808"/>
    <cellStyle name="Output 8 8 12 2" xfId="19809"/>
    <cellStyle name="Output 8 8 13" xfId="19810"/>
    <cellStyle name="Output 8 8 13 2" xfId="19811"/>
    <cellStyle name="Output 8 8 14" xfId="19812"/>
    <cellStyle name="Output 8 8 14 2" xfId="19813"/>
    <cellStyle name="Output 8 8 15" xfId="19814"/>
    <cellStyle name="Output 8 8 15 2" xfId="19815"/>
    <cellStyle name="Output 8 8 16" xfId="19816"/>
    <cellStyle name="Output 8 8 16 2" xfId="19817"/>
    <cellStyle name="Output 8 8 17" xfId="19818"/>
    <cellStyle name="Output 8 8 17 2" xfId="19819"/>
    <cellStyle name="Output 8 8 18" xfId="19820"/>
    <cellStyle name="Output 8 8 2" xfId="19821"/>
    <cellStyle name="Output 8 8 2 10" xfId="19822"/>
    <cellStyle name="Output 8 8 2 10 2" xfId="19823"/>
    <cellStyle name="Output 8 8 2 11" xfId="19824"/>
    <cellStyle name="Output 8 8 2 11 2" xfId="19825"/>
    <cellStyle name="Output 8 8 2 12" xfId="19826"/>
    <cellStyle name="Output 8 8 2 12 2" xfId="19827"/>
    <cellStyle name="Output 8 8 2 13" xfId="19828"/>
    <cellStyle name="Output 8 8 2 13 2" xfId="19829"/>
    <cellStyle name="Output 8 8 2 14" xfId="19830"/>
    <cellStyle name="Output 8 8 2 14 2" xfId="19831"/>
    <cellStyle name="Output 8 8 2 15" xfId="19832"/>
    <cellStyle name="Output 8 8 2 15 2" xfId="19833"/>
    <cellStyle name="Output 8 8 2 16" xfId="19834"/>
    <cellStyle name="Output 8 8 2 16 2" xfId="19835"/>
    <cellStyle name="Output 8 8 2 17" xfId="19836"/>
    <cellStyle name="Output 8 8 2 17 2" xfId="19837"/>
    <cellStyle name="Output 8 8 2 18" xfId="19838"/>
    <cellStyle name="Output 8 8 2 2" xfId="19839"/>
    <cellStyle name="Output 8 8 2 2 2" xfId="19840"/>
    <cellStyle name="Output 8 8 2 3" xfId="19841"/>
    <cellStyle name="Output 8 8 2 3 2" xfId="19842"/>
    <cellStyle name="Output 8 8 2 4" xfId="19843"/>
    <cellStyle name="Output 8 8 2 4 2" xfId="19844"/>
    <cellStyle name="Output 8 8 2 5" xfId="19845"/>
    <cellStyle name="Output 8 8 2 5 2" xfId="19846"/>
    <cellStyle name="Output 8 8 2 6" xfId="19847"/>
    <cellStyle name="Output 8 8 2 6 2" xfId="19848"/>
    <cellStyle name="Output 8 8 2 7" xfId="19849"/>
    <cellStyle name="Output 8 8 2 7 2" xfId="19850"/>
    <cellStyle name="Output 8 8 2 8" xfId="19851"/>
    <cellStyle name="Output 8 8 2 8 2" xfId="19852"/>
    <cellStyle name="Output 8 8 2 9" xfId="19853"/>
    <cellStyle name="Output 8 8 2 9 2" xfId="19854"/>
    <cellStyle name="Output 8 8 3" xfId="19855"/>
    <cellStyle name="Output 8 8 3 10" xfId="19856"/>
    <cellStyle name="Output 8 8 3 10 2" xfId="19857"/>
    <cellStyle name="Output 8 8 3 11" xfId="19858"/>
    <cellStyle name="Output 8 8 3 11 2" xfId="19859"/>
    <cellStyle name="Output 8 8 3 12" xfId="19860"/>
    <cellStyle name="Output 8 8 3 12 2" xfId="19861"/>
    <cellStyle name="Output 8 8 3 13" xfId="19862"/>
    <cellStyle name="Output 8 8 3 13 2" xfId="19863"/>
    <cellStyle name="Output 8 8 3 14" xfId="19864"/>
    <cellStyle name="Output 8 8 3 14 2" xfId="19865"/>
    <cellStyle name="Output 8 8 3 15" xfId="19866"/>
    <cellStyle name="Output 8 8 3 15 2" xfId="19867"/>
    <cellStyle name="Output 8 8 3 16" xfId="19868"/>
    <cellStyle name="Output 8 8 3 2" xfId="19869"/>
    <cellStyle name="Output 8 8 3 2 2" xfId="19870"/>
    <cellStyle name="Output 8 8 3 3" xfId="19871"/>
    <cellStyle name="Output 8 8 3 3 2" xfId="19872"/>
    <cellStyle name="Output 8 8 3 4" xfId="19873"/>
    <cellStyle name="Output 8 8 3 4 2" xfId="19874"/>
    <cellStyle name="Output 8 8 3 5" xfId="19875"/>
    <cellStyle name="Output 8 8 3 5 2" xfId="19876"/>
    <cellStyle name="Output 8 8 3 6" xfId="19877"/>
    <cellStyle name="Output 8 8 3 6 2" xfId="19878"/>
    <cellStyle name="Output 8 8 3 7" xfId="19879"/>
    <cellStyle name="Output 8 8 3 7 2" xfId="19880"/>
    <cellStyle name="Output 8 8 3 8" xfId="19881"/>
    <cellStyle name="Output 8 8 3 8 2" xfId="19882"/>
    <cellStyle name="Output 8 8 3 9" xfId="19883"/>
    <cellStyle name="Output 8 8 3 9 2" xfId="19884"/>
    <cellStyle name="Output 8 8 4" xfId="19885"/>
    <cellStyle name="Output 8 8 4 10" xfId="19886"/>
    <cellStyle name="Output 8 8 4 10 2" xfId="19887"/>
    <cellStyle name="Output 8 8 4 11" xfId="19888"/>
    <cellStyle name="Output 8 8 4 11 2" xfId="19889"/>
    <cellStyle name="Output 8 8 4 12" xfId="19890"/>
    <cellStyle name="Output 8 8 4 12 2" xfId="19891"/>
    <cellStyle name="Output 8 8 4 13" xfId="19892"/>
    <cellStyle name="Output 8 8 4 13 2" xfId="19893"/>
    <cellStyle name="Output 8 8 4 14" xfId="19894"/>
    <cellStyle name="Output 8 8 4 14 2" xfId="19895"/>
    <cellStyle name="Output 8 8 4 15" xfId="19896"/>
    <cellStyle name="Output 8 8 4 15 2" xfId="19897"/>
    <cellStyle name="Output 8 8 4 16" xfId="19898"/>
    <cellStyle name="Output 8 8 4 2" xfId="19899"/>
    <cellStyle name="Output 8 8 4 2 2" xfId="19900"/>
    <cellStyle name="Output 8 8 4 3" xfId="19901"/>
    <cellStyle name="Output 8 8 4 3 2" xfId="19902"/>
    <cellStyle name="Output 8 8 4 4" xfId="19903"/>
    <cellStyle name="Output 8 8 4 4 2" xfId="19904"/>
    <cellStyle name="Output 8 8 4 5" xfId="19905"/>
    <cellStyle name="Output 8 8 4 5 2" xfId="19906"/>
    <cellStyle name="Output 8 8 4 6" xfId="19907"/>
    <cellStyle name="Output 8 8 4 6 2" xfId="19908"/>
    <cellStyle name="Output 8 8 4 7" xfId="19909"/>
    <cellStyle name="Output 8 8 4 7 2" xfId="19910"/>
    <cellStyle name="Output 8 8 4 8" xfId="19911"/>
    <cellStyle name="Output 8 8 4 8 2" xfId="19912"/>
    <cellStyle name="Output 8 8 4 9" xfId="19913"/>
    <cellStyle name="Output 8 8 4 9 2" xfId="19914"/>
    <cellStyle name="Output 8 8 5" xfId="19915"/>
    <cellStyle name="Output 8 8 5 10" xfId="19916"/>
    <cellStyle name="Output 8 8 5 10 2" xfId="19917"/>
    <cellStyle name="Output 8 8 5 11" xfId="19918"/>
    <cellStyle name="Output 8 8 5 11 2" xfId="19919"/>
    <cellStyle name="Output 8 8 5 12" xfId="19920"/>
    <cellStyle name="Output 8 8 5 12 2" xfId="19921"/>
    <cellStyle name="Output 8 8 5 13" xfId="19922"/>
    <cellStyle name="Output 8 8 5 13 2" xfId="19923"/>
    <cellStyle name="Output 8 8 5 14" xfId="19924"/>
    <cellStyle name="Output 8 8 5 2" xfId="19925"/>
    <cellStyle name="Output 8 8 5 2 2" xfId="19926"/>
    <cellStyle name="Output 8 8 5 3" xfId="19927"/>
    <cellStyle name="Output 8 8 5 3 2" xfId="19928"/>
    <cellStyle name="Output 8 8 5 4" xfId="19929"/>
    <cellStyle name="Output 8 8 5 4 2" xfId="19930"/>
    <cellStyle name="Output 8 8 5 5" xfId="19931"/>
    <cellStyle name="Output 8 8 5 5 2" xfId="19932"/>
    <cellStyle name="Output 8 8 5 6" xfId="19933"/>
    <cellStyle name="Output 8 8 5 6 2" xfId="19934"/>
    <cellStyle name="Output 8 8 5 7" xfId="19935"/>
    <cellStyle name="Output 8 8 5 7 2" xfId="19936"/>
    <cellStyle name="Output 8 8 5 8" xfId="19937"/>
    <cellStyle name="Output 8 8 5 8 2" xfId="19938"/>
    <cellStyle name="Output 8 8 5 9" xfId="19939"/>
    <cellStyle name="Output 8 8 5 9 2" xfId="19940"/>
    <cellStyle name="Output 8 8 6" xfId="19941"/>
    <cellStyle name="Output 8 8 6 2" xfId="19942"/>
    <cellStyle name="Output 8 8 7" xfId="19943"/>
    <cellStyle name="Output 8 8 7 2" xfId="19944"/>
    <cellStyle name="Output 8 8 8" xfId="19945"/>
    <cellStyle name="Output 8 8 8 2" xfId="19946"/>
    <cellStyle name="Output 8 8 9" xfId="19947"/>
    <cellStyle name="Output 8 8 9 2" xfId="19948"/>
    <cellStyle name="Output 8 9" xfId="19949"/>
    <cellStyle name="Output 8 9 10" xfId="19950"/>
    <cellStyle name="Output 8 9 10 2" xfId="19951"/>
    <cellStyle name="Output 8 9 11" xfId="19952"/>
    <cellStyle name="Output 8 9 11 2" xfId="19953"/>
    <cellStyle name="Output 8 9 12" xfId="19954"/>
    <cellStyle name="Output 8 9 12 2" xfId="19955"/>
    <cellStyle name="Output 8 9 13" xfId="19956"/>
    <cellStyle name="Output 8 9 13 2" xfId="19957"/>
    <cellStyle name="Output 8 9 14" xfId="19958"/>
    <cellStyle name="Output 8 9 14 2" xfId="19959"/>
    <cellStyle name="Output 8 9 15" xfId="19960"/>
    <cellStyle name="Output 8 9 15 2" xfId="19961"/>
    <cellStyle name="Output 8 9 16" xfId="19962"/>
    <cellStyle name="Output 8 9 16 2" xfId="19963"/>
    <cellStyle name="Output 8 9 17" xfId="19964"/>
    <cellStyle name="Output 8 9 17 2" xfId="19965"/>
    <cellStyle name="Output 8 9 18" xfId="19966"/>
    <cellStyle name="Output 8 9 2" xfId="19967"/>
    <cellStyle name="Output 8 9 2 10" xfId="19968"/>
    <cellStyle name="Output 8 9 2 10 2" xfId="19969"/>
    <cellStyle name="Output 8 9 2 11" xfId="19970"/>
    <cellStyle name="Output 8 9 2 11 2" xfId="19971"/>
    <cellStyle name="Output 8 9 2 12" xfId="19972"/>
    <cellStyle name="Output 8 9 2 12 2" xfId="19973"/>
    <cellStyle name="Output 8 9 2 13" xfId="19974"/>
    <cellStyle name="Output 8 9 2 13 2" xfId="19975"/>
    <cellStyle name="Output 8 9 2 14" xfId="19976"/>
    <cellStyle name="Output 8 9 2 14 2" xfId="19977"/>
    <cellStyle name="Output 8 9 2 15" xfId="19978"/>
    <cellStyle name="Output 8 9 2 15 2" xfId="19979"/>
    <cellStyle name="Output 8 9 2 16" xfId="19980"/>
    <cellStyle name="Output 8 9 2 16 2" xfId="19981"/>
    <cellStyle name="Output 8 9 2 17" xfId="19982"/>
    <cellStyle name="Output 8 9 2 17 2" xfId="19983"/>
    <cellStyle name="Output 8 9 2 18" xfId="19984"/>
    <cellStyle name="Output 8 9 2 2" xfId="19985"/>
    <cellStyle name="Output 8 9 2 2 2" xfId="19986"/>
    <cellStyle name="Output 8 9 2 3" xfId="19987"/>
    <cellStyle name="Output 8 9 2 3 2" xfId="19988"/>
    <cellStyle name="Output 8 9 2 4" xfId="19989"/>
    <cellStyle name="Output 8 9 2 4 2" xfId="19990"/>
    <cellStyle name="Output 8 9 2 5" xfId="19991"/>
    <cellStyle name="Output 8 9 2 5 2" xfId="19992"/>
    <cellStyle name="Output 8 9 2 6" xfId="19993"/>
    <cellStyle name="Output 8 9 2 6 2" xfId="19994"/>
    <cellStyle name="Output 8 9 2 7" xfId="19995"/>
    <cellStyle name="Output 8 9 2 7 2" xfId="19996"/>
    <cellStyle name="Output 8 9 2 8" xfId="19997"/>
    <cellStyle name="Output 8 9 2 8 2" xfId="19998"/>
    <cellStyle name="Output 8 9 2 9" xfId="19999"/>
    <cellStyle name="Output 8 9 2 9 2" xfId="20000"/>
    <cellStyle name="Output 8 9 3" xfId="20001"/>
    <cellStyle name="Output 8 9 3 10" xfId="20002"/>
    <cellStyle name="Output 8 9 3 10 2" xfId="20003"/>
    <cellStyle name="Output 8 9 3 11" xfId="20004"/>
    <cellStyle name="Output 8 9 3 11 2" xfId="20005"/>
    <cellStyle name="Output 8 9 3 12" xfId="20006"/>
    <cellStyle name="Output 8 9 3 12 2" xfId="20007"/>
    <cellStyle name="Output 8 9 3 13" xfId="20008"/>
    <cellStyle name="Output 8 9 3 13 2" xfId="20009"/>
    <cellStyle name="Output 8 9 3 14" xfId="20010"/>
    <cellStyle name="Output 8 9 3 14 2" xfId="20011"/>
    <cellStyle name="Output 8 9 3 15" xfId="20012"/>
    <cellStyle name="Output 8 9 3 15 2" xfId="20013"/>
    <cellStyle name="Output 8 9 3 16" xfId="20014"/>
    <cellStyle name="Output 8 9 3 2" xfId="20015"/>
    <cellStyle name="Output 8 9 3 2 2" xfId="20016"/>
    <cellStyle name="Output 8 9 3 3" xfId="20017"/>
    <cellStyle name="Output 8 9 3 3 2" xfId="20018"/>
    <cellStyle name="Output 8 9 3 4" xfId="20019"/>
    <cellStyle name="Output 8 9 3 4 2" xfId="20020"/>
    <cellStyle name="Output 8 9 3 5" xfId="20021"/>
    <cellStyle name="Output 8 9 3 5 2" xfId="20022"/>
    <cellStyle name="Output 8 9 3 6" xfId="20023"/>
    <cellStyle name="Output 8 9 3 6 2" xfId="20024"/>
    <cellStyle name="Output 8 9 3 7" xfId="20025"/>
    <cellStyle name="Output 8 9 3 7 2" xfId="20026"/>
    <cellStyle name="Output 8 9 3 8" xfId="20027"/>
    <cellStyle name="Output 8 9 3 8 2" xfId="20028"/>
    <cellStyle name="Output 8 9 3 9" xfId="20029"/>
    <cellStyle name="Output 8 9 3 9 2" xfId="20030"/>
    <cellStyle name="Output 8 9 4" xfId="20031"/>
    <cellStyle name="Output 8 9 4 10" xfId="20032"/>
    <cellStyle name="Output 8 9 4 10 2" xfId="20033"/>
    <cellStyle name="Output 8 9 4 11" xfId="20034"/>
    <cellStyle name="Output 8 9 4 11 2" xfId="20035"/>
    <cellStyle name="Output 8 9 4 12" xfId="20036"/>
    <cellStyle name="Output 8 9 4 12 2" xfId="20037"/>
    <cellStyle name="Output 8 9 4 13" xfId="20038"/>
    <cellStyle name="Output 8 9 4 13 2" xfId="20039"/>
    <cellStyle name="Output 8 9 4 14" xfId="20040"/>
    <cellStyle name="Output 8 9 4 14 2" xfId="20041"/>
    <cellStyle name="Output 8 9 4 15" xfId="20042"/>
    <cellStyle name="Output 8 9 4 15 2" xfId="20043"/>
    <cellStyle name="Output 8 9 4 16" xfId="20044"/>
    <cellStyle name="Output 8 9 4 2" xfId="20045"/>
    <cellStyle name="Output 8 9 4 2 2" xfId="20046"/>
    <cellStyle name="Output 8 9 4 3" xfId="20047"/>
    <cellStyle name="Output 8 9 4 3 2" xfId="20048"/>
    <cellStyle name="Output 8 9 4 4" xfId="20049"/>
    <cellStyle name="Output 8 9 4 4 2" xfId="20050"/>
    <cellStyle name="Output 8 9 4 5" xfId="20051"/>
    <cellStyle name="Output 8 9 4 5 2" xfId="20052"/>
    <cellStyle name="Output 8 9 4 6" xfId="20053"/>
    <cellStyle name="Output 8 9 4 6 2" xfId="20054"/>
    <cellStyle name="Output 8 9 4 7" xfId="20055"/>
    <cellStyle name="Output 8 9 4 7 2" xfId="20056"/>
    <cellStyle name="Output 8 9 4 8" xfId="20057"/>
    <cellStyle name="Output 8 9 4 8 2" xfId="20058"/>
    <cellStyle name="Output 8 9 4 9" xfId="20059"/>
    <cellStyle name="Output 8 9 4 9 2" xfId="20060"/>
    <cellStyle name="Output 8 9 5" xfId="20061"/>
    <cellStyle name="Output 8 9 5 10" xfId="20062"/>
    <cellStyle name="Output 8 9 5 10 2" xfId="20063"/>
    <cellStyle name="Output 8 9 5 11" xfId="20064"/>
    <cellStyle name="Output 8 9 5 11 2" xfId="20065"/>
    <cellStyle name="Output 8 9 5 12" xfId="20066"/>
    <cellStyle name="Output 8 9 5 12 2" xfId="20067"/>
    <cellStyle name="Output 8 9 5 13" xfId="20068"/>
    <cellStyle name="Output 8 9 5 13 2" xfId="20069"/>
    <cellStyle name="Output 8 9 5 14" xfId="20070"/>
    <cellStyle name="Output 8 9 5 2" xfId="20071"/>
    <cellStyle name="Output 8 9 5 2 2" xfId="20072"/>
    <cellStyle name="Output 8 9 5 3" xfId="20073"/>
    <cellStyle name="Output 8 9 5 3 2" xfId="20074"/>
    <cellStyle name="Output 8 9 5 4" xfId="20075"/>
    <cellStyle name="Output 8 9 5 4 2" xfId="20076"/>
    <cellStyle name="Output 8 9 5 5" xfId="20077"/>
    <cellStyle name="Output 8 9 5 5 2" xfId="20078"/>
    <cellStyle name="Output 8 9 5 6" xfId="20079"/>
    <cellStyle name="Output 8 9 5 6 2" xfId="20080"/>
    <cellStyle name="Output 8 9 5 7" xfId="20081"/>
    <cellStyle name="Output 8 9 5 7 2" xfId="20082"/>
    <cellStyle name="Output 8 9 5 8" xfId="20083"/>
    <cellStyle name="Output 8 9 5 8 2" xfId="20084"/>
    <cellStyle name="Output 8 9 5 9" xfId="20085"/>
    <cellStyle name="Output 8 9 5 9 2" xfId="20086"/>
    <cellStyle name="Output 8 9 6" xfId="20087"/>
    <cellStyle name="Output 8 9 6 2" xfId="20088"/>
    <cellStyle name="Output 8 9 7" xfId="20089"/>
    <cellStyle name="Output 8 9 7 2" xfId="20090"/>
    <cellStyle name="Output 8 9 8" xfId="20091"/>
    <cellStyle name="Output 8 9 8 2" xfId="20092"/>
    <cellStyle name="Output 8 9 9" xfId="20093"/>
    <cellStyle name="Output 8 9 9 2" xfId="20094"/>
    <cellStyle name="Output 9" xfId="20095"/>
    <cellStyle name="Output 9 10" xfId="20096"/>
    <cellStyle name="Output 9 10 10" xfId="20097"/>
    <cellStyle name="Output 9 10 10 2" xfId="20098"/>
    <cellStyle name="Output 9 10 11" xfId="20099"/>
    <cellStyle name="Output 9 10 11 2" xfId="20100"/>
    <cellStyle name="Output 9 10 12" xfId="20101"/>
    <cellStyle name="Output 9 10 12 2" xfId="20102"/>
    <cellStyle name="Output 9 10 13" xfId="20103"/>
    <cellStyle name="Output 9 10 13 2" xfId="20104"/>
    <cellStyle name="Output 9 10 14" xfId="20105"/>
    <cellStyle name="Output 9 10 14 2" xfId="20106"/>
    <cellStyle name="Output 9 10 15" xfId="20107"/>
    <cellStyle name="Output 9 10 15 2" xfId="20108"/>
    <cellStyle name="Output 9 10 16" xfId="20109"/>
    <cellStyle name="Output 9 10 16 2" xfId="20110"/>
    <cellStyle name="Output 9 10 17" xfId="20111"/>
    <cellStyle name="Output 9 10 17 2" xfId="20112"/>
    <cellStyle name="Output 9 10 18" xfId="20113"/>
    <cellStyle name="Output 9 10 2" xfId="20114"/>
    <cellStyle name="Output 9 10 2 2" xfId="20115"/>
    <cellStyle name="Output 9 10 3" xfId="20116"/>
    <cellStyle name="Output 9 10 3 2" xfId="20117"/>
    <cellStyle name="Output 9 10 4" xfId="20118"/>
    <cellStyle name="Output 9 10 4 2" xfId="20119"/>
    <cellStyle name="Output 9 10 5" xfId="20120"/>
    <cellStyle name="Output 9 10 5 2" xfId="20121"/>
    <cellStyle name="Output 9 10 6" xfId="20122"/>
    <cellStyle name="Output 9 10 6 2" xfId="20123"/>
    <cellStyle name="Output 9 10 7" xfId="20124"/>
    <cellStyle name="Output 9 10 7 2" xfId="20125"/>
    <cellStyle name="Output 9 10 8" xfId="20126"/>
    <cellStyle name="Output 9 10 8 2" xfId="20127"/>
    <cellStyle name="Output 9 10 9" xfId="20128"/>
    <cellStyle name="Output 9 10 9 2" xfId="20129"/>
    <cellStyle name="Output 9 11" xfId="20130"/>
    <cellStyle name="Output 9 11 10" xfId="20131"/>
    <cellStyle name="Output 9 11 10 2" xfId="20132"/>
    <cellStyle name="Output 9 11 11" xfId="20133"/>
    <cellStyle name="Output 9 11 11 2" xfId="20134"/>
    <cellStyle name="Output 9 11 12" xfId="20135"/>
    <cellStyle name="Output 9 11 12 2" xfId="20136"/>
    <cellStyle name="Output 9 11 13" xfId="20137"/>
    <cellStyle name="Output 9 11 13 2" xfId="20138"/>
    <cellStyle name="Output 9 11 14" xfId="20139"/>
    <cellStyle name="Output 9 11 14 2" xfId="20140"/>
    <cellStyle name="Output 9 11 15" xfId="20141"/>
    <cellStyle name="Output 9 11 15 2" xfId="20142"/>
    <cellStyle name="Output 9 11 16" xfId="20143"/>
    <cellStyle name="Output 9 11 16 2" xfId="20144"/>
    <cellStyle name="Output 9 11 17" xfId="20145"/>
    <cellStyle name="Output 9 11 17 2" xfId="20146"/>
    <cellStyle name="Output 9 11 18" xfId="20147"/>
    <cellStyle name="Output 9 11 2" xfId="20148"/>
    <cellStyle name="Output 9 11 2 2" xfId="20149"/>
    <cellStyle name="Output 9 11 3" xfId="20150"/>
    <cellStyle name="Output 9 11 3 2" xfId="20151"/>
    <cellStyle name="Output 9 11 4" xfId="20152"/>
    <cellStyle name="Output 9 11 4 2" xfId="20153"/>
    <cellStyle name="Output 9 11 5" xfId="20154"/>
    <cellStyle name="Output 9 11 5 2" xfId="20155"/>
    <cellStyle name="Output 9 11 6" xfId="20156"/>
    <cellStyle name="Output 9 11 6 2" xfId="20157"/>
    <cellStyle name="Output 9 11 7" xfId="20158"/>
    <cellStyle name="Output 9 11 7 2" xfId="20159"/>
    <cellStyle name="Output 9 11 8" xfId="20160"/>
    <cellStyle name="Output 9 11 8 2" xfId="20161"/>
    <cellStyle name="Output 9 11 9" xfId="20162"/>
    <cellStyle name="Output 9 11 9 2" xfId="20163"/>
    <cellStyle name="Output 9 12" xfId="20164"/>
    <cellStyle name="Output 9 12 10" xfId="20165"/>
    <cellStyle name="Output 9 12 10 2" xfId="20166"/>
    <cellStyle name="Output 9 12 11" xfId="20167"/>
    <cellStyle name="Output 9 12 11 2" xfId="20168"/>
    <cellStyle name="Output 9 12 12" xfId="20169"/>
    <cellStyle name="Output 9 12 12 2" xfId="20170"/>
    <cellStyle name="Output 9 12 13" xfId="20171"/>
    <cellStyle name="Output 9 12 13 2" xfId="20172"/>
    <cellStyle name="Output 9 12 14" xfId="20173"/>
    <cellStyle name="Output 9 12 14 2" xfId="20174"/>
    <cellStyle name="Output 9 12 15" xfId="20175"/>
    <cellStyle name="Output 9 12 15 2" xfId="20176"/>
    <cellStyle name="Output 9 12 16" xfId="20177"/>
    <cellStyle name="Output 9 12 2" xfId="20178"/>
    <cellStyle name="Output 9 12 2 2" xfId="20179"/>
    <cellStyle name="Output 9 12 3" xfId="20180"/>
    <cellStyle name="Output 9 12 3 2" xfId="20181"/>
    <cellStyle name="Output 9 12 4" xfId="20182"/>
    <cellStyle name="Output 9 12 4 2" xfId="20183"/>
    <cellStyle name="Output 9 12 5" xfId="20184"/>
    <cellStyle name="Output 9 12 5 2" xfId="20185"/>
    <cellStyle name="Output 9 12 6" xfId="20186"/>
    <cellStyle name="Output 9 12 6 2" xfId="20187"/>
    <cellStyle name="Output 9 12 7" xfId="20188"/>
    <cellStyle name="Output 9 12 7 2" xfId="20189"/>
    <cellStyle name="Output 9 12 8" xfId="20190"/>
    <cellStyle name="Output 9 12 8 2" xfId="20191"/>
    <cellStyle name="Output 9 12 9" xfId="20192"/>
    <cellStyle name="Output 9 12 9 2" xfId="20193"/>
    <cellStyle name="Output 9 13" xfId="20194"/>
    <cellStyle name="Output 9 13 10" xfId="20195"/>
    <cellStyle name="Output 9 13 10 2" xfId="20196"/>
    <cellStyle name="Output 9 13 11" xfId="20197"/>
    <cellStyle name="Output 9 13 11 2" xfId="20198"/>
    <cellStyle name="Output 9 13 12" xfId="20199"/>
    <cellStyle name="Output 9 13 12 2" xfId="20200"/>
    <cellStyle name="Output 9 13 13" xfId="20201"/>
    <cellStyle name="Output 9 13 13 2" xfId="20202"/>
    <cellStyle name="Output 9 13 14" xfId="20203"/>
    <cellStyle name="Output 9 13 14 2" xfId="20204"/>
    <cellStyle name="Output 9 13 15" xfId="20205"/>
    <cellStyle name="Output 9 13 15 2" xfId="20206"/>
    <cellStyle name="Output 9 13 16" xfId="20207"/>
    <cellStyle name="Output 9 13 2" xfId="20208"/>
    <cellStyle name="Output 9 13 2 2" xfId="20209"/>
    <cellStyle name="Output 9 13 3" xfId="20210"/>
    <cellStyle name="Output 9 13 3 2" xfId="20211"/>
    <cellStyle name="Output 9 13 4" xfId="20212"/>
    <cellStyle name="Output 9 13 4 2" xfId="20213"/>
    <cellStyle name="Output 9 13 5" xfId="20214"/>
    <cellStyle name="Output 9 13 5 2" xfId="20215"/>
    <cellStyle name="Output 9 13 6" xfId="20216"/>
    <cellStyle name="Output 9 13 6 2" xfId="20217"/>
    <cellStyle name="Output 9 13 7" xfId="20218"/>
    <cellStyle name="Output 9 13 7 2" xfId="20219"/>
    <cellStyle name="Output 9 13 8" xfId="20220"/>
    <cellStyle name="Output 9 13 8 2" xfId="20221"/>
    <cellStyle name="Output 9 13 9" xfId="20222"/>
    <cellStyle name="Output 9 13 9 2" xfId="20223"/>
    <cellStyle name="Output 9 14" xfId="20224"/>
    <cellStyle name="Output 9 14 10" xfId="20225"/>
    <cellStyle name="Output 9 14 10 2" xfId="20226"/>
    <cellStyle name="Output 9 14 11" xfId="20227"/>
    <cellStyle name="Output 9 14 11 2" xfId="20228"/>
    <cellStyle name="Output 9 14 12" xfId="20229"/>
    <cellStyle name="Output 9 14 12 2" xfId="20230"/>
    <cellStyle name="Output 9 14 13" xfId="20231"/>
    <cellStyle name="Output 9 14 13 2" xfId="20232"/>
    <cellStyle name="Output 9 14 14" xfId="20233"/>
    <cellStyle name="Output 9 14 14 2" xfId="20234"/>
    <cellStyle name="Output 9 14 15" xfId="20235"/>
    <cellStyle name="Output 9 14 2" xfId="20236"/>
    <cellStyle name="Output 9 14 2 2" xfId="20237"/>
    <cellStyle name="Output 9 14 3" xfId="20238"/>
    <cellStyle name="Output 9 14 3 2" xfId="20239"/>
    <cellStyle name="Output 9 14 4" xfId="20240"/>
    <cellStyle name="Output 9 14 4 2" xfId="20241"/>
    <cellStyle name="Output 9 14 5" xfId="20242"/>
    <cellStyle name="Output 9 14 5 2" xfId="20243"/>
    <cellStyle name="Output 9 14 6" xfId="20244"/>
    <cellStyle name="Output 9 14 6 2" xfId="20245"/>
    <cellStyle name="Output 9 14 7" xfId="20246"/>
    <cellStyle name="Output 9 14 7 2" xfId="20247"/>
    <cellStyle name="Output 9 14 8" xfId="20248"/>
    <cellStyle name="Output 9 14 8 2" xfId="20249"/>
    <cellStyle name="Output 9 14 9" xfId="20250"/>
    <cellStyle name="Output 9 14 9 2" xfId="20251"/>
    <cellStyle name="Output 9 15" xfId="20252"/>
    <cellStyle name="Output 9 15 2" xfId="20253"/>
    <cellStyle name="Output 9 16" xfId="20254"/>
    <cellStyle name="Output 9 16 2" xfId="20255"/>
    <cellStyle name="Output 9 17" xfId="20256"/>
    <cellStyle name="Output 9 17 2" xfId="20257"/>
    <cellStyle name="Output 9 18" xfId="20258"/>
    <cellStyle name="Output 9 18 2" xfId="20259"/>
    <cellStyle name="Output 9 19" xfId="20260"/>
    <cellStyle name="Output 9 19 2" xfId="20261"/>
    <cellStyle name="Output 9 2" xfId="20262"/>
    <cellStyle name="Output 9 2 10" xfId="20263"/>
    <cellStyle name="Output 9 2 10 10" xfId="20264"/>
    <cellStyle name="Output 9 2 10 10 2" xfId="20265"/>
    <cellStyle name="Output 9 2 10 11" xfId="20266"/>
    <cellStyle name="Output 9 2 10 11 2" xfId="20267"/>
    <cellStyle name="Output 9 2 10 12" xfId="20268"/>
    <cellStyle name="Output 9 2 10 12 2" xfId="20269"/>
    <cellStyle name="Output 9 2 10 13" xfId="20270"/>
    <cellStyle name="Output 9 2 10 13 2" xfId="20271"/>
    <cellStyle name="Output 9 2 10 14" xfId="20272"/>
    <cellStyle name="Output 9 2 10 14 2" xfId="20273"/>
    <cellStyle name="Output 9 2 10 15" xfId="20274"/>
    <cellStyle name="Output 9 2 10 15 2" xfId="20275"/>
    <cellStyle name="Output 9 2 10 16" xfId="20276"/>
    <cellStyle name="Output 9 2 10 16 2" xfId="20277"/>
    <cellStyle name="Output 9 2 10 17" xfId="20278"/>
    <cellStyle name="Output 9 2 10 17 2" xfId="20279"/>
    <cellStyle name="Output 9 2 10 18" xfId="20280"/>
    <cellStyle name="Output 9 2 10 2" xfId="20281"/>
    <cellStyle name="Output 9 2 10 2 2" xfId="20282"/>
    <cellStyle name="Output 9 2 10 3" xfId="20283"/>
    <cellStyle name="Output 9 2 10 3 2" xfId="20284"/>
    <cellStyle name="Output 9 2 10 4" xfId="20285"/>
    <cellStyle name="Output 9 2 10 4 2" xfId="20286"/>
    <cellStyle name="Output 9 2 10 5" xfId="20287"/>
    <cellStyle name="Output 9 2 10 5 2" xfId="20288"/>
    <cellStyle name="Output 9 2 10 6" xfId="20289"/>
    <cellStyle name="Output 9 2 10 6 2" xfId="20290"/>
    <cellStyle name="Output 9 2 10 7" xfId="20291"/>
    <cellStyle name="Output 9 2 10 7 2" xfId="20292"/>
    <cellStyle name="Output 9 2 10 8" xfId="20293"/>
    <cellStyle name="Output 9 2 10 8 2" xfId="20294"/>
    <cellStyle name="Output 9 2 10 9" xfId="20295"/>
    <cellStyle name="Output 9 2 10 9 2" xfId="20296"/>
    <cellStyle name="Output 9 2 11" xfId="20297"/>
    <cellStyle name="Output 9 2 11 10" xfId="20298"/>
    <cellStyle name="Output 9 2 11 10 2" xfId="20299"/>
    <cellStyle name="Output 9 2 11 11" xfId="20300"/>
    <cellStyle name="Output 9 2 11 11 2" xfId="20301"/>
    <cellStyle name="Output 9 2 11 12" xfId="20302"/>
    <cellStyle name="Output 9 2 11 12 2" xfId="20303"/>
    <cellStyle name="Output 9 2 11 13" xfId="20304"/>
    <cellStyle name="Output 9 2 11 13 2" xfId="20305"/>
    <cellStyle name="Output 9 2 11 14" xfId="20306"/>
    <cellStyle name="Output 9 2 11 14 2" xfId="20307"/>
    <cellStyle name="Output 9 2 11 15" xfId="20308"/>
    <cellStyle name="Output 9 2 11 15 2" xfId="20309"/>
    <cellStyle name="Output 9 2 11 16" xfId="20310"/>
    <cellStyle name="Output 9 2 11 2" xfId="20311"/>
    <cellStyle name="Output 9 2 11 2 2" xfId="20312"/>
    <cellStyle name="Output 9 2 11 3" xfId="20313"/>
    <cellStyle name="Output 9 2 11 3 2" xfId="20314"/>
    <cellStyle name="Output 9 2 11 4" xfId="20315"/>
    <cellStyle name="Output 9 2 11 4 2" xfId="20316"/>
    <cellStyle name="Output 9 2 11 5" xfId="20317"/>
    <cellStyle name="Output 9 2 11 5 2" xfId="20318"/>
    <cellStyle name="Output 9 2 11 6" xfId="20319"/>
    <cellStyle name="Output 9 2 11 6 2" xfId="20320"/>
    <cellStyle name="Output 9 2 11 7" xfId="20321"/>
    <cellStyle name="Output 9 2 11 7 2" xfId="20322"/>
    <cellStyle name="Output 9 2 11 8" xfId="20323"/>
    <cellStyle name="Output 9 2 11 8 2" xfId="20324"/>
    <cellStyle name="Output 9 2 11 9" xfId="20325"/>
    <cellStyle name="Output 9 2 11 9 2" xfId="20326"/>
    <cellStyle name="Output 9 2 12" xfId="20327"/>
    <cellStyle name="Output 9 2 12 10" xfId="20328"/>
    <cellStyle name="Output 9 2 12 10 2" xfId="20329"/>
    <cellStyle name="Output 9 2 12 11" xfId="20330"/>
    <cellStyle name="Output 9 2 12 11 2" xfId="20331"/>
    <cellStyle name="Output 9 2 12 12" xfId="20332"/>
    <cellStyle name="Output 9 2 12 12 2" xfId="20333"/>
    <cellStyle name="Output 9 2 12 13" xfId="20334"/>
    <cellStyle name="Output 9 2 12 13 2" xfId="20335"/>
    <cellStyle name="Output 9 2 12 14" xfId="20336"/>
    <cellStyle name="Output 9 2 12 14 2" xfId="20337"/>
    <cellStyle name="Output 9 2 12 15" xfId="20338"/>
    <cellStyle name="Output 9 2 12 15 2" xfId="20339"/>
    <cellStyle name="Output 9 2 12 16" xfId="20340"/>
    <cellStyle name="Output 9 2 12 2" xfId="20341"/>
    <cellStyle name="Output 9 2 12 2 2" xfId="20342"/>
    <cellStyle name="Output 9 2 12 3" xfId="20343"/>
    <cellStyle name="Output 9 2 12 3 2" xfId="20344"/>
    <cellStyle name="Output 9 2 12 4" xfId="20345"/>
    <cellStyle name="Output 9 2 12 4 2" xfId="20346"/>
    <cellStyle name="Output 9 2 12 5" xfId="20347"/>
    <cellStyle name="Output 9 2 12 5 2" xfId="20348"/>
    <cellStyle name="Output 9 2 12 6" xfId="20349"/>
    <cellStyle name="Output 9 2 12 6 2" xfId="20350"/>
    <cellStyle name="Output 9 2 12 7" xfId="20351"/>
    <cellStyle name="Output 9 2 12 7 2" xfId="20352"/>
    <cellStyle name="Output 9 2 12 8" xfId="20353"/>
    <cellStyle name="Output 9 2 12 8 2" xfId="20354"/>
    <cellStyle name="Output 9 2 12 9" xfId="20355"/>
    <cellStyle name="Output 9 2 12 9 2" xfId="20356"/>
    <cellStyle name="Output 9 2 13" xfId="20357"/>
    <cellStyle name="Output 9 2 13 10" xfId="20358"/>
    <cellStyle name="Output 9 2 13 10 2" xfId="20359"/>
    <cellStyle name="Output 9 2 13 11" xfId="20360"/>
    <cellStyle name="Output 9 2 13 11 2" xfId="20361"/>
    <cellStyle name="Output 9 2 13 12" xfId="20362"/>
    <cellStyle name="Output 9 2 13 12 2" xfId="20363"/>
    <cellStyle name="Output 9 2 13 13" xfId="20364"/>
    <cellStyle name="Output 9 2 13 13 2" xfId="20365"/>
    <cellStyle name="Output 9 2 13 14" xfId="20366"/>
    <cellStyle name="Output 9 2 13 14 2" xfId="20367"/>
    <cellStyle name="Output 9 2 13 15" xfId="20368"/>
    <cellStyle name="Output 9 2 13 2" xfId="20369"/>
    <cellStyle name="Output 9 2 13 2 2" xfId="20370"/>
    <cellStyle name="Output 9 2 13 3" xfId="20371"/>
    <cellStyle name="Output 9 2 13 3 2" xfId="20372"/>
    <cellStyle name="Output 9 2 13 4" xfId="20373"/>
    <cellStyle name="Output 9 2 13 4 2" xfId="20374"/>
    <cellStyle name="Output 9 2 13 5" xfId="20375"/>
    <cellStyle name="Output 9 2 13 5 2" xfId="20376"/>
    <cellStyle name="Output 9 2 13 6" xfId="20377"/>
    <cellStyle name="Output 9 2 13 6 2" xfId="20378"/>
    <cellStyle name="Output 9 2 13 7" xfId="20379"/>
    <cellStyle name="Output 9 2 13 7 2" xfId="20380"/>
    <cellStyle name="Output 9 2 13 8" xfId="20381"/>
    <cellStyle name="Output 9 2 13 8 2" xfId="20382"/>
    <cellStyle name="Output 9 2 13 9" xfId="20383"/>
    <cellStyle name="Output 9 2 13 9 2" xfId="20384"/>
    <cellStyle name="Output 9 2 14" xfId="20385"/>
    <cellStyle name="Output 9 2 14 2" xfId="20386"/>
    <cellStyle name="Output 9 2 15" xfId="20387"/>
    <cellStyle name="Output 9 2 15 2" xfId="20388"/>
    <cellStyle name="Output 9 2 16" xfId="20389"/>
    <cellStyle name="Output 9 2 16 2" xfId="20390"/>
    <cellStyle name="Output 9 2 17" xfId="20391"/>
    <cellStyle name="Output 9 2 17 2" xfId="20392"/>
    <cellStyle name="Output 9 2 18" xfId="20393"/>
    <cellStyle name="Output 9 2 18 2" xfId="20394"/>
    <cellStyle name="Output 9 2 19" xfId="20395"/>
    <cellStyle name="Output 9 2 19 2" xfId="20396"/>
    <cellStyle name="Output 9 2 2" xfId="20397"/>
    <cellStyle name="Output 9 2 2 10" xfId="20398"/>
    <cellStyle name="Output 9 2 2 10 2" xfId="20399"/>
    <cellStyle name="Output 9 2 2 11" xfId="20400"/>
    <cellStyle name="Output 9 2 2 11 2" xfId="20401"/>
    <cellStyle name="Output 9 2 2 12" xfId="20402"/>
    <cellStyle name="Output 9 2 2 12 2" xfId="20403"/>
    <cellStyle name="Output 9 2 2 13" xfId="20404"/>
    <cellStyle name="Output 9 2 2 13 2" xfId="20405"/>
    <cellStyle name="Output 9 2 2 14" xfId="20406"/>
    <cellStyle name="Output 9 2 2 14 2" xfId="20407"/>
    <cellStyle name="Output 9 2 2 15" xfId="20408"/>
    <cellStyle name="Output 9 2 2 15 2" xfId="20409"/>
    <cellStyle name="Output 9 2 2 16" xfId="20410"/>
    <cellStyle name="Output 9 2 2 16 2" xfId="20411"/>
    <cellStyle name="Output 9 2 2 17" xfId="20412"/>
    <cellStyle name="Output 9 2 2 17 2" xfId="20413"/>
    <cellStyle name="Output 9 2 2 18" xfId="20414"/>
    <cellStyle name="Output 9 2 2 18 2" xfId="20415"/>
    <cellStyle name="Output 9 2 2 19" xfId="20416"/>
    <cellStyle name="Output 9 2 2 19 2" xfId="20417"/>
    <cellStyle name="Output 9 2 2 2" xfId="20418"/>
    <cellStyle name="Output 9 2 2 2 10" xfId="20419"/>
    <cellStyle name="Output 9 2 2 2 10 2" xfId="20420"/>
    <cellStyle name="Output 9 2 2 2 11" xfId="20421"/>
    <cellStyle name="Output 9 2 2 2 11 2" xfId="20422"/>
    <cellStyle name="Output 9 2 2 2 12" xfId="20423"/>
    <cellStyle name="Output 9 2 2 2 12 2" xfId="20424"/>
    <cellStyle name="Output 9 2 2 2 13" xfId="20425"/>
    <cellStyle name="Output 9 2 2 2 13 2" xfId="20426"/>
    <cellStyle name="Output 9 2 2 2 14" xfId="20427"/>
    <cellStyle name="Output 9 2 2 2 14 2" xfId="20428"/>
    <cellStyle name="Output 9 2 2 2 15" xfId="20429"/>
    <cellStyle name="Output 9 2 2 2 15 2" xfId="20430"/>
    <cellStyle name="Output 9 2 2 2 16" xfId="20431"/>
    <cellStyle name="Output 9 2 2 2 16 2" xfId="20432"/>
    <cellStyle name="Output 9 2 2 2 17" xfId="20433"/>
    <cellStyle name="Output 9 2 2 2 17 2" xfId="20434"/>
    <cellStyle name="Output 9 2 2 2 18" xfId="20435"/>
    <cellStyle name="Output 9 2 2 2 18 2" xfId="20436"/>
    <cellStyle name="Output 9 2 2 2 19" xfId="20437"/>
    <cellStyle name="Output 9 2 2 2 2" xfId="20438"/>
    <cellStyle name="Output 9 2 2 2 2 2" xfId="20439"/>
    <cellStyle name="Output 9 2 2 2 3" xfId="20440"/>
    <cellStyle name="Output 9 2 2 2 3 2" xfId="20441"/>
    <cellStyle name="Output 9 2 2 2 4" xfId="20442"/>
    <cellStyle name="Output 9 2 2 2 4 2" xfId="20443"/>
    <cellStyle name="Output 9 2 2 2 5" xfId="20444"/>
    <cellStyle name="Output 9 2 2 2 5 2" xfId="20445"/>
    <cellStyle name="Output 9 2 2 2 6" xfId="20446"/>
    <cellStyle name="Output 9 2 2 2 6 2" xfId="20447"/>
    <cellStyle name="Output 9 2 2 2 7" xfId="20448"/>
    <cellStyle name="Output 9 2 2 2 7 2" xfId="20449"/>
    <cellStyle name="Output 9 2 2 2 8" xfId="20450"/>
    <cellStyle name="Output 9 2 2 2 8 2" xfId="20451"/>
    <cellStyle name="Output 9 2 2 2 9" xfId="20452"/>
    <cellStyle name="Output 9 2 2 2 9 2" xfId="20453"/>
    <cellStyle name="Output 9 2 2 20" xfId="20454"/>
    <cellStyle name="Output 9 2 2 3" xfId="20455"/>
    <cellStyle name="Output 9 2 2 3 10" xfId="20456"/>
    <cellStyle name="Output 9 2 2 3 10 2" xfId="20457"/>
    <cellStyle name="Output 9 2 2 3 11" xfId="20458"/>
    <cellStyle name="Output 9 2 2 3 11 2" xfId="20459"/>
    <cellStyle name="Output 9 2 2 3 12" xfId="20460"/>
    <cellStyle name="Output 9 2 2 3 12 2" xfId="20461"/>
    <cellStyle name="Output 9 2 2 3 13" xfId="20462"/>
    <cellStyle name="Output 9 2 2 3 13 2" xfId="20463"/>
    <cellStyle name="Output 9 2 2 3 14" xfId="20464"/>
    <cellStyle name="Output 9 2 2 3 14 2" xfId="20465"/>
    <cellStyle name="Output 9 2 2 3 15" xfId="20466"/>
    <cellStyle name="Output 9 2 2 3 15 2" xfId="20467"/>
    <cellStyle name="Output 9 2 2 3 16" xfId="20468"/>
    <cellStyle name="Output 9 2 2 3 16 2" xfId="20469"/>
    <cellStyle name="Output 9 2 2 3 17" xfId="20470"/>
    <cellStyle name="Output 9 2 2 3 17 2" xfId="20471"/>
    <cellStyle name="Output 9 2 2 3 18" xfId="20472"/>
    <cellStyle name="Output 9 2 2 3 18 2" xfId="20473"/>
    <cellStyle name="Output 9 2 2 3 19" xfId="20474"/>
    <cellStyle name="Output 9 2 2 3 2" xfId="20475"/>
    <cellStyle name="Output 9 2 2 3 2 2" xfId="20476"/>
    <cellStyle name="Output 9 2 2 3 3" xfId="20477"/>
    <cellStyle name="Output 9 2 2 3 3 2" xfId="20478"/>
    <cellStyle name="Output 9 2 2 3 4" xfId="20479"/>
    <cellStyle name="Output 9 2 2 3 4 2" xfId="20480"/>
    <cellStyle name="Output 9 2 2 3 5" xfId="20481"/>
    <cellStyle name="Output 9 2 2 3 5 2" xfId="20482"/>
    <cellStyle name="Output 9 2 2 3 6" xfId="20483"/>
    <cellStyle name="Output 9 2 2 3 6 2" xfId="20484"/>
    <cellStyle name="Output 9 2 2 3 7" xfId="20485"/>
    <cellStyle name="Output 9 2 2 3 7 2" xfId="20486"/>
    <cellStyle name="Output 9 2 2 3 8" xfId="20487"/>
    <cellStyle name="Output 9 2 2 3 8 2" xfId="20488"/>
    <cellStyle name="Output 9 2 2 3 9" xfId="20489"/>
    <cellStyle name="Output 9 2 2 3 9 2" xfId="20490"/>
    <cellStyle name="Output 9 2 2 4" xfId="20491"/>
    <cellStyle name="Output 9 2 2 4 10" xfId="20492"/>
    <cellStyle name="Output 9 2 2 4 10 2" xfId="20493"/>
    <cellStyle name="Output 9 2 2 4 11" xfId="20494"/>
    <cellStyle name="Output 9 2 2 4 11 2" xfId="20495"/>
    <cellStyle name="Output 9 2 2 4 12" xfId="20496"/>
    <cellStyle name="Output 9 2 2 4 12 2" xfId="20497"/>
    <cellStyle name="Output 9 2 2 4 13" xfId="20498"/>
    <cellStyle name="Output 9 2 2 4 13 2" xfId="20499"/>
    <cellStyle name="Output 9 2 2 4 14" xfId="20500"/>
    <cellStyle name="Output 9 2 2 4 14 2" xfId="20501"/>
    <cellStyle name="Output 9 2 2 4 15" xfId="20502"/>
    <cellStyle name="Output 9 2 2 4 15 2" xfId="20503"/>
    <cellStyle name="Output 9 2 2 4 16" xfId="20504"/>
    <cellStyle name="Output 9 2 2 4 2" xfId="20505"/>
    <cellStyle name="Output 9 2 2 4 2 2" xfId="20506"/>
    <cellStyle name="Output 9 2 2 4 3" xfId="20507"/>
    <cellStyle name="Output 9 2 2 4 3 2" xfId="20508"/>
    <cellStyle name="Output 9 2 2 4 4" xfId="20509"/>
    <cellStyle name="Output 9 2 2 4 4 2" xfId="20510"/>
    <cellStyle name="Output 9 2 2 4 5" xfId="20511"/>
    <cellStyle name="Output 9 2 2 4 5 2" xfId="20512"/>
    <cellStyle name="Output 9 2 2 4 6" xfId="20513"/>
    <cellStyle name="Output 9 2 2 4 6 2" xfId="20514"/>
    <cellStyle name="Output 9 2 2 4 7" xfId="20515"/>
    <cellStyle name="Output 9 2 2 4 7 2" xfId="20516"/>
    <cellStyle name="Output 9 2 2 4 8" xfId="20517"/>
    <cellStyle name="Output 9 2 2 4 8 2" xfId="20518"/>
    <cellStyle name="Output 9 2 2 4 9" xfId="20519"/>
    <cellStyle name="Output 9 2 2 4 9 2" xfId="20520"/>
    <cellStyle name="Output 9 2 2 5" xfId="20521"/>
    <cellStyle name="Output 9 2 2 5 10" xfId="20522"/>
    <cellStyle name="Output 9 2 2 5 10 2" xfId="20523"/>
    <cellStyle name="Output 9 2 2 5 11" xfId="20524"/>
    <cellStyle name="Output 9 2 2 5 11 2" xfId="20525"/>
    <cellStyle name="Output 9 2 2 5 12" xfId="20526"/>
    <cellStyle name="Output 9 2 2 5 12 2" xfId="20527"/>
    <cellStyle name="Output 9 2 2 5 13" xfId="20528"/>
    <cellStyle name="Output 9 2 2 5 13 2" xfId="20529"/>
    <cellStyle name="Output 9 2 2 5 14" xfId="20530"/>
    <cellStyle name="Output 9 2 2 5 14 2" xfId="20531"/>
    <cellStyle name="Output 9 2 2 5 15" xfId="20532"/>
    <cellStyle name="Output 9 2 2 5 15 2" xfId="20533"/>
    <cellStyle name="Output 9 2 2 5 16" xfId="20534"/>
    <cellStyle name="Output 9 2 2 5 2" xfId="20535"/>
    <cellStyle name="Output 9 2 2 5 2 2" xfId="20536"/>
    <cellStyle name="Output 9 2 2 5 3" xfId="20537"/>
    <cellStyle name="Output 9 2 2 5 3 2" xfId="20538"/>
    <cellStyle name="Output 9 2 2 5 4" xfId="20539"/>
    <cellStyle name="Output 9 2 2 5 4 2" xfId="20540"/>
    <cellStyle name="Output 9 2 2 5 5" xfId="20541"/>
    <cellStyle name="Output 9 2 2 5 5 2" xfId="20542"/>
    <cellStyle name="Output 9 2 2 5 6" xfId="20543"/>
    <cellStyle name="Output 9 2 2 5 6 2" xfId="20544"/>
    <cellStyle name="Output 9 2 2 5 7" xfId="20545"/>
    <cellStyle name="Output 9 2 2 5 7 2" xfId="20546"/>
    <cellStyle name="Output 9 2 2 5 8" xfId="20547"/>
    <cellStyle name="Output 9 2 2 5 8 2" xfId="20548"/>
    <cellStyle name="Output 9 2 2 5 9" xfId="20549"/>
    <cellStyle name="Output 9 2 2 5 9 2" xfId="20550"/>
    <cellStyle name="Output 9 2 2 6" xfId="20551"/>
    <cellStyle name="Output 9 2 2 6 10" xfId="20552"/>
    <cellStyle name="Output 9 2 2 6 10 2" xfId="20553"/>
    <cellStyle name="Output 9 2 2 6 11" xfId="20554"/>
    <cellStyle name="Output 9 2 2 6 11 2" xfId="20555"/>
    <cellStyle name="Output 9 2 2 6 12" xfId="20556"/>
    <cellStyle name="Output 9 2 2 6 12 2" xfId="20557"/>
    <cellStyle name="Output 9 2 2 6 13" xfId="20558"/>
    <cellStyle name="Output 9 2 2 6 13 2" xfId="20559"/>
    <cellStyle name="Output 9 2 2 6 14" xfId="20560"/>
    <cellStyle name="Output 9 2 2 6 14 2" xfId="20561"/>
    <cellStyle name="Output 9 2 2 6 15" xfId="20562"/>
    <cellStyle name="Output 9 2 2 6 2" xfId="20563"/>
    <cellStyle name="Output 9 2 2 6 2 2" xfId="20564"/>
    <cellStyle name="Output 9 2 2 6 3" xfId="20565"/>
    <cellStyle name="Output 9 2 2 6 3 2" xfId="20566"/>
    <cellStyle name="Output 9 2 2 6 4" xfId="20567"/>
    <cellStyle name="Output 9 2 2 6 4 2" xfId="20568"/>
    <cellStyle name="Output 9 2 2 6 5" xfId="20569"/>
    <cellStyle name="Output 9 2 2 6 5 2" xfId="20570"/>
    <cellStyle name="Output 9 2 2 6 6" xfId="20571"/>
    <cellStyle name="Output 9 2 2 6 6 2" xfId="20572"/>
    <cellStyle name="Output 9 2 2 6 7" xfId="20573"/>
    <cellStyle name="Output 9 2 2 6 7 2" xfId="20574"/>
    <cellStyle name="Output 9 2 2 6 8" xfId="20575"/>
    <cellStyle name="Output 9 2 2 6 8 2" xfId="20576"/>
    <cellStyle name="Output 9 2 2 6 9" xfId="20577"/>
    <cellStyle name="Output 9 2 2 6 9 2" xfId="20578"/>
    <cellStyle name="Output 9 2 2 7" xfId="20579"/>
    <cellStyle name="Output 9 2 2 7 2" xfId="20580"/>
    <cellStyle name="Output 9 2 2 8" xfId="20581"/>
    <cellStyle name="Output 9 2 2 8 2" xfId="20582"/>
    <cellStyle name="Output 9 2 2 9" xfId="20583"/>
    <cellStyle name="Output 9 2 2 9 2" xfId="20584"/>
    <cellStyle name="Output 9 2 20" xfId="20585"/>
    <cellStyle name="Output 9 2 20 2" xfId="20586"/>
    <cellStyle name="Output 9 2 21" xfId="20587"/>
    <cellStyle name="Output 9 2 21 2" xfId="20588"/>
    <cellStyle name="Output 9 2 22" xfId="20589"/>
    <cellStyle name="Output 9 2 22 2" xfId="20590"/>
    <cellStyle name="Output 9 2 23" xfId="20591"/>
    <cellStyle name="Output 9 2 23 2" xfId="20592"/>
    <cellStyle name="Output 9 2 24" xfId="20593"/>
    <cellStyle name="Output 9 2 24 2" xfId="20594"/>
    <cellStyle name="Output 9 2 25" xfId="20595"/>
    <cellStyle name="Output 9 2 25 2" xfId="20596"/>
    <cellStyle name="Output 9 2 26" xfId="20597"/>
    <cellStyle name="Output 9 2 26 2" xfId="20598"/>
    <cellStyle name="Output 9 2 27" xfId="20599"/>
    <cellStyle name="Output 9 2 3" xfId="20600"/>
    <cellStyle name="Output 9 2 3 10" xfId="20601"/>
    <cellStyle name="Output 9 2 3 10 2" xfId="20602"/>
    <cellStyle name="Output 9 2 3 11" xfId="20603"/>
    <cellStyle name="Output 9 2 3 11 2" xfId="20604"/>
    <cellStyle name="Output 9 2 3 12" xfId="20605"/>
    <cellStyle name="Output 9 2 3 12 2" xfId="20606"/>
    <cellStyle name="Output 9 2 3 13" xfId="20607"/>
    <cellStyle name="Output 9 2 3 13 2" xfId="20608"/>
    <cellStyle name="Output 9 2 3 14" xfId="20609"/>
    <cellStyle name="Output 9 2 3 14 2" xfId="20610"/>
    <cellStyle name="Output 9 2 3 15" xfId="20611"/>
    <cellStyle name="Output 9 2 3 15 2" xfId="20612"/>
    <cellStyle name="Output 9 2 3 16" xfId="20613"/>
    <cellStyle name="Output 9 2 3 16 2" xfId="20614"/>
    <cellStyle name="Output 9 2 3 17" xfId="20615"/>
    <cellStyle name="Output 9 2 3 17 2" xfId="20616"/>
    <cellStyle name="Output 9 2 3 18" xfId="20617"/>
    <cellStyle name="Output 9 2 3 18 2" xfId="20618"/>
    <cellStyle name="Output 9 2 3 19" xfId="20619"/>
    <cellStyle name="Output 9 2 3 19 2" xfId="20620"/>
    <cellStyle name="Output 9 2 3 2" xfId="20621"/>
    <cellStyle name="Output 9 2 3 2 10" xfId="20622"/>
    <cellStyle name="Output 9 2 3 2 10 2" xfId="20623"/>
    <cellStyle name="Output 9 2 3 2 11" xfId="20624"/>
    <cellStyle name="Output 9 2 3 2 11 2" xfId="20625"/>
    <cellStyle name="Output 9 2 3 2 12" xfId="20626"/>
    <cellStyle name="Output 9 2 3 2 12 2" xfId="20627"/>
    <cellStyle name="Output 9 2 3 2 13" xfId="20628"/>
    <cellStyle name="Output 9 2 3 2 13 2" xfId="20629"/>
    <cellStyle name="Output 9 2 3 2 14" xfId="20630"/>
    <cellStyle name="Output 9 2 3 2 14 2" xfId="20631"/>
    <cellStyle name="Output 9 2 3 2 15" xfId="20632"/>
    <cellStyle name="Output 9 2 3 2 15 2" xfId="20633"/>
    <cellStyle name="Output 9 2 3 2 16" xfId="20634"/>
    <cellStyle name="Output 9 2 3 2 16 2" xfId="20635"/>
    <cellStyle name="Output 9 2 3 2 17" xfId="20636"/>
    <cellStyle name="Output 9 2 3 2 17 2" xfId="20637"/>
    <cellStyle name="Output 9 2 3 2 18" xfId="20638"/>
    <cellStyle name="Output 9 2 3 2 18 2" xfId="20639"/>
    <cellStyle name="Output 9 2 3 2 19" xfId="20640"/>
    <cellStyle name="Output 9 2 3 2 2" xfId="20641"/>
    <cellStyle name="Output 9 2 3 2 2 2" xfId="20642"/>
    <cellStyle name="Output 9 2 3 2 3" xfId="20643"/>
    <cellStyle name="Output 9 2 3 2 3 2" xfId="20644"/>
    <cellStyle name="Output 9 2 3 2 4" xfId="20645"/>
    <cellStyle name="Output 9 2 3 2 4 2" xfId="20646"/>
    <cellStyle name="Output 9 2 3 2 5" xfId="20647"/>
    <cellStyle name="Output 9 2 3 2 5 2" xfId="20648"/>
    <cellStyle name="Output 9 2 3 2 6" xfId="20649"/>
    <cellStyle name="Output 9 2 3 2 6 2" xfId="20650"/>
    <cellStyle name="Output 9 2 3 2 7" xfId="20651"/>
    <cellStyle name="Output 9 2 3 2 7 2" xfId="20652"/>
    <cellStyle name="Output 9 2 3 2 8" xfId="20653"/>
    <cellStyle name="Output 9 2 3 2 8 2" xfId="20654"/>
    <cellStyle name="Output 9 2 3 2 9" xfId="20655"/>
    <cellStyle name="Output 9 2 3 2 9 2" xfId="20656"/>
    <cellStyle name="Output 9 2 3 20" xfId="20657"/>
    <cellStyle name="Output 9 2 3 3" xfId="20658"/>
    <cellStyle name="Output 9 2 3 3 10" xfId="20659"/>
    <cellStyle name="Output 9 2 3 3 10 2" xfId="20660"/>
    <cellStyle name="Output 9 2 3 3 11" xfId="20661"/>
    <cellStyle name="Output 9 2 3 3 11 2" xfId="20662"/>
    <cellStyle name="Output 9 2 3 3 12" xfId="20663"/>
    <cellStyle name="Output 9 2 3 3 12 2" xfId="20664"/>
    <cellStyle name="Output 9 2 3 3 13" xfId="20665"/>
    <cellStyle name="Output 9 2 3 3 13 2" xfId="20666"/>
    <cellStyle name="Output 9 2 3 3 14" xfId="20667"/>
    <cellStyle name="Output 9 2 3 3 14 2" xfId="20668"/>
    <cellStyle name="Output 9 2 3 3 15" xfId="20669"/>
    <cellStyle name="Output 9 2 3 3 15 2" xfId="20670"/>
    <cellStyle name="Output 9 2 3 3 16" xfId="20671"/>
    <cellStyle name="Output 9 2 3 3 16 2" xfId="20672"/>
    <cellStyle name="Output 9 2 3 3 17" xfId="20673"/>
    <cellStyle name="Output 9 2 3 3 17 2" xfId="20674"/>
    <cellStyle name="Output 9 2 3 3 18" xfId="20675"/>
    <cellStyle name="Output 9 2 3 3 18 2" xfId="20676"/>
    <cellStyle name="Output 9 2 3 3 19" xfId="20677"/>
    <cellStyle name="Output 9 2 3 3 2" xfId="20678"/>
    <cellStyle name="Output 9 2 3 3 2 2" xfId="20679"/>
    <cellStyle name="Output 9 2 3 3 3" xfId="20680"/>
    <cellStyle name="Output 9 2 3 3 3 2" xfId="20681"/>
    <cellStyle name="Output 9 2 3 3 4" xfId="20682"/>
    <cellStyle name="Output 9 2 3 3 4 2" xfId="20683"/>
    <cellStyle name="Output 9 2 3 3 5" xfId="20684"/>
    <cellStyle name="Output 9 2 3 3 5 2" xfId="20685"/>
    <cellStyle name="Output 9 2 3 3 6" xfId="20686"/>
    <cellStyle name="Output 9 2 3 3 6 2" xfId="20687"/>
    <cellStyle name="Output 9 2 3 3 7" xfId="20688"/>
    <cellStyle name="Output 9 2 3 3 7 2" xfId="20689"/>
    <cellStyle name="Output 9 2 3 3 8" xfId="20690"/>
    <cellStyle name="Output 9 2 3 3 8 2" xfId="20691"/>
    <cellStyle name="Output 9 2 3 3 9" xfId="20692"/>
    <cellStyle name="Output 9 2 3 3 9 2" xfId="20693"/>
    <cellStyle name="Output 9 2 3 4" xfId="20694"/>
    <cellStyle name="Output 9 2 3 4 10" xfId="20695"/>
    <cellStyle name="Output 9 2 3 4 10 2" xfId="20696"/>
    <cellStyle name="Output 9 2 3 4 11" xfId="20697"/>
    <cellStyle name="Output 9 2 3 4 11 2" xfId="20698"/>
    <cellStyle name="Output 9 2 3 4 12" xfId="20699"/>
    <cellStyle name="Output 9 2 3 4 12 2" xfId="20700"/>
    <cellStyle name="Output 9 2 3 4 13" xfId="20701"/>
    <cellStyle name="Output 9 2 3 4 13 2" xfId="20702"/>
    <cellStyle name="Output 9 2 3 4 14" xfId="20703"/>
    <cellStyle name="Output 9 2 3 4 14 2" xfId="20704"/>
    <cellStyle name="Output 9 2 3 4 15" xfId="20705"/>
    <cellStyle name="Output 9 2 3 4 15 2" xfId="20706"/>
    <cellStyle name="Output 9 2 3 4 16" xfId="20707"/>
    <cellStyle name="Output 9 2 3 4 2" xfId="20708"/>
    <cellStyle name="Output 9 2 3 4 2 2" xfId="20709"/>
    <cellStyle name="Output 9 2 3 4 3" xfId="20710"/>
    <cellStyle name="Output 9 2 3 4 3 2" xfId="20711"/>
    <cellStyle name="Output 9 2 3 4 4" xfId="20712"/>
    <cellStyle name="Output 9 2 3 4 4 2" xfId="20713"/>
    <cellStyle name="Output 9 2 3 4 5" xfId="20714"/>
    <cellStyle name="Output 9 2 3 4 5 2" xfId="20715"/>
    <cellStyle name="Output 9 2 3 4 6" xfId="20716"/>
    <cellStyle name="Output 9 2 3 4 6 2" xfId="20717"/>
    <cellStyle name="Output 9 2 3 4 7" xfId="20718"/>
    <cellStyle name="Output 9 2 3 4 7 2" xfId="20719"/>
    <cellStyle name="Output 9 2 3 4 8" xfId="20720"/>
    <cellStyle name="Output 9 2 3 4 8 2" xfId="20721"/>
    <cellStyle name="Output 9 2 3 4 9" xfId="20722"/>
    <cellStyle name="Output 9 2 3 4 9 2" xfId="20723"/>
    <cellStyle name="Output 9 2 3 5" xfId="20724"/>
    <cellStyle name="Output 9 2 3 5 10" xfId="20725"/>
    <cellStyle name="Output 9 2 3 5 10 2" xfId="20726"/>
    <cellStyle name="Output 9 2 3 5 11" xfId="20727"/>
    <cellStyle name="Output 9 2 3 5 11 2" xfId="20728"/>
    <cellStyle name="Output 9 2 3 5 12" xfId="20729"/>
    <cellStyle name="Output 9 2 3 5 12 2" xfId="20730"/>
    <cellStyle name="Output 9 2 3 5 13" xfId="20731"/>
    <cellStyle name="Output 9 2 3 5 13 2" xfId="20732"/>
    <cellStyle name="Output 9 2 3 5 14" xfId="20733"/>
    <cellStyle name="Output 9 2 3 5 14 2" xfId="20734"/>
    <cellStyle name="Output 9 2 3 5 15" xfId="20735"/>
    <cellStyle name="Output 9 2 3 5 15 2" xfId="20736"/>
    <cellStyle name="Output 9 2 3 5 16" xfId="20737"/>
    <cellStyle name="Output 9 2 3 5 2" xfId="20738"/>
    <cellStyle name="Output 9 2 3 5 2 2" xfId="20739"/>
    <cellStyle name="Output 9 2 3 5 3" xfId="20740"/>
    <cellStyle name="Output 9 2 3 5 3 2" xfId="20741"/>
    <cellStyle name="Output 9 2 3 5 4" xfId="20742"/>
    <cellStyle name="Output 9 2 3 5 4 2" xfId="20743"/>
    <cellStyle name="Output 9 2 3 5 5" xfId="20744"/>
    <cellStyle name="Output 9 2 3 5 5 2" xfId="20745"/>
    <cellStyle name="Output 9 2 3 5 6" xfId="20746"/>
    <cellStyle name="Output 9 2 3 5 6 2" xfId="20747"/>
    <cellStyle name="Output 9 2 3 5 7" xfId="20748"/>
    <cellStyle name="Output 9 2 3 5 7 2" xfId="20749"/>
    <cellStyle name="Output 9 2 3 5 8" xfId="20750"/>
    <cellStyle name="Output 9 2 3 5 8 2" xfId="20751"/>
    <cellStyle name="Output 9 2 3 5 9" xfId="20752"/>
    <cellStyle name="Output 9 2 3 5 9 2" xfId="20753"/>
    <cellStyle name="Output 9 2 3 6" xfId="20754"/>
    <cellStyle name="Output 9 2 3 6 10" xfId="20755"/>
    <cellStyle name="Output 9 2 3 6 10 2" xfId="20756"/>
    <cellStyle name="Output 9 2 3 6 11" xfId="20757"/>
    <cellStyle name="Output 9 2 3 6 11 2" xfId="20758"/>
    <cellStyle name="Output 9 2 3 6 12" xfId="20759"/>
    <cellStyle name="Output 9 2 3 6 12 2" xfId="20760"/>
    <cellStyle name="Output 9 2 3 6 13" xfId="20761"/>
    <cellStyle name="Output 9 2 3 6 13 2" xfId="20762"/>
    <cellStyle name="Output 9 2 3 6 14" xfId="20763"/>
    <cellStyle name="Output 9 2 3 6 14 2" xfId="20764"/>
    <cellStyle name="Output 9 2 3 6 15" xfId="20765"/>
    <cellStyle name="Output 9 2 3 6 2" xfId="20766"/>
    <cellStyle name="Output 9 2 3 6 2 2" xfId="20767"/>
    <cellStyle name="Output 9 2 3 6 3" xfId="20768"/>
    <cellStyle name="Output 9 2 3 6 3 2" xfId="20769"/>
    <cellStyle name="Output 9 2 3 6 4" xfId="20770"/>
    <cellStyle name="Output 9 2 3 6 4 2" xfId="20771"/>
    <cellStyle name="Output 9 2 3 6 5" xfId="20772"/>
    <cellStyle name="Output 9 2 3 6 5 2" xfId="20773"/>
    <cellStyle name="Output 9 2 3 6 6" xfId="20774"/>
    <cellStyle name="Output 9 2 3 6 6 2" xfId="20775"/>
    <cellStyle name="Output 9 2 3 6 7" xfId="20776"/>
    <cellStyle name="Output 9 2 3 6 7 2" xfId="20777"/>
    <cellStyle name="Output 9 2 3 6 8" xfId="20778"/>
    <cellStyle name="Output 9 2 3 6 8 2" xfId="20779"/>
    <cellStyle name="Output 9 2 3 6 9" xfId="20780"/>
    <cellStyle name="Output 9 2 3 6 9 2" xfId="20781"/>
    <cellStyle name="Output 9 2 3 7" xfId="20782"/>
    <cellStyle name="Output 9 2 3 7 2" xfId="20783"/>
    <cellStyle name="Output 9 2 3 8" xfId="20784"/>
    <cellStyle name="Output 9 2 3 8 2" xfId="20785"/>
    <cellStyle name="Output 9 2 3 9" xfId="20786"/>
    <cellStyle name="Output 9 2 3 9 2" xfId="20787"/>
    <cellStyle name="Output 9 2 4" xfId="20788"/>
    <cellStyle name="Output 9 2 4 10" xfId="20789"/>
    <cellStyle name="Output 9 2 4 10 2" xfId="20790"/>
    <cellStyle name="Output 9 2 4 11" xfId="20791"/>
    <cellStyle name="Output 9 2 4 11 2" xfId="20792"/>
    <cellStyle name="Output 9 2 4 12" xfId="20793"/>
    <cellStyle name="Output 9 2 4 12 2" xfId="20794"/>
    <cellStyle name="Output 9 2 4 13" xfId="20795"/>
    <cellStyle name="Output 9 2 4 13 2" xfId="20796"/>
    <cellStyle name="Output 9 2 4 14" xfId="20797"/>
    <cellStyle name="Output 9 2 4 14 2" xfId="20798"/>
    <cellStyle name="Output 9 2 4 15" xfId="20799"/>
    <cellStyle name="Output 9 2 4 15 2" xfId="20800"/>
    <cellStyle name="Output 9 2 4 16" xfId="20801"/>
    <cellStyle name="Output 9 2 4 16 2" xfId="20802"/>
    <cellStyle name="Output 9 2 4 17" xfId="20803"/>
    <cellStyle name="Output 9 2 4 17 2" xfId="20804"/>
    <cellStyle name="Output 9 2 4 18" xfId="20805"/>
    <cellStyle name="Output 9 2 4 18 2" xfId="20806"/>
    <cellStyle name="Output 9 2 4 19" xfId="20807"/>
    <cellStyle name="Output 9 2 4 19 2" xfId="20808"/>
    <cellStyle name="Output 9 2 4 2" xfId="20809"/>
    <cellStyle name="Output 9 2 4 2 10" xfId="20810"/>
    <cellStyle name="Output 9 2 4 2 10 2" xfId="20811"/>
    <cellStyle name="Output 9 2 4 2 11" xfId="20812"/>
    <cellStyle name="Output 9 2 4 2 11 2" xfId="20813"/>
    <cellStyle name="Output 9 2 4 2 12" xfId="20814"/>
    <cellStyle name="Output 9 2 4 2 12 2" xfId="20815"/>
    <cellStyle name="Output 9 2 4 2 13" xfId="20816"/>
    <cellStyle name="Output 9 2 4 2 13 2" xfId="20817"/>
    <cellStyle name="Output 9 2 4 2 14" xfId="20818"/>
    <cellStyle name="Output 9 2 4 2 14 2" xfId="20819"/>
    <cellStyle name="Output 9 2 4 2 15" xfId="20820"/>
    <cellStyle name="Output 9 2 4 2 15 2" xfId="20821"/>
    <cellStyle name="Output 9 2 4 2 16" xfId="20822"/>
    <cellStyle name="Output 9 2 4 2 16 2" xfId="20823"/>
    <cellStyle name="Output 9 2 4 2 17" xfId="20824"/>
    <cellStyle name="Output 9 2 4 2 17 2" xfId="20825"/>
    <cellStyle name="Output 9 2 4 2 18" xfId="20826"/>
    <cellStyle name="Output 9 2 4 2 18 2" xfId="20827"/>
    <cellStyle name="Output 9 2 4 2 19" xfId="20828"/>
    <cellStyle name="Output 9 2 4 2 2" xfId="20829"/>
    <cellStyle name="Output 9 2 4 2 2 2" xfId="20830"/>
    <cellStyle name="Output 9 2 4 2 3" xfId="20831"/>
    <cellStyle name="Output 9 2 4 2 3 2" xfId="20832"/>
    <cellStyle name="Output 9 2 4 2 4" xfId="20833"/>
    <cellStyle name="Output 9 2 4 2 4 2" xfId="20834"/>
    <cellStyle name="Output 9 2 4 2 5" xfId="20835"/>
    <cellStyle name="Output 9 2 4 2 5 2" xfId="20836"/>
    <cellStyle name="Output 9 2 4 2 6" xfId="20837"/>
    <cellStyle name="Output 9 2 4 2 6 2" xfId="20838"/>
    <cellStyle name="Output 9 2 4 2 7" xfId="20839"/>
    <cellStyle name="Output 9 2 4 2 7 2" xfId="20840"/>
    <cellStyle name="Output 9 2 4 2 8" xfId="20841"/>
    <cellStyle name="Output 9 2 4 2 8 2" xfId="20842"/>
    <cellStyle name="Output 9 2 4 2 9" xfId="20843"/>
    <cellStyle name="Output 9 2 4 2 9 2" xfId="20844"/>
    <cellStyle name="Output 9 2 4 20" xfId="20845"/>
    <cellStyle name="Output 9 2 4 3" xfId="20846"/>
    <cellStyle name="Output 9 2 4 3 10" xfId="20847"/>
    <cellStyle name="Output 9 2 4 3 10 2" xfId="20848"/>
    <cellStyle name="Output 9 2 4 3 11" xfId="20849"/>
    <cellStyle name="Output 9 2 4 3 11 2" xfId="20850"/>
    <cellStyle name="Output 9 2 4 3 12" xfId="20851"/>
    <cellStyle name="Output 9 2 4 3 12 2" xfId="20852"/>
    <cellStyle name="Output 9 2 4 3 13" xfId="20853"/>
    <cellStyle name="Output 9 2 4 3 13 2" xfId="20854"/>
    <cellStyle name="Output 9 2 4 3 14" xfId="20855"/>
    <cellStyle name="Output 9 2 4 3 14 2" xfId="20856"/>
    <cellStyle name="Output 9 2 4 3 15" xfId="20857"/>
    <cellStyle name="Output 9 2 4 3 15 2" xfId="20858"/>
    <cellStyle name="Output 9 2 4 3 16" xfId="20859"/>
    <cellStyle name="Output 9 2 4 3 16 2" xfId="20860"/>
    <cellStyle name="Output 9 2 4 3 17" xfId="20861"/>
    <cellStyle name="Output 9 2 4 3 17 2" xfId="20862"/>
    <cellStyle name="Output 9 2 4 3 18" xfId="20863"/>
    <cellStyle name="Output 9 2 4 3 2" xfId="20864"/>
    <cellStyle name="Output 9 2 4 3 2 2" xfId="20865"/>
    <cellStyle name="Output 9 2 4 3 3" xfId="20866"/>
    <cellStyle name="Output 9 2 4 3 3 2" xfId="20867"/>
    <cellStyle name="Output 9 2 4 3 4" xfId="20868"/>
    <cellStyle name="Output 9 2 4 3 4 2" xfId="20869"/>
    <cellStyle name="Output 9 2 4 3 5" xfId="20870"/>
    <cellStyle name="Output 9 2 4 3 5 2" xfId="20871"/>
    <cellStyle name="Output 9 2 4 3 6" xfId="20872"/>
    <cellStyle name="Output 9 2 4 3 6 2" xfId="20873"/>
    <cellStyle name="Output 9 2 4 3 7" xfId="20874"/>
    <cellStyle name="Output 9 2 4 3 7 2" xfId="20875"/>
    <cellStyle name="Output 9 2 4 3 8" xfId="20876"/>
    <cellStyle name="Output 9 2 4 3 8 2" xfId="20877"/>
    <cellStyle name="Output 9 2 4 3 9" xfId="20878"/>
    <cellStyle name="Output 9 2 4 3 9 2" xfId="20879"/>
    <cellStyle name="Output 9 2 4 4" xfId="20880"/>
    <cellStyle name="Output 9 2 4 4 10" xfId="20881"/>
    <cellStyle name="Output 9 2 4 4 10 2" xfId="20882"/>
    <cellStyle name="Output 9 2 4 4 11" xfId="20883"/>
    <cellStyle name="Output 9 2 4 4 11 2" xfId="20884"/>
    <cellStyle name="Output 9 2 4 4 12" xfId="20885"/>
    <cellStyle name="Output 9 2 4 4 12 2" xfId="20886"/>
    <cellStyle name="Output 9 2 4 4 13" xfId="20887"/>
    <cellStyle name="Output 9 2 4 4 13 2" xfId="20888"/>
    <cellStyle name="Output 9 2 4 4 14" xfId="20889"/>
    <cellStyle name="Output 9 2 4 4 14 2" xfId="20890"/>
    <cellStyle name="Output 9 2 4 4 15" xfId="20891"/>
    <cellStyle name="Output 9 2 4 4 15 2" xfId="20892"/>
    <cellStyle name="Output 9 2 4 4 16" xfId="20893"/>
    <cellStyle name="Output 9 2 4 4 2" xfId="20894"/>
    <cellStyle name="Output 9 2 4 4 2 2" xfId="20895"/>
    <cellStyle name="Output 9 2 4 4 3" xfId="20896"/>
    <cellStyle name="Output 9 2 4 4 3 2" xfId="20897"/>
    <cellStyle name="Output 9 2 4 4 4" xfId="20898"/>
    <cellStyle name="Output 9 2 4 4 4 2" xfId="20899"/>
    <cellStyle name="Output 9 2 4 4 5" xfId="20900"/>
    <cellStyle name="Output 9 2 4 4 5 2" xfId="20901"/>
    <cellStyle name="Output 9 2 4 4 6" xfId="20902"/>
    <cellStyle name="Output 9 2 4 4 6 2" xfId="20903"/>
    <cellStyle name="Output 9 2 4 4 7" xfId="20904"/>
    <cellStyle name="Output 9 2 4 4 7 2" xfId="20905"/>
    <cellStyle name="Output 9 2 4 4 8" xfId="20906"/>
    <cellStyle name="Output 9 2 4 4 8 2" xfId="20907"/>
    <cellStyle name="Output 9 2 4 4 9" xfId="20908"/>
    <cellStyle name="Output 9 2 4 4 9 2" xfId="20909"/>
    <cellStyle name="Output 9 2 4 5" xfId="20910"/>
    <cellStyle name="Output 9 2 4 5 10" xfId="20911"/>
    <cellStyle name="Output 9 2 4 5 10 2" xfId="20912"/>
    <cellStyle name="Output 9 2 4 5 11" xfId="20913"/>
    <cellStyle name="Output 9 2 4 5 11 2" xfId="20914"/>
    <cellStyle name="Output 9 2 4 5 12" xfId="20915"/>
    <cellStyle name="Output 9 2 4 5 12 2" xfId="20916"/>
    <cellStyle name="Output 9 2 4 5 13" xfId="20917"/>
    <cellStyle name="Output 9 2 4 5 13 2" xfId="20918"/>
    <cellStyle name="Output 9 2 4 5 14" xfId="20919"/>
    <cellStyle name="Output 9 2 4 5 14 2" xfId="20920"/>
    <cellStyle name="Output 9 2 4 5 15" xfId="20921"/>
    <cellStyle name="Output 9 2 4 5 15 2" xfId="20922"/>
    <cellStyle name="Output 9 2 4 5 16" xfId="20923"/>
    <cellStyle name="Output 9 2 4 5 2" xfId="20924"/>
    <cellStyle name="Output 9 2 4 5 2 2" xfId="20925"/>
    <cellStyle name="Output 9 2 4 5 3" xfId="20926"/>
    <cellStyle name="Output 9 2 4 5 3 2" xfId="20927"/>
    <cellStyle name="Output 9 2 4 5 4" xfId="20928"/>
    <cellStyle name="Output 9 2 4 5 4 2" xfId="20929"/>
    <cellStyle name="Output 9 2 4 5 5" xfId="20930"/>
    <cellStyle name="Output 9 2 4 5 5 2" xfId="20931"/>
    <cellStyle name="Output 9 2 4 5 6" xfId="20932"/>
    <cellStyle name="Output 9 2 4 5 6 2" xfId="20933"/>
    <cellStyle name="Output 9 2 4 5 7" xfId="20934"/>
    <cellStyle name="Output 9 2 4 5 7 2" xfId="20935"/>
    <cellStyle name="Output 9 2 4 5 8" xfId="20936"/>
    <cellStyle name="Output 9 2 4 5 8 2" xfId="20937"/>
    <cellStyle name="Output 9 2 4 5 9" xfId="20938"/>
    <cellStyle name="Output 9 2 4 5 9 2" xfId="20939"/>
    <cellStyle name="Output 9 2 4 6" xfId="20940"/>
    <cellStyle name="Output 9 2 4 6 10" xfId="20941"/>
    <cellStyle name="Output 9 2 4 6 10 2" xfId="20942"/>
    <cellStyle name="Output 9 2 4 6 11" xfId="20943"/>
    <cellStyle name="Output 9 2 4 6 11 2" xfId="20944"/>
    <cellStyle name="Output 9 2 4 6 12" xfId="20945"/>
    <cellStyle name="Output 9 2 4 6 12 2" xfId="20946"/>
    <cellStyle name="Output 9 2 4 6 13" xfId="20947"/>
    <cellStyle name="Output 9 2 4 6 13 2" xfId="20948"/>
    <cellStyle name="Output 9 2 4 6 14" xfId="20949"/>
    <cellStyle name="Output 9 2 4 6 14 2" xfId="20950"/>
    <cellStyle name="Output 9 2 4 6 15" xfId="20951"/>
    <cellStyle name="Output 9 2 4 6 2" xfId="20952"/>
    <cellStyle name="Output 9 2 4 6 2 2" xfId="20953"/>
    <cellStyle name="Output 9 2 4 6 3" xfId="20954"/>
    <cellStyle name="Output 9 2 4 6 3 2" xfId="20955"/>
    <cellStyle name="Output 9 2 4 6 4" xfId="20956"/>
    <cellStyle name="Output 9 2 4 6 4 2" xfId="20957"/>
    <cellStyle name="Output 9 2 4 6 5" xfId="20958"/>
    <cellStyle name="Output 9 2 4 6 5 2" xfId="20959"/>
    <cellStyle name="Output 9 2 4 6 6" xfId="20960"/>
    <cellStyle name="Output 9 2 4 6 6 2" xfId="20961"/>
    <cellStyle name="Output 9 2 4 6 7" xfId="20962"/>
    <cellStyle name="Output 9 2 4 6 7 2" xfId="20963"/>
    <cellStyle name="Output 9 2 4 6 8" xfId="20964"/>
    <cellStyle name="Output 9 2 4 6 8 2" xfId="20965"/>
    <cellStyle name="Output 9 2 4 6 9" xfId="20966"/>
    <cellStyle name="Output 9 2 4 6 9 2" xfId="20967"/>
    <cellStyle name="Output 9 2 4 7" xfId="20968"/>
    <cellStyle name="Output 9 2 4 7 2" xfId="20969"/>
    <cellStyle name="Output 9 2 4 8" xfId="20970"/>
    <cellStyle name="Output 9 2 4 8 2" xfId="20971"/>
    <cellStyle name="Output 9 2 4 9" xfId="20972"/>
    <cellStyle name="Output 9 2 4 9 2" xfId="20973"/>
    <cellStyle name="Output 9 2 5" xfId="20974"/>
    <cellStyle name="Output 9 2 5 10" xfId="20975"/>
    <cellStyle name="Output 9 2 5 10 2" xfId="20976"/>
    <cellStyle name="Output 9 2 5 11" xfId="20977"/>
    <cellStyle name="Output 9 2 5 11 2" xfId="20978"/>
    <cellStyle name="Output 9 2 5 12" xfId="20979"/>
    <cellStyle name="Output 9 2 5 12 2" xfId="20980"/>
    <cellStyle name="Output 9 2 5 13" xfId="20981"/>
    <cellStyle name="Output 9 2 5 13 2" xfId="20982"/>
    <cellStyle name="Output 9 2 5 14" xfId="20983"/>
    <cellStyle name="Output 9 2 5 14 2" xfId="20984"/>
    <cellStyle name="Output 9 2 5 15" xfId="20985"/>
    <cellStyle name="Output 9 2 5 15 2" xfId="20986"/>
    <cellStyle name="Output 9 2 5 16" xfId="20987"/>
    <cellStyle name="Output 9 2 5 16 2" xfId="20988"/>
    <cellStyle name="Output 9 2 5 17" xfId="20989"/>
    <cellStyle name="Output 9 2 5 17 2" xfId="20990"/>
    <cellStyle name="Output 9 2 5 18" xfId="20991"/>
    <cellStyle name="Output 9 2 5 18 2" xfId="20992"/>
    <cellStyle name="Output 9 2 5 19" xfId="20993"/>
    <cellStyle name="Output 9 2 5 2" xfId="20994"/>
    <cellStyle name="Output 9 2 5 2 10" xfId="20995"/>
    <cellStyle name="Output 9 2 5 2 10 2" xfId="20996"/>
    <cellStyle name="Output 9 2 5 2 11" xfId="20997"/>
    <cellStyle name="Output 9 2 5 2 11 2" xfId="20998"/>
    <cellStyle name="Output 9 2 5 2 12" xfId="20999"/>
    <cellStyle name="Output 9 2 5 2 12 2" xfId="21000"/>
    <cellStyle name="Output 9 2 5 2 13" xfId="21001"/>
    <cellStyle name="Output 9 2 5 2 13 2" xfId="21002"/>
    <cellStyle name="Output 9 2 5 2 14" xfId="21003"/>
    <cellStyle name="Output 9 2 5 2 14 2" xfId="21004"/>
    <cellStyle name="Output 9 2 5 2 15" xfId="21005"/>
    <cellStyle name="Output 9 2 5 2 15 2" xfId="21006"/>
    <cellStyle name="Output 9 2 5 2 16" xfId="21007"/>
    <cellStyle name="Output 9 2 5 2 16 2" xfId="21008"/>
    <cellStyle name="Output 9 2 5 2 17" xfId="21009"/>
    <cellStyle name="Output 9 2 5 2 17 2" xfId="21010"/>
    <cellStyle name="Output 9 2 5 2 18" xfId="21011"/>
    <cellStyle name="Output 9 2 5 2 2" xfId="21012"/>
    <cellStyle name="Output 9 2 5 2 2 2" xfId="21013"/>
    <cellStyle name="Output 9 2 5 2 3" xfId="21014"/>
    <cellStyle name="Output 9 2 5 2 3 2" xfId="21015"/>
    <cellStyle name="Output 9 2 5 2 4" xfId="21016"/>
    <cellStyle name="Output 9 2 5 2 4 2" xfId="21017"/>
    <cellStyle name="Output 9 2 5 2 5" xfId="21018"/>
    <cellStyle name="Output 9 2 5 2 5 2" xfId="21019"/>
    <cellStyle name="Output 9 2 5 2 6" xfId="21020"/>
    <cellStyle name="Output 9 2 5 2 6 2" xfId="21021"/>
    <cellStyle name="Output 9 2 5 2 7" xfId="21022"/>
    <cellStyle name="Output 9 2 5 2 7 2" xfId="21023"/>
    <cellStyle name="Output 9 2 5 2 8" xfId="21024"/>
    <cellStyle name="Output 9 2 5 2 8 2" xfId="21025"/>
    <cellStyle name="Output 9 2 5 2 9" xfId="21026"/>
    <cellStyle name="Output 9 2 5 2 9 2" xfId="21027"/>
    <cellStyle name="Output 9 2 5 3" xfId="21028"/>
    <cellStyle name="Output 9 2 5 3 10" xfId="21029"/>
    <cellStyle name="Output 9 2 5 3 10 2" xfId="21030"/>
    <cellStyle name="Output 9 2 5 3 11" xfId="21031"/>
    <cellStyle name="Output 9 2 5 3 11 2" xfId="21032"/>
    <cellStyle name="Output 9 2 5 3 12" xfId="21033"/>
    <cellStyle name="Output 9 2 5 3 12 2" xfId="21034"/>
    <cellStyle name="Output 9 2 5 3 13" xfId="21035"/>
    <cellStyle name="Output 9 2 5 3 13 2" xfId="21036"/>
    <cellStyle name="Output 9 2 5 3 14" xfId="21037"/>
    <cellStyle name="Output 9 2 5 3 14 2" xfId="21038"/>
    <cellStyle name="Output 9 2 5 3 15" xfId="21039"/>
    <cellStyle name="Output 9 2 5 3 15 2" xfId="21040"/>
    <cellStyle name="Output 9 2 5 3 16" xfId="21041"/>
    <cellStyle name="Output 9 2 5 3 2" xfId="21042"/>
    <cellStyle name="Output 9 2 5 3 2 2" xfId="21043"/>
    <cellStyle name="Output 9 2 5 3 3" xfId="21044"/>
    <cellStyle name="Output 9 2 5 3 3 2" xfId="21045"/>
    <cellStyle name="Output 9 2 5 3 4" xfId="21046"/>
    <cellStyle name="Output 9 2 5 3 4 2" xfId="21047"/>
    <cellStyle name="Output 9 2 5 3 5" xfId="21048"/>
    <cellStyle name="Output 9 2 5 3 5 2" xfId="21049"/>
    <cellStyle name="Output 9 2 5 3 6" xfId="21050"/>
    <cellStyle name="Output 9 2 5 3 6 2" xfId="21051"/>
    <cellStyle name="Output 9 2 5 3 7" xfId="21052"/>
    <cellStyle name="Output 9 2 5 3 7 2" xfId="21053"/>
    <cellStyle name="Output 9 2 5 3 8" xfId="21054"/>
    <cellStyle name="Output 9 2 5 3 8 2" xfId="21055"/>
    <cellStyle name="Output 9 2 5 3 9" xfId="21056"/>
    <cellStyle name="Output 9 2 5 3 9 2" xfId="21057"/>
    <cellStyle name="Output 9 2 5 4" xfId="21058"/>
    <cellStyle name="Output 9 2 5 4 10" xfId="21059"/>
    <cellStyle name="Output 9 2 5 4 10 2" xfId="21060"/>
    <cellStyle name="Output 9 2 5 4 11" xfId="21061"/>
    <cellStyle name="Output 9 2 5 4 11 2" xfId="21062"/>
    <cellStyle name="Output 9 2 5 4 12" xfId="21063"/>
    <cellStyle name="Output 9 2 5 4 12 2" xfId="21064"/>
    <cellStyle name="Output 9 2 5 4 13" xfId="21065"/>
    <cellStyle name="Output 9 2 5 4 13 2" xfId="21066"/>
    <cellStyle name="Output 9 2 5 4 14" xfId="21067"/>
    <cellStyle name="Output 9 2 5 4 14 2" xfId="21068"/>
    <cellStyle name="Output 9 2 5 4 15" xfId="21069"/>
    <cellStyle name="Output 9 2 5 4 15 2" xfId="21070"/>
    <cellStyle name="Output 9 2 5 4 16" xfId="21071"/>
    <cellStyle name="Output 9 2 5 4 2" xfId="21072"/>
    <cellStyle name="Output 9 2 5 4 2 2" xfId="21073"/>
    <cellStyle name="Output 9 2 5 4 3" xfId="21074"/>
    <cellStyle name="Output 9 2 5 4 3 2" xfId="21075"/>
    <cellStyle name="Output 9 2 5 4 4" xfId="21076"/>
    <cellStyle name="Output 9 2 5 4 4 2" xfId="21077"/>
    <cellStyle name="Output 9 2 5 4 5" xfId="21078"/>
    <cellStyle name="Output 9 2 5 4 5 2" xfId="21079"/>
    <cellStyle name="Output 9 2 5 4 6" xfId="21080"/>
    <cellStyle name="Output 9 2 5 4 6 2" xfId="21081"/>
    <cellStyle name="Output 9 2 5 4 7" xfId="21082"/>
    <cellStyle name="Output 9 2 5 4 7 2" xfId="21083"/>
    <cellStyle name="Output 9 2 5 4 8" xfId="21084"/>
    <cellStyle name="Output 9 2 5 4 8 2" xfId="21085"/>
    <cellStyle name="Output 9 2 5 4 9" xfId="21086"/>
    <cellStyle name="Output 9 2 5 4 9 2" xfId="21087"/>
    <cellStyle name="Output 9 2 5 5" xfId="21088"/>
    <cellStyle name="Output 9 2 5 5 10" xfId="21089"/>
    <cellStyle name="Output 9 2 5 5 10 2" xfId="21090"/>
    <cellStyle name="Output 9 2 5 5 11" xfId="21091"/>
    <cellStyle name="Output 9 2 5 5 11 2" xfId="21092"/>
    <cellStyle name="Output 9 2 5 5 12" xfId="21093"/>
    <cellStyle name="Output 9 2 5 5 12 2" xfId="21094"/>
    <cellStyle name="Output 9 2 5 5 13" xfId="21095"/>
    <cellStyle name="Output 9 2 5 5 13 2" xfId="21096"/>
    <cellStyle name="Output 9 2 5 5 14" xfId="21097"/>
    <cellStyle name="Output 9 2 5 5 14 2" xfId="21098"/>
    <cellStyle name="Output 9 2 5 5 15" xfId="21099"/>
    <cellStyle name="Output 9 2 5 5 2" xfId="21100"/>
    <cellStyle name="Output 9 2 5 5 2 2" xfId="21101"/>
    <cellStyle name="Output 9 2 5 5 3" xfId="21102"/>
    <cellStyle name="Output 9 2 5 5 3 2" xfId="21103"/>
    <cellStyle name="Output 9 2 5 5 4" xfId="21104"/>
    <cellStyle name="Output 9 2 5 5 4 2" xfId="21105"/>
    <cellStyle name="Output 9 2 5 5 5" xfId="21106"/>
    <cellStyle name="Output 9 2 5 5 5 2" xfId="21107"/>
    <cellStyle name="Output 9 2 5 5 6" xfId="21108"/>
    <cellStyle name="Output 9 2 5 5 6 2" xfId="21109"/>
    <cellStyle name="Output 9 2 5 5 7" xfId="21110"/>
    <cellStyle name="Output 9 2 5 5 7 2" xfId="21111"/>
    <cellStyle name="Output 9 2 5 5 8" xfId="21112"/>
    <cellStyle name="Output 9 2 5 5 8 2" xfId="21113"/>
    <cellStyle name="Output 9 2 5 5 9" xfId="21114"/>
    <cellStyle name="Output 9 2 5 5 9 2" xfId="21115"/>
    <cellStyle name="Output 9 2 5 6" xfId="21116"/>
    <cellStyle name="Output 9 2 5 6 2" xfId="21117"/>
    <cellStyle name="Output 9 2 5 7" xfId="21118"/>
    <cellStyle name="Output 9 2 5 7 2" xfId="21119"/>
    <cellStyle name="Output 9 2 5 8" xfId="21120"/>
    <cellStyle name="Output 9 2 5 8 2" xfId="21121"/>
    <cellStyle name="Output 9 2 5 9" xfId="21122"/>
    <cellStyle name="Output 9 2 5 9 2" xfId="21123"/>
    <cellStyle name="Output 9 2 6" xfId="21124"/>
    <cellStyle name="Output 9 2 6 10" xfId="21125"/>
    <cellStyle name="Output 9 2 6 10 2" xfId="21126"/>
    <cellStyle name="Output 9 2 6 11" xfId="21127"/>
    <cellStyle name="Output 9 2 6 11 2" xfId="21128"/>
    <cellStyle name="Output 9 2 6 12" xfId="21129"/>
    <cellStyle name="Output 9 2 6 12 2" xfId="21130"/>
    <cellStyle name="Output 9 2 6 13" xfId="21131"/>
    <cellStyle name="Output 9 2 6 13 2" xfId="21132"/>
    <cellStyle name="Output 9 2 6 14" xfId="21133"/>
    <cellStyle name="Output 9 2 6 14 2" xfId="21134"/>
    <cellStyle name="Output 9 2 6 15" xfId="21135"/>
    <cellStyle name="Output 9 2 6 15 2" xfId="21136"/>
    <cellStyle name="Output 9 2 6 16" xfId="21137"/>
    <cellStyle name="Output 9 2 6 16 2" xfId="21138"/>
    <cellStyle name="Output 9 2 6 17" xfId="21139"/>
    <cellStyle name="Output 9 2 6 17 2" xfId="21140"/>
    <cellStyle name="Output 9 2 6 18" xfId="21141"/>
    <cellStyle name="Output 9 2 6 18 2" xfId="21142"/>
    <cellStyle name="Output 9 2 6 19" xfId="21143"/>
    <cellStyle name="Output 9 2 6 2" xfId="21144"/>
    <cellStyle name="Output 9 2 6 2 10" xfId="21145"/>
    <cellStyle name="Output 9 2 6 2 10 2" xfId="21146"/>
    <cellStyle name="Output 9 2 6 2 11" xfId="21147"/>
    <cellStyle name="Output 9 2 6 2 11 2" xfId="21148"/>
    <cellStyle name="Output 9 2 6 2 12" xfId="21149"/>
    <cellStyle name="Output 9 2 6 2 12 2" xfId="21150"/>
    <cellStyle name="Output 9 2 6 2 13" xfId="21151"/>
    <cellStyle name="Output 9 2 6 2 13 2" xfId="21152"/>
    <cellStyle name="Output 9 2 6 2 14" xfId="21153"/>
    <cellStyle name="Output 9 2 6 2 14 2" xfId="21154"/>
    <cellStyle name="Output 9 2 6 2 15" xfId="21155"/>
    <cellStyle name="Output 9 2 6 2 15 2" xfId="21156"/>
    <cellStyle name="Output 9 2 6 2 16" xfId="21157"/>
    <cellStyle name="Output 9 2 6 2 16 2" xfId="21158"/>
    <cellStyle name="Output 9 2 6 2 17" xfId="21159"/>
    <cellStyle name="Output 9 2 6 2 17 2" xfId="21160"/>
    <cellStyle name="Output 9 2 6 2 18" xfId="21161"/>
    <cellStyle name="Output 9 2 6 2 2" xfId="21162"/>
    <cellStyle name="Output 9 2 6 2 2 2" xfId="21163"/>
    <cellStyle name="Output 9 2 6 2 3" xfId="21164"/>
    <cellStyle name="Output 9 2 6 2 3 2" xfId="21165"/>
    <cellStyle name="Output 9 2 6 2 4" xfId="21166"/>
    <cellStyle name="Output 9 2 6 2 4 2" xfId="21167"/>
    <cellStyle name="Output 9 2 6 2 5" xfId="21168"/>
    <cellStyle name="Output 9 2 6 2 5 2" xfId="21169"/>
    <cellStyle name="Output 9 2 6 2 6" xfId="21170"/>
    <cellStyle name="Output 9 2 6 2 6 2" xfId="21171"/>
    <cellStyle name="Output 9 2 6 2 7" xfId="21172"/>
    <cellStyle name="Output 9 2 6 2 7 2" xfId="21173"/>
    <cellStyle name="Output 9 2 6 2 8" xfId="21174"/>
    <cellStyle name="Output 9 2 6 2 8 2" xfId="21175"/>
    <cellStyle name="Output 9 2 6 2 9" xfId="21176"/>
    <cellStyle name="Output 9 2 6 2 9 2" xfId="21177"/>
    <cellStyle name="Output 9 2 6 3" xfId="21178"/>
    <cellStyle name="Output 9 2 6 3 10" xfId="21179"/>
    <cellStyle name="Output 9 2 6 3 10 2" xfId="21180"/>
    <cellStyle name="Output 9 2 6 3 11" xfId="21181"/>
    <cellStyle name="Output 9 2 6 3 11 2" xfId="21182"/>
    <cellStyle name="Output 9 2 6 3 12" xfId="21183"/>
    <cellStyle name="Output 9 2 6 3 12 2" xfId="21184"/>
    <cellStyle name="Output 9 2 6 3 13" xfId="21185"/>
    <cellStyle name="Output 9 2 6 3 13 2" xfId="21186"/>
    <cellStyle name="Output 9 2 6 3 14" xfId="21187"/>
    <cellStyle name="Output 9 2 6 3 14 2" xfId="21188"/>
    <cellStyle name="Output 9 2 6 3 15" xfId="21189"/>
    <cellStyle name="Output 9 2 6 3 15 2" xfId="21190"/>
    <cellStyle name="Output 9 2 6 3 16" xfId="21191"/>
    <cellStyle name="Output 9 2 6 3 2" xfId="21192"/>
    <cellStyle name="Output 9 2 6 3 2 2" xfId="21193"/>
    <cellStyle name="Output 9 2 6 3 3" xfId="21194"/>
    <cellStyle name="Output 9 2 6 3 3 2" xfId="21195"/>
    <cellStyle name="Output 9 2 6 3 4" xfId="21196"/>
    <cellStyle name="Output 9 2 6 3 4 2" xfId="21197"/>
    <cellStyle name="Output 9 2 6 3 5" xfId="21198"/>
    <cellStyle name="Output 9 2 6 3 5 2" xfId="21199"/>
    <cellStyle name="Output 9 2 6 3 6" xfId="21200"/>
    <cellStyle name="Output 9 2 6 3 6 2" xfId="21201"/>
    <cellStyle name="Output 9 2 6 3 7" xfId="21202"/>
    <cellStyle name="Output 9 2 6 3 7 2" xfId="21203"/>
    <cellStyle name="Output 9 2 6 3 8" xfId="21204"/>
    <cellStyle name="Output 9 2 6 3 8 2" xfId="21205"/>
    <cellStyle name="Output 9 2 6 3 9" xfId="21206"/>
    <cellStyle name="Output 9 2 6 3 9 2" xfId="21207"/>
    <cellStyle name="Output 9 2 6 4" xfId="21208"/>
    <cellStyle name="Output 9 2 6 4 10" xfId="21209"/>
    <cellStyle name="Output 9 2 6 4 10 2" xfId="21210"/>
    <cellStyle name="Output 9 2 6 4 11" xfId="21211"/>
    <cellStyle name="Output 9 2 6 4 11 2" xfId="21212"/>
    <cellStyle name="Output 9 2 6 4 12" xfId="21213"/>
    <cellStyle name="Output 9 2 6 4 12 2" xfId="21214"/>
    <cellStyle name="Output 9 2 6 4 13" xfId="21215"/>
    <cellStyle name="Output 9 2 6 4 13 2" xfId="21216"/>
    <cellStyle name="Output 9 2 6 4 14" xfId="21217"/>
    <cellStyle name="Output 9 2 6 4 14 2" xfId="21218"/>
    <cellStyle name="Output 9 2 6 4 15" xfId="21219"/>
    <cellStyle name="Output 9 2 6 4 15 2" xfId="21220"/>
    <cellStyle name="Output 9 2 6 4 16" xfId="21221"/>
    <cellStyle name="Output 9 2 6 4 2" xfId="21222"/>
    <cellStyle name="Output 9 2 6 4 2 2" xfId="21223"/>
    <cellStyle name="Output 9 2 6 4 3" xfId="21224"/>
    <cellStyle name="Output 9 2 6 4 3 2" xfId="21225"/>
    <cellStyle name="Output 9 2 6 4 4" xfId="21226"/>
    <cellStyle name="Output 9 2 6 4 4 2" xfId="21227"/>
    <cellStyle name="Output 9 2 6 4 5" xfId="21228"/>
    <cellStyle name="Output 9 2 6 4 5 2" xfId="21229"/>
    <cellStyle name="Output 9 2 6 4 6" xfId="21230"/>
    <cellStyle name="Output 9 2 6 4 6 2" xfId="21231"/>
    <cellStyle name="Output 9 2 6 4 7" xfId="21232"/>
    <cellStyle name="Output 9 2 6 4 7 2" xfId="21233"/>
    <cellStyle name="Output 9 2 6 4 8" xfId="21234"/>
    <cellStyle name="Output 9 2 6 4 8 2" xfId="21235"/>
    <cellStyle name="Output 9 2 6 4 9" xfId="21236"/>
    <cellStyle name="Output 9 2 6 4 9 2" xfId="21237"/>
    <cellStyle name="Output 9 2 6 5" xfId="21238"/>
    <cellStyle name="Output 9 2 6 5 10" xfId="21239"/>
    <cellStyle name="Output 9 2 6 5 10 2" xfId="21240"/>
    <cellStyle name="Output 9 2 6 5 11" xfId="21241"/>
    <cellStyle name="Output 9 2 6 5 11 2" xfId="21242"/>
    <cellStyle name="Output 9 2 6 5 12" xfId="21243"/>
    <cellStyle name="Output 9 2 6 5 12 2" xfId="21244"/>
    <cellStyle name="Output 9 2 6 5 13" xfId="21245"/>
    <cellStyle name="Output 9 2 6 5 13 2" xfId="21246"/>
    <cellStyle name="Output 9 2 6 5 14" xfId="21247"/>
    <cellStyle name="Output 9 2 6 5 14 2" xfId="21248"/>
    <cellStyle name="Output 9 2 6 5 15" xfId="21249"/>
    <cellStyle name="Output 9 2 6 5 2" xfId="21250"/>
    <cellStyle name="Output 9 2 6 5 2 2" xfId="21251"/>
    <cellStyle name="Output 9 2 6 5 3" xfId="21252"/>
    <cellStyle name="Output 9 2 6 5 3 2" xfId="21253"/>
    <cellStyle name="Output 9 2 6 5 4" xfId="21254"/>
    <cellStyle name="Output 9 2 6 5 4 2" xfId="21255"/>
    <cellStyle name="Output 9 2 6 5 5" xfId="21256"/>
    <cellStyle name="Output 9 2 6 5 5 2" xfId="21257"/>
    <cellStyle name="Output 9 2 6 5 6" xfId="21258"/>
    <cellStyle name="Output 9 2 6 5 6 2" xfId="21259"/>
    <cellStyle name="Output 9 2 6 5 7" xfId="21260"/>
    <cellStyle name="Output 9 2 6 5 7 2" xfId="21261"/>
    <cellStyle name="Output 9 2 6 5 8" xfId="21262"/>
    <cellStyle name="Output 9 2 6 5 8 2" xfId="21263"/>
    <cellStyle name="Output 9 2 6 5 9" xfId="21264"/>
    <cellStyle name="Output 9 2 6 5 9 2" xfId="21265"/>
    <cellStyle name="Output 9 2 6 6" xfId="21266"/>
    <cellStyle name="Output 9 2 6 6 2" xfId="21267"/>
    <cellStyle name="Output 9 2 6 7" xfId="21268"/>
    <cellStyle name="Output 9 2 6 7 2" xfId="21269"/>
    <cellStyle name="Output 9 2 6 8" xfId="21270"/>
    <cellStyle name="Output 9 2 6 8 2" xfId="21271"/>
    <cellStyle name="Output 9 2 6 9" xfId="21272"/>
    <cellStyle name="Output 9 2 6 9 2" xfId="21273"/>
    <cellStyle name="Output 9 2 7" xfId="21274"/>
    <cellStyle name="Output 9 2 7 10" xfId="21275"/>
    <cellStyle name="Output 9 2 7 10 2" xfId="21276"/>
    <cellStyle name="Output 9 2 7 11" xfId="21277"/>
    <cellStyle name="Output 9 2 7 11 2" xfId="21278"/>
    <cellStyle name="Output 9 2 7 12" xfId="21279"/>
    <cellStyle name="Output 9 2 7 12 2" xfId="21280"/>
    <cellStyle name="Output 9 2 7 13" xfId="21281"/>
    <cellStyle name="Output 9 2 7 13 2" xfId="21282"/>
    <cellStyle name="Output 9 2 7 14" xfId="21283"/>
    <cellStyle name="Output 9 2 7 14 2" xfId="21284"/>
    <cellStyle name="Output 9 2 7 15" xfId="21285"/>
    <cellStyle name="Output 9 2 7 15 2" xfId="21286"/>
    <cellStyle name="Output 9 2 7 16" xfId="21287"/>
    <cellStyle name="Output 9 2 7 16 2" xfId="21288"/>
    <cellStyle name="Output 9 2 7 17" xfId="21289"/>
    <cellStyle name="Output 9 2 7 17 2" xfId="21290"/>
    <cellStyle name="Output 9 2 7 18" xfId="21291"/>
    <cellStyle name="Output 9 2 7 2" xfId="21292"/>
    <cellStyle name="Output 9 2 7 2 10" xfId="21293"/>
    <cellStyle name="Output 9 2 7 2 10 2" xfId="21294"/>
    <cellStyle name="Output 9 2 7 2 11" xfId="21295"/>
    <cellStyle name="Output 9 2 7 2 11 2" xfId="21296"/>
    <cellStyle name="Output 9 2 7 2 12" xfId="21297"/>
    <cellStyle name="Output 9 2 7 2 12 2" xfId="21298"/>
    <cellStyle name="Output 9 2 7 2 13" xfId="21299"/>
    <cellStyle name="Output 9 2 7 2 13 2" xfId="21300"/>
    <cellStyle name="Output 9 2 7 2 14" xfId="21301"/>
    <cellStyle name="Output 9 2 7 2 14 2" xfId="21302"/>
    <cellStyle name="Output 9 2 7 2 15" xfId="21303"/>
    <cellStyle name="Output 9 2 7 2 15 2" xfId="21304"/>
    <cellStyle name="Output 9 2 7 2 16" xfId="21305"/>
    <cellStyle name="Output 9 2 7 2 16 2" xfId="21306"/>
    <cellStyle name="Output 9 2 7 2 17" xfId="21307"/>
    <cellStyle name="Output 9 2 7 2 17 2" xfId="21308"/>
    <cellStyle name="Output 9 2 7 2 18" xfId="21309"/>
    <cellStyle name="Output 9 2 7 2 2" xfId="21310"/>
    <cellStyle name="Output 9 2 7 2 2 2" xfId="21311"/>
    <cellStyle name="Output 9 2 7 2 3" xfId="21312"/>
    <cellStyle name="Output 9 2 7 2 3 2" xfId="21313"/>
    <cellStyle name="Output 9 2 7 2 4" xfId="21314"/>
    <cellStyle name="Output 9 2 7 2 4 2" xfId="21315"/>
    <cellStyle name="Output 9 2 7 2 5" xfId="21316"/>
    <cellStyle name="Output 9 2 7 2 5 2" xfId="21317"/>
    <cellStyle name="Output 9 2 7 2 6" xfId="21318"/>
    <cellStyle name="Output 9 2 7 2 6 2" xfId="21319"/>
    <cellStyle name="Output 9 2 7 2 7" xfId="21320"/>
    <cellStyle name="Output 9 2 7 2 7 2" xfId="21321"/>
    <cellStyle name="Output 9 2 7 2 8" xfId="21322"/>
    <cellStyle name="Output 9 2 7 2 8 2" xfId="21323"/>
    <cellStyle name="Output 9 2 7 2 9" xfId="21324"/>
    <cellStyle name="Output 9 2 7 2 9 2" xfId="21325"/>
    <cellStyle name="Output 9 2 7 3" xfId="21326"/>
    <cellStyle name="Output 9 2 7 3 10" xfId="21327"/>
    <cellStyle name="Output 9 2 7 3 10 2" xfId="21328"/>
    <cellStyle name="Output 9 2 7 3 11" xfId="21329"/>
    <cellStyle name="Output 9 2 7 3 11 2" xfId="21330"/>
    <cellStyle name="Output 9 2 7 3 12" xfId="21331"/>
    <cellStyle name="Output 9 2 7 3 12 2" xfId="21332"/>
    <cellStyle name="Output 9 2 7 3 13" xfId="21333"/>
    <cellStyle name="Output 9 2 7 3 13 2" xfId="21334"/>
    <cellStyle name="Output 9 2 7 3 14" xfId="21335"/>
    <cellStyle name="Output 9 2 7 3 14 2" xfId="21336"/>
    <cellStyle name="Output 9 2 7 3 15" xfId="21337"/>
    <cellStyle name="Output 9 2 7 3 15 2" xfId="21338"/>
    <cellStyle name="Output 9 2 7 3 16" xfId="21339"/>
    <cellStyle name="Output 9 2 7 3 2" xfId="21340"/>
    <cellStyle name="Output 9 2 7 3 2 2" xfId="21341"/>
    <cellStyle name="Output 9 2 7 3 3" xfId="21342"/>
    <cellStyle name="Output 9 2 7 3 3 2" xfId="21343"/>
    <cellStyle name="Output 9 2 7 3 4" xfId="21344"/>
    <cellStyle name="Output 9 2 7 3 4 2" xfId="21345"/>
    <cellStyle name="Output 9 2 7 3 5" xfId="21346"/>
    <cellStyle name="Output 9 2 7 3 5 2" xfId="21347"/>
    <cellStyle name="Output 9 2 7 3 6" xfId="21348"/>
    <cellStyle name="Output 9 2 7 3 6 2" xfId="21349"/>
    <cellStyle name="Output 9 2 7 3 7" xfId="21350"/>
    <cellStyle name="Output 9 2 7 3 7 2" xfId="21351"/>
    <cellStyle name="Output 9 2 7 3 8" xfId="21352"/>
    <cellStyle name="Output 9 2 7 3 8 2" xfId="21353"/>
    <cellStyle name="Output 9 2 7 3 9" xfId="21354"/>
    <cellStyle name="Output 9 2 7 3 9 2" xfId="21355"/>
    <cellStyle name="Output 9 2 7 4" xfId="21356"/>
    <cellStyle name="Output 9 2 7 4 10" xfId="21357"/>
    <cellStyle name="Output 9 2 7 4 10 2" xfId="21358"/>
    <cellStyle name="Output 9 2 7 4 11" xfId="21359"/>
    <cellStyle name="Output 9 2 7 4 11 2" xfId="21360"/>
    <cellStyle name="Output 9 2 7 4 12" xfId="21361"/>
    <cellStyle name="Output 9 2 7 4 12 2" xfId="21362"/>
    <cellStyle name="Output 9 2 7 4 13" xfId="21363"/>
    <cellStyle name="Output 9 2 7 4 13 2" xfId="21364"/>
    <cellStyle name="Output 9 2 7 4 14" xfId="21365"/>
    <cellStyle name="Output 9 2 7 4 14 2" xfId="21366"/>
    <cellStyle name="Output 9 2 7 4 15" xfId="21367"/>
    <cellStyle name="Output 9 2 7 4 15 2" xfId="21368"/>
    <cellStyle name="Output 9 2 7 4 16" xfId="21369"/>
    <cellStyle name="Output 9 2 7 4 2" xfId="21370"/>
    <cellStyle name="Output 9 2 7 4 2 2" xfId="21371"/>
    <cellStyle name="Output 9 2 7 4 3" xfId="21372"/>
    <cellStyle name="Output 9 2 7 4 3 2" xfId="21373"/>
    <cellStyle name="Output 9 2 7 4 4" xfId="21374"/>
    <cellStyle name="Output 9 2 7 4 4 2" xfId="21375"/>
    <cellStyle name="Output 9 2 7 4 5" xfId="21376"/>
    <cellStyle name="Output 9 2 7 4 5 2" xfId="21377"/>
    <cellStyle name="Output 9 2 7 4 6" xfId="21378"/>
    <cellStyle name="Output 9 2 7 4 6 2" xfId="21379"/>
    <cellStyle name="Output 9 2 7 4 7" xfId="21380"/>
    <cellStyle name="Output 9 2 7 4 7 2" xfId="21381"/>
    <cellStyle name="Output 9 2 7 4 8" xfId="21382"/>
    <cellStyle name="Output 9 2 7 4 8 2" xfId="21383"/>
    <cellStyle name="Output 9 2 7 4 9" xfId="21384"/>
    <cellStyle name="Output 9 2 7 4 9 2" xfId="21385"/>
    <cellStyle name="Output 9 2 7 5" xfId="21386"/>
    <cellStyle name="Output 9 2 7 5 10" xfId="21387"/>
    <cellStyle name="Output 9 2 7 5 10 2" xfId="21388"/>
    <cellStyle name="Output 9 2 7 5 11" xfId="21389"/>
    <cellStyle name="Output 9 2 7 5 11 2" xfId="21390"/>
    <cellStyle name="Output 9 2 7 5 12" xfId="21391"/>
    <cellStyle name="Output 9 2 7 5 12 2" xfId="21392"/>
    <cellStyle name="Output 9 2 7 5 13" xfId="21393"/>
    <cellStyle name="Output 9 2 7 5 13 2" xfId="21394"/>
    <cellStyle name="Output 9 2 7 5 14" xfId="21395"/>
    <cellStyle name="Output 9 2 7 5 2" xfId="21396"/>
    <cellStyle name="Output 9 2 7 5 2 2" xfId="21397"/>
    <cellStyle name="Output 9 2 7 5 3" xfId="21398"/>
    <cellStyle name="Output 9 2 7 5 3 2" xfId="21399"/>
    <cellStyle name="Output 9 2 7 5 4" xfId="21400"/>
    <cellStyle name="Output 9 2 7 5 4 2" xfId="21401"/>
    <cellStyle name="Output 9 2 7 5 5" xfId="21402"/>
    <cellStyle name="Output 9 2 7 5 5 2" xfId="21403"/>
    <cellStyle name="Output 9 2 7 5 6" xfId="21404"/>
    <cellStyle name="Output 9 2 7 5 6 2" xfId="21405"/>
    <cellStyle name="Output 9 2 7 5 7" xfId="21406"/>
    <cellStyle name="Output 9 2 7 5 7 2" xfId="21407"/>
    <cellStyle name="Output 9 2 7 5 8" xfId="21408"/>
    <cellStyle name="Output 9 2 7 5 8 2" xfId="21409"/>
    <cellStyle name="Output 9 2 7 5 9" xfId="21410"/>
    <cellStyle name="Output 9 2 7 5 9 2" xfId="21411"/>
    <cellStyle name="Output 9 2 7 6" xfId="21412"/>
    <cellStyle name="Output 9 2 7 6 2" xfId="21413"/>
    <cellStyle name="Output 9 2 7 7" xfId="21414"/>
    <cellStyle name="Output 9 2 7 7 2" xfId="21415"/>
    <cellStyle name="Output 9 2 7 8" xfId="21416"/>
    <cellStyle name="Output 9 2 7 8 2" xfId="21417"/>
    <cellStyle name="Output 9 2 7 9" xfId="21418"/>
    <cellStyle name="Output 9 2 7 9 2" xfId="21419"/>
    <cellStyle name="Output 9 2 8" xfId="21420"/>
    <cellStyle name="Output 9 2 8 10" xfId="21421"/>
    <cellStyle name="Output 9 2 8 10 2" xfId="21422"/>
    <cellStyle name="Output 9 2 8 11" xfId="21423"/>
    <cellStyle name="Output 9 2 8 11 2" xfId="21424"/>
    <cellStyle name="Output 9 2 8 12" xfId="21425"/>
    <cellStyle name="Output 9 2 8 12 2" xfId="21426"/>
    <cellStyle name="Output 9 2 8 13" xfId="21427"/>
    <cellStyle name="Output 9 2 8 13 2" xfId="21428"/>
    <cellStyle name="Output 9 2 8 14" xfId="21429"/>
    <cellStyle name="Output 9 2 8 14 2" xfId="21430"/>
    <cellStyle name="Output 9 2 8 15" xfId="21431"/>
    <cellStyle name="Output 9 2 8 15 2" xfId="21432"/>
    <cellStyle name="Output 9 2 8 16" xfId="21433"/>
    <cellStyle name="Output 9 2 8 16 2" xfId="21434"/>
    <cellStyle name="Output 9 2 8 17" xfId="21435"/>
    <cellStyle name="Output 9 2 8 17 2" xfId="21436"/>
    <cellStyle name="Output 9 2 8 18" xfId="21437"/>
    <cellStyle name="Output 9 2 8 2" xfId="21438"/>
    <cellStyle name="Output 9 2 8 2 10" xfId="21439"/>
    <cellStyle name="Output 9 2 8 2 10 2" xfId="21440"/>
    <cellStyle name="Output 9 2 8 2 11" xfId="21441"/>
    <cellStyle name="Output 9 2 8 2 11 2" xfId="21442"/>
    <cellStyle name="Output 9 2 8 2 12" xfId="21443"/>
    <cellStyle name="Output 9 2 8 2 12 2" xfId="21444"/>
    <cellStyle name="Output 9 2 8 2 13" xfId="21445"/>
    <cellStyle name="Output 9 2 8 2 13 2" xfId="21446"/>
    <cellStyle name="Output 9 2 8 2 14" xfId="21447"/>
    <cellStyle name="Output 9 2 8 2 14 2" xfId="21448"/>
    <cellStyle name="Output 9 2 8 2 15" xfId="21449"/>
    <cellStyle name="Output 9 2 8 2 15 2" xfId="21450"/>
    <cellStyle name="Output 9 2 8 2 16" xfId="21451"/>
    <cellStyle name="Output 9 2 8 2 16 2" xfId="21452"/>
    <cellStyle name="Output 9 2 8 2 17" xfId="21453"/>
    <cellStyle name="Output 9 2 8 2 17 2" xfId="21454"/>
    <cellStyle name="Output 9 2 8 2 18" xfId="21455"/>
    <cellStyle name="Output 9 2 8 2 2" xfId="21456"/>
    <cellStyle name="Output 9 2 8 2 2 2" xfId="21457"/>
    <cellStyle name="Output 9 2 8 2 3" xfId="21458"/>
    <cellStyle name="Output 9 2 8 2 3 2" xfId="21459"/>
    <cellStyle name="Output 9 2 8 2 4" xfId="21460"/>
    <cellStyle name="Output 9 2 8 2 4 2" xfId="21461"/>
    <cellStyle name="Output 9 2 8 2 5" xfId="21462"/>
    <cellStyle name="Output 9 2 8 2 5 2" xfId="21463"/>
    <cellStyle name="Output 9 2 8 2 6" xfId="21464"/>
    <cellStyle name="Output 9 2 8 2 6 2" xfId="21465"/>
    <cellStyle name="Output 9 2 8 2 7" xfId="21466"/>
    <cellStyle name="Output 9 2 8 2 7 2" xfId="21467"/>
    <cellStyle name="Output 9 2 8 2 8" xfId="21468"/>
    <cellStyle name="Output 9 2 8 2 8 2" xfId="21469"/>
    <cellStyle name="Output 9 2 8 2 9" xfId="21470"/>
    <cellStyle name="Output 9 2 8 2 9 2" xfId="21471"/>
    <cellStyle name="Output 9 2 8 3" xfId="21472"/>
    <cellStyle name="Output 9 2 8 3 10" xfId="21473"/>
    <cellStyle name="Output 9 2 8 3 10 2" xfId="21474"/>
    <cellStyle name="Output 9 2 8 3 11" xfId="21475"/>
    <cellStyle name="Output 9 2 8 3 11 2" xfId="21476"/>
    <cellStyle name="Output 9 2 8 3 12" xfId="21477"/>
    <cellStyle name="Output 9 2 8 3 12 2" xfId="21478"/>
    <cellStyle name="Output 9 2 8 3 13" xfId="21479"/>
    <cellStyle name="Output 9 2 8 3 13 2" xfId="21480"/>
    <cellStyle name="Output 9 2 8 3 14" xfId="21481"/>
    <cellStyle name="Output 9 2 8 3 14 2" xfId="21482"/>
    <cellStyle name="Output 9 2 8 3 15" xfId="21483"/>
    <cellStyle name="Output 9 2 8 3 15 2" xfId="21484"/>
    <cellStyle name="Output 9 2 8 3 16" xfId="21485"/>
    <cellStyle name="Output 9 2 8 3 2" xfId="21486"/>
    <cellStyle name="Output 9 2 8 3 2 2" xfId="21487"/>
    <cellStyle name="Output 9 2 8 3 3" xfId="21488"/>
    <cellStyle name="Output 9 2 8 3 3 2" xfId="21489"/>
    <cellStyle name="Output 9 2 8 3 4" xfId="21490"/>
    <cellStyle name="Output 9 2 8 3 4 2" xfId="21491"/>
    <cellStyle name="Output 9 2 8 3 5" xfId="21492"/>
    <cellStyle name="Output 9 2 8 3 5 2" xfId="21493"/>
    <cellStyle name="Output 9 2 8 3 6" xfId="21494"/>
    <cellStyle name="Output 9 2 8 3 6 2" xfId="21495"/>
    <cellStyle name="Output 9 2 8 3 7" xfId="21496"/>
    <cellStyle name="Output 9 2 8 3 7 2" xfId="21497"/>
    <cellStyle name="Output 9 2 8 3 8" xfId="21498"/>
    <cellStyle name="Output 9 2 8 3 8 2" xfId="21499"/>
    <cellStyle name="Output 9 2 8 3 9" xfId="21500"/>
    <cellStyle name="Output 9 2 8 3 9 2" xfId="21501"/>
    <cellStyle name="Output 9 2 8 4" xfId="21502"/>
    <cellStyle name="Output 9 2 8 4 10" xfId="21503"/>
    <cellStyle name="Output 9 2 8 4 10 2" xfId="21504"/>
    <cellStyle name="Output 9 2 8 4 11" xfId="21505"/>
    <cellStyle name="Output 9 2 8 4 11 2" xfId="21506"/>
    <cellStyle name="Output 9 2 8 4 12" xfId="21507"/>
    <cellStyle name="Output 9 2 8 4 12 2" xfId="21508"/>
    <cellStyle name="Output 9 2 8 4 13" xfId="21509"/>
    <cellStyle name="Output 9 2 8 4 13 2" xfId="21510"/>
    <cellStyle name="Output 9 2 8 4 14" xfId="21511"/>
    <cellStyle name="Output 9 2 8 4 14 2" xfId="21512"/>
    <cellStyle name="Output 9 2 8 4 15" xfId="21513"/>
    <cellStyle name="Output 9 2 8 4 15 2" xfId="21514"/>
    <cellStyle name="Output 9 2 8 4 16" xfId="21515"/>
    <cellStyle name="Output 9 2 8 4 2" xfId="21516"/>
    <cellStyle name="Output 9 2 8 4 2 2" xfId="21517"/>
    <cellStyle name="Output 9 2 8 4 3" xfId="21518"/>
    <cellStyle name="Output 9 2 8 4 3 2" xfId="21519"/>
    <cellStyle name="Output 9 2 8 4 4" xfId="21520"/>
    <cellStyle name="Output 9 2 8 4 4 2" xfId="21521"/>
    <cellStyle name="Output 9 2 8 4 5" xfId="21522"/>
    <cellStyle name="Output 9 2 8 4 5 2" xfId="21523"/>
    <cellStyle name="Output 9 2 8 4 6" xfId="21524"/>
    <cellStyle name="Output 9 2 8 4 6 2" xfId="21525"/>
    <cellStyle name="Output 9 2 8 4 7" xfId="21526"/>
    <cellStyle name="Output 9 2 8 4 7 2" xfId="21527"/>
    <cellStyle name="Output 9 2 8 4 8" xfId="21528"/>
    <cellStyle name="Output 9 2 8 4 8 2" xfId="21529"/>
    <cellStyle name="Output 9 2 8 4 9" xfId="21530"/>
    <cellStyle name="Output 9 2 8 4 9 2" xfId="21531"/>
    <cellStyle name="Output 9 2 8 5" xfId="21532"/>
    <cellStyle name="Output 9 2 8 5 10" xfId="21533"/>
    <cellStyle name="Output 9 2 8 5 10 2" xfId="21534"/>
    <cellStyle name="Output 9 2 8 5 11" xfId="21535"/>
    <cellStyle name="Output 9 2 8 5 11 2" xfId="21536"/>
    <cellStyle name="Output 9 2 8 5 12" xfId="21537"/>
    <cellStyle name="Output 9 2 8 5 12 2" xfId="21538"/>
    <cellStyle name="Output 9 2 8 5 13" xfId="21539"/>
    <cellStyle name="Output 9 2 8 5 13 2" xfId="21540"/>
    <cellStyle name="Output 9 2 8 5 14" xfId="21541"/>
    <cellStyle name="Output 9 2 8 5 2" xfId="21542"/>
    <cellStyle name="Output 9 2 8 5 2 2" xfId="21543"/>
    <cellStyle name="Output 9 2 8 5 3" xfId="21544"/>
    <cellStyle name="Output 9 2 8 5 3 2" xfId="21545"/>
    <cellStyle name="Output 9 2 8 5 4" xfId="21546"/>
    <cellStyle name="Output 9 2 8 5 4 2" xfId="21547"/>
    <cellStyle name="Output 9 2 8 5 5" xfId="21548"/>
    <cellStyle name="Output 9 2 8 5 5 2" xfId="21549"/>
    <cellStyle name="Output 9 2 8 5 6" xfId="21550"/>
    <cellStyle name="Output 9 2 8 5 6 2" xfId="21551"/>
    <cellStyle name="Output 9 2 8 5 7" xfId="21552"/>
    <cellStyle name="Output 9 2 8 5 7 2" xfId="21553"/>
    <cellStyle name="Output 9 2 8 5 8" xfId="21554"/>
    <cellStyle name="Output 9 2 8 5 8 2" xfId="21555"/>
    <cellStyle name="Output 9 2 8 5 9" xfId="21556"/>
    <cellStyle name="Output 9 2 8 5 9 2" xfId="21557"/>
    <cellStyle name="Output 9 2 8 6" xfId="21558"/>
    <cellStyle name="Output 9 2 8 6 2" xfId="21559"/>
    <cellStyle name="Output 9 2 8 7" xfId="21560"/>
    <cellStyle name="Output 9 2 8 7 2" xfId="21561"/>
    <cellStyle name="Output 9 2 8 8" xfId="21562"/>
    <cellStyle name="Output 9 2 8 8 2" xfId="21563"/>
    <cellStyle name="Output 9 2 8 9" xfId="21564"/>
    <cellStyle name="Output 9 2 8 9 2" xfId="21565"/>
    <cellStyle name="Output 9 2 9" xfId="21566"/>
    <cellStyle name="Output 9 2 9 10" xfId="21567"/>
    <cellStyle name="Output 9 2 9 10 2" xfId="21568"/>
    <cellStyle name="Output 9 2 9 11" xfId="21569"/>
    <cellStyle name="Output 9 2 9 11 2" xfId="21570"/>
    <cellStyle name="Output 9 2 9 12" xfId="21571"/>
    <cellStyle name="Output 9 2 9 12 2" xfId="21572"/>
    <cellStyle name="Output 9 2 9 13" xfId="21573"/>
    <cellStyle name="Output 9 2 9 13 2" xfId="21574"/>
    <cellStyle name="Output 9 2 9 14" xfId="21575"/>
    <cellStyle name="Output 9 2 9 14 2" xfId="21576"/>
    <cellStyle name="Output 9 2 9 15" xfId="21577"/>
    <cellStyle name="Output 9 2 9 15 2" xfId="21578"/>
    <cellStyle name="Output 9 2 9 16" xfId="21579"/>
    <cellStyle name="Output 9 2 9 16 2" xfId="21580"/>
    <cellStyle name="Output 9 2 9 17" xfId="21581"/>
    <cellStyle name="Output 9 2 9 17 2" xfId="21582"/>
    <cellStyle name="Output 9 2 9 18" xfId="21583"/>
    <cellStyle name="Output 9 2 9 2" xfId="21584"/>
    <cellStyle name="Output 9 2 9 2 2" xfId="21585"/>
    <cellStyle name="Output 9 2 9 3" xfId="21586"/>
    <cellStyle name="Output 9 2 9 3 2" xfId="21587"/>
    <cellStyle name="Output 9 2 9 4" xfId="21588"/>
    <cellStyle name="Output 9 2 9 4 2" xfId="21589"/>
    <cellStyle name="Output 9 2 9 5" xfId="21590"/>
    <cellStyle name="Output 9 2 9 5 2" xfId="21591"/>
    <cellStyle name="Output 9 2 9 6" xfId="21592"/>
    <cellStyle name="Output 9 2 9 6 2" xfId="21593"/>
    <cellStyle name="Output 9 2 9 7" xfId="21594"/>
    <cellStyle name="Output 9 2 9 7 2" xfId="21595"/>
    <cellStyle name="Output 9 2 9 8" xfId="21596"/>
    <cellStyle name="Output 9 2 9 8 2" xfId="21597"/>
    <cellStyle name="Output 9 2 9 9" xfId="21598"/>
    <cellStyle name="Output 9 2 9 9 2" xfId="21599"/>
    <cellStyle name="Output 9 20" xfId="21600"/>
    <cellStyle name="Output 9 20 2" xfId="21601"/>
    <cellStyle name="Output 9 21" xfId="21602"/>
    <cellStyle name="Output 9 21 2" xfId="21603"/>
    <cellStyle name="Output 9 22" xfId="21604"/>
    <cellStyle name="Output 9 22 2" xfId="21605"/>
    <cellStyle name="Output 9 23" xfId="21606"/>
    <cellStyle name="Output 9 23 2" xfId="21607"/>
    <cellStyle name="Output 9 24" xfId="21608"/>
    <cellStyle name="Output 9 24 2" xfId="21609"/>
    <cellStyle name="Output 9 25" xfId="21610"/>
    <cellStyle name="Output 9 25 2" xfId="21611"/>
    <cellStyle name="Output 9 26" xfId="21612"/>
    <cellStyle name="Output 9 26 2" xfId="21613"/>
    <cellStyle name="Output 9 27" xfId="21614"/>
    <cellStyle name="Output 9 27 2" xfId="21615"/>
    <cellStyle name="Output 9 28" xfId="21616"/>
    <cellStyle name="Output 9 3" xfId="21617"/>
    <cellStyle name="Output 9 3 10" xfId="21618"/>
    <cellStyle name="Output 9 3 10 2" xfId="21619"/>
    <cellStyle name="Output 9 3 11" xfId="21620"/>
    <cellStyle name="Output 9 3 11 2" xfId="21621"/>
    <cellStyle name="Output 9 3 12" xfId="21622"/>
    <cellStyle name="Output 9 3 12 2" xfId="21623"/>
    <cellStyle name="Output 9 3 13" xfId="21624"/>
    <cellStyle name="Output 9 3 13 2" xfId="21625"/>
    <cellStyle name="Output 9 3 14" xfId="21626"/>
    <cellStyle name="Output 9 3 14 2" xfId="21627"/>
    <cellStyle name="Output 9 3 15" xfId="21628"/>
    <cellStyle name="Output 9 3 15 2" xfId="21629"/>
    <cellStyle name="Output 9 3 16" xfId="21630"/>
    <cellStyle name="Output 9 3 16 2" xfId="21631"/>
    <cellStyle name="Output 9 3 17" xfId="21632"/>
    <cellStyle name="Output 9 3 17 2" xfId="21633"/>
    <cellStyle name="Output 9 3 18" xfId="21634"/>
    <cellStyle name="Output 9 3 18 2" xfId="21635"/>
    <cellStyle name="Output 9 3 19" xfId="21636"/>
    <cellStyle name="Output 9 3 19 2" xfId="21637"/>
    <cellStyle name="Output 9 3 2" xfId="21638"/>
    <cellStyle name="Output 9 3 2 10" xfId="21639"/>
    <cellStyle name="Output 9 3 2 10 2" xfId="21640"/>
    <cellStyle name="Output 9 3 2 11" xfId="21641"/>
    <cellStyle name="Output 9 3 2 11 2" xfId="21642"/>
    <cellStyle name="Output 9 3 2 12" xfId="21643"/>
    <cellStyle name="Output 9 3 2 12 2" xfId="21644"/>
    <cellStyle name="Output 9 3 2 13" xfId="21645"/>
    <cellStyle name="Output 9 3 2 13 2" xfId="21646"/>
    <cellStyle name="Output 9 3 2 14" xfId="21647"/>
    <cellStyle name="Output 9 3 2 14 2" xfId="21648"/>
    <cellStyle name="Output 9 3 2 15" xfId="21649"/>
    <cellStyle name="Output 9 3 2 15 2" xfId="21650"/>
    <cellStyle name="Output 9 3 2 16" xfId="21651"/>
    <cellStyle name="Output 9 3 2 16 2" xfId="21652"/>
    <cellStyle name="Output 9 3 2 17" xfId="21653"/>
    <cellStyle name="Output 9 3 2 17 2" xfId="21654"/>
    <cellStyle name="Output 9 3 2 18" xfId="21655"/>
    <cellStyle name="Output 9 3 2 18 2" xfId="21656"/>
    <cellStyle name="Output 9 3 2 19" xfId="21657"/>
    <cellStyle name="Output 9 3 2 2" xfId="21658"/>
    <cellStyle name="Output 9 3 2 2 2" xfId="21659"/>
    <cellStyle name="Output 9 3 2 3" xfId="21660"/>
    <cellStyle name="Output 9 3 2 3 2" xfId="21661"/>
    <cellStyle name="Output 9 3 2 4" xfId="21662"/>
    <cellStyle name="Output 9 3 2 4 2" xfId="21663"/>
    <cellStyle name="Output 9 3 2 5" xfId="21664"/>
    <cellStyle name="Output 9 3 2 5 2" xfId="21665"/>
    <cellStyle name="Output 9 3 2 6" xfId="21666"/>
    <cellStyle name="Output 9 3 2 6 2" xfId="21667"/>
    <cellStyle name="Output 9 3 2 7" xfId="21668"/>
    <cellStyle name="Output 9 3 2 7 2" xfId="21669"/>
    <cellStyle name="Output 9 3 2 8" xfId="21670"/>
    <cellStyle name="Output 9 3 2 8 2" xfId="21671"/>
    <cellStyle name="Output 9 3 2 9" xfId="21672"/>
    <cellStyle name="Output 9 3 2 9 2" xfId="21673"/>
    <cellStyle name="Output 9 3 20" xfId="21674"/>
    <cellStyle name="Output 9 3 3" xfId="21675"/>
    <cellStyle name="Output 9 3 3 10" xfId="21676"/>
    <cellStyle name="Output 9 3 3 10 2" xfId="21677"/>
    <cellStyle name="Output 9 3 3 11" xfId="21678"/>
    <cellStyle name="Output 9 3 3 11 2" xfId="21679"/>
    <cellStyle name="Output 9 3 3 12" xfId="21680"/>
    <cellStyle name="Output 9 3 3 12 2" xfId="21681"/>
    <cellStyle name="Output 9 3 3 13" xfId="21682"/>
    <cellStyle name="Output 9 3 3 13 2" xfId="21683"/>
    <cellStyle name="Output 9 3 3 14" xfId="21684"/>
    <cellStyle name="Output 9 3 3 14 2" xfId="21685"/>
    <cellStyle name="Output 9 3 3 15" xfId="21686"/>
    <cellStyle name="Output 9 3 3 15 2" xfId="21687"/>
    <cellStyle name="Output 9 3 3 16" xfId="21688"/>
    <cellStyle name="Output 9 3 3 16 2" xfId="21689"/>
    <cellStyle name="Output 9 3 3 17" xfId="21690"/>
    <cellStyle name="Output 9 3 3 17 2" xfId="21691"/>
    <cellStyle name="Output 9 3 3 18" xfId="21692"/>
    <cellStyle name="Output 9 3 3 18 2" xfId="21693"/>
    <cellStyle name="Output 9 3 3 19" xfId="21694"/>
    <cellStyle name="Output 9 3 3 2" xfId="21695"/>
    <cellStyle name="Output 9 3 3 2 2" xfId="21696"/>
    <cellStyle name="Output 9 3 3 3" xfId="21697"/>
    <cellStyle name="Output 9 3 3 3 2" xfId="21698"/>
    <cellStyle name="Output 9 3 3 4" xfId="21699"/>
    <cellStyle name="Output 9 3 3 4 2" xfId="21700"/>
    <cellStyle name="Output 9 3 3 5" xfId="21701"/>
    <cellStyle name="Output 9 3 3 5 2" xfId="21702"/>
    <cellStyle name="Output 9 3 3 6" xfId="21703"/>
    <cellStyle name="Output 9 3 3 6 2" xfId="21704"/>
    <cellStyle name="Output 9 3 3 7" xfId="21705"/>
    <cellStyle name="Output 9 3 3 7 2" xfId="21706"/>
    <cellStyle name="Output 9 3 3 8" xfId="21707"/>
    <cellStyle name="Output 9 3 3 8 2" xfId="21708"/>
    <cellStyle name="Output 9 3 3 9" xfId="21709"/>
    <cellStyle name="Output 9 3 3 9 2" xfId="21710"/>
    <cellStyle name="Output 9 3 4" xfId="21711"/>
    <cellStyle name="Output 9 3 4 10" xfId="21712"/>
    <cellStyle name="Output 9 3 4 10 2" xfId="21713"/>
    <cellStyle name="Output 9 3 4 11" xfId="21714"/>
    <cellStyle name="Output 9 3 4 11 2" xfId="21715"/>
    <cellStyle name="Output 9 3 4 12" xfId="21716"/>
    <cellStyle name="Output 9 3 4 12 2" xfId="21717"/>
    <cellStyle name="Output 9 3 4 13" xfId="21718"/>
    <cellStyle name="Output 9 3 4 13 2" xfId="21719"/>
    <cellStyle name="Output 9 3 4 14" xfId="21720"/>
    <cellStyle name="Output 9 3 4 14 2" xfId="21721"/>
    <cellStyle name="Output 9 3 4 15" xfId="21722"/>
    <cellStyle name="Output 9 3 4 15 2" xfId="21723"/>
    <cellStyle name="Output 9 3 4 16" xfId="21724"/>
    <cellStyle name="Output 9 3 4 2" xfId="21725"/>
    <cellStyle name="Output 9 3 4 2 2" xfId="21726"/>
    <cellStyle name="Output 9 3 4 3" xfId="21727"/>
    <cellStyle name="Output 9 3 4 3 2" xfId="21728"/>
    <cellStyle name="Output 9 3 4 4" xfId="21729"/>
    <cellStyle name="Output 9 3 4 4 2" xfId="21730"/>
    <cellStyle name="Output 9 3 4 5" xfId="21731"/>
    <cellStyle name="Output 9 3 4 5 2" xfId="21732"/>
    <cellStyle name="Output 9 3 4 6" xfId="21733"/>
    <cellStyle name="Output 9 3 4 6 2" xfId="21734"/>
    <cellStyle name="Output 9 3 4 7" xfId="21735"/>
    <cellStyle name="Output 9 3 4 7 2" xfId="21736"/>
    <cellStyle name="Output 9 3 4 8" xfId="21737"/>
    <cellStyle name="Output 9 3 4 8 2" xfId="21738"/>
    <cellStyle name="Output 9 3 4 9" xfId="21739"/>
    <cellStyle name="Output 9 3 4 9 2" xfId="21740"/>
    <cellStyle name="Output 9 3 5" xfId="21741"/>
    <cellStyle name="Output 9 3 5 10" xfId="21742"/>
    <cellStyle name="Output 9 3 5 10 2" xfId="21743"/>
    <cellStyle name="Output 9 3 5 11" xfId="21744"/>
    <cellStyle name="Output 9 3 5 11 2" xfId="21745"/>
    <cellStyle name="Output 9 3 5 12" xfId="21746"/>
    <cellStyle name="Output 9 3 5 12 2" xfId="21747"/>
    <cellStyle name="Output 9 3 5 13" xfId="21748"/>
    <cellStyle name="Output 9 3 5 13 2" xfId="21749"/>
    <cellStyle name="Output 9 3 5 14" xfId="21750"/>
    <cellStyle name="Output 9 3 5 14 2" xfId="21751"/>
    <cellStyle name="Output 9 3 5 15" xfId="21752"/>
    <cellStyle name="Output 9 3 5 15 2" xfId="21753"/>
    <cellStyle name="Output 9 3 5 16" xfId="21754"/>
    <cellStyle name="Output 9 3 5 2" xfId="21755"/>
    <cellStyle name="Output 9 3 5 2 2" xfId="21756"/>
    <cellStyle name="Output 9 3 5 3" xfId="21757"/>
    <cellStyle name="Output 9 3 5 3 2" xfId="21758"/>
    <cellStyle name="Output 9 3 5 4" xfId="21759"/>
    <cellStyle name="Output 9 3 5 4 2" xfId="21760"/>
    <cellStyle name="Output 9 3 5 5" xfId="21761"/>
    <cellStyle name="Output 9 3 5 5 2" xfId="21762"/>
    <cellStyle name="Output 9 3 5 6" xfId="21763"/>
    <cellStyle name="Output 9 3 5 6 2" xfId="21764"/>
    <cellStyle name="Output 9 3 5 7" xfId="21765"/>
    <cellStyle name="Output 9 3 5 7 2" xfId="21766"/>
    <cellStyle name="Output 9 3 5 8" xfId="21767"/>
    <cellStyle name="Output 9 3 5 8 2" xfId="21768"/>
    <cellStyle name="Output 9 3 5 9" xfId="21769"/>
    <cellStyle name="Output 9 3 5 9 2" xfId="21770"/>
    <cellStyle name="Output 9 3 6" xfId="21771"/>
    <cellStyle name="Output 9 3 6 10" xfId="21772"/>
    <cellStyle name="Output 9 3 6 10 2" xfId="21773"/>
    <cellStyle name="Output 9 3 6 11" xfId="21774"/>
    <cellStyle name="Output 9 3 6 11 2" xfId="21775"/>
    <cellStyle name="Output 9 3 6 12" xfId="21776"/>
    <cellStyle name="Output 9 3 6 12 2" xfId="21777"/>
    <cellStyle name="Output 9 3 6 13" xfId="21778"/>
    <cellStyle name="Output 9 3 6 13 2" xfId="21779"/>
    <cellStyle name="Output 9 3 6 14" xfId="21780"/>
    <cellStyle name="Output 9 3 6 14 2" xfId="21781"/>
    <cellStyle name="Output 9 3 6 15" xfId="21782"/>
    <cellStyle name="Output 9 3 6 2" xfId="21783"/>
    <cellStyle name="Output 9 3 6 2 2" xfId="21784"/>
    <cellStyle name="Output 9 3 6 3" xfId="21785"/>
    <cellStyle name="Output 9 3 6 3 2" xfId="21786"/>
    <cellStyle name="Output 9 3 6 4" xfId="21787"/>
    <cellStyle name="Output 9 3 6 4 2" xfId="21788"/>
    <cellStyle name="Output 9 3 6 5" xfId="21789"/>
    <cellStyle name="Output 9 3 6 5 2" xfId="21790"/>
    <cellStyle name="Output 9 3 6 6" xfId="21791"/>
    <cellStyle name="Output 9 3 6 6 2" xfId="21792"/>
    <cellStyle name="Output 9 3 6 7" xfId="21793"/>
    <cellStyle name="Output 9 3 6 7 2" xfId="21794"/>
    <cellStyle name="Output 9 3 6 8" xfId="21795"/>
    <cellStyle name="Output 9 3 6 8 2" xfId="21796"/>
    <cellStyle name="Output 9 3 6 9" xfId="21797"/>
    <cellStyle name="Output 9 3 6 9 2" xfId="21798"/>
    <cellStyle name="Output 9 3 7" xfId="21799"/>
    <cellStyle name="Output 9 3 7 2" xfId="21800"/>
    <cellStyle name="Output 9 3 8" xfId="21801"/>
    <cellStyle name="Output 9 3 8 2" xfId="21802"/>
    <cellStyle name="Output 9 3 9" xfId="21803"/>
    <cellStyle name="Output 9 3 9 2" xfId="21804"/>
    <cellStyle name="Output 9 4" xfId="21805"/>
    <cellStyle name="Output 9 4 10" xfId="21806"/>
    <cellStyle name="Output 9 4 10 2" xfId="21807"/>
    <cellStyle name="Output 9 4 11" xfId="21808"/>
    <cellStyle name="Output 9 4 11 2" xfId="21809"/>
    <cellStyle name="Output 9 4 12" xfId="21810"/>
    <cellStyle name="Output 9 4 12 2" xfId="21811"/>
    <cellStyle name="Output 9 4 13" xfId="21812"/>
    <cellStyle name="Output 9 4 13 2" xfId="21813"/>
    <cellStyle name="Output 9 4 14" xfId="21814"/>
    <cellStyle name="Output 9 4 14 2" xfId="21815"/>
    <cellStyle name="Output 9 4 15" xfId="21816"/>
    <cellStyle name="Output 9 4 15 2" xfId="21817"/>
    <cellStyle name="Output 9 4 16" xfId="21818"/>
    <cellStyle name="Output 9 4 16 2" xfId="21819"/>
    <cellStyle name="Output 9 4 17" xfId="21820"/>
    <cellStyle name="Output 9 4 17 2" xfId="21821"/>
    <cellStyle name="Output 9 4 18" xfId="21822"/>
    <cellStyle name="Output 9 4 18 2" xfId="21823"/>
    <cellStyle name="Output 9 4 19" xfId="21824"/>
    <cellStyle name="Output 9 4 19 2" xfId="21825"/>
    <cellStyle name="Output 9 4 2" xfId="21826"/>
    <cellStyle name="Output 9 4 2 10" xfId="21827"/>
    <cellStyle name="Output 9 4 2 10 2" xfId="21828"/>
    <cellStyle name="Output 9 4 2 11" xfId="21829"/>
    <cellStyle name="Output 9 4 2 11 2" xfId="21830"/>
    <cellStyle name="Output 9 4 2 12" xfId="21831"/>
    <cellStyle name="Output 9 4 2 12 2" xfId="21832"/>
    <cellStyle name="Output 9 4 2 13" xfId="21833"/>
    <cellStyle name="Output 9 4 2 13 2" xfId="21834"/>
    <cellStyle name="Output 9 4 2 14" xfId="21835"/>
    <cellStyle name="Output 9 4 2 14 2" xfId="21836"/>
    <cellStyle name="Output 9 4 2 15" xfId="21837"/>
    <cellStyle name="Output 9 4 2 15 2" xfId="21838"/>
    <cellStyle name="Output 9 4 2 16" xfId="21839"/>
    <cellStyle name="Output 9 4 2 16 2" xfId="21840"/>
    <cellStyle name="Output 9 4 2 17" xfId="21841"/>
    <cellStyle name="Output 9 4 2 17 2" xfId="21842"/>
    <cellStyle name="Output 9 4 2 18" xfId="21843"/>
    <cellStyle name="Output 9 4 2 18 2" xfId="21844"/>
    <cellStyle name="Output 9 4 2 19" xfId="21845"/>
    <cellStyle name="Output 9 4 2 2" xfId="21846"/>
    <cellStyle name="Output 9 4 2 2 2" xfId="21847"/>
    <cellStyle name="Output 9 4 2 3" xfId="21848"/>
    <cellStyle name="Output 9 4 2 3 2" xfId="21849"/>
    <cellStyle name="Output 9 4 2 4" xfId="21850"/>
    <cellStyle name="Output 9 4 2 4 2" xfId="21851"/>
    <cellStyle name="Output 9 4 2 5" xfId="21852"/>
    <cellStyle name="Output 9 4 2 5 2" xfId="21853"/>
    <cellStyle name="Output 9 4 2 6" xfId="21854"/>
    <cellStyle name="Output 9 4 2 6 2" xfId="21855"/>
    <cellStyle name="Output 9 4 2 7" xfId="21856"/>
    <cellStyle name="Output 9 4 2 7 2" xfId="21857"/>
    <cellStyle name="Output 9 4 2 8" xfId="21858"/>
    <cellStyle name="Output 9 4 2 8 2" xfId="21859"/>
    <cellStyle name="Output 9 4 2 9" xfId="21860"/>
    <cellStyle name="Output 9 4 2 9 2" xfId="21861"/>
    <cellStyle name="Output 9 4 20" xfId="21862"/>
    <cellStyle name="Output 9 4 3" xfId="21863"/>
    <cellStyle name="Output 9 4 3 10" xfId="21864"/>
    <cellStyle name="Output 9 4 3 10 2" xfId="21865"/>
    <cellStyle name="Output 9 4 3 11" xfId="21866"/>
    <cellStyle name="Output 9 4 3 11 2" xfId="21867"/>
    <cellStyle name="Output 9 4 3 12" xfId="21868"/>
    <cellStyle name="Output 9 4 3 12 2" xfId="21869"/>
    <cellStyle name="Output 9 4 3 13" xfId="21870"/>
    <cellStyle name="Output 9 4 3 13 2" xfId="21871"/>
    <cellStyle name="Output 9 4 3 14" xfId="21872"/>
    <cellStyle name="Output 9 4 3 14 2" xfId="21873"/>
    <cellStyle name="Output 9 4 3 15" xfId="21874"/>
    <cellStyle name="Output 9 4 3 15 2" xfId="21875"/>
    <cellStyle name="Output 9 4 3 16" xfId="21876"/>
    <cellStyle name="Output 9 4 3 16 2" xfId="21877"/>
    <cellStyle name="Output 9 4 3 17" xfId="21878"/>
    <cellStyle name="Output 9 4 3 17 2" xfId="21879"/>
    <cellStyle name="Output 9 4 3 18" xfId="21880"/>
    <cellStyle name="Output 9 4 3 18 2" xfId="21881"/>
    <cellStyle name="Output 9 4 3 19" xfId="21882"/>
    <cellStyle name="Output 9 4 3 2" xfId="21883"/>
    <cellStyle name="Output 9 4 3 2 2" xfId="21884"/>
    <cellStyle name="Output 9 4 3 3" xfId="21885"/>
    <cellStyle name="Output 9 4 3 3 2" xfId="21886"/>
    <cellStyle name="Output 9 4 3 4" xfId="21887"/>
    <cellStyle name="Output 9 4 3 4 2" xfId="21888"/>
    <cellStyle name="Output 9 4 3 5" xfId="21889"/>
    <cellStyle name="Output 9 4 3 5 2" xfId="21890"/>
    <cellStyle name="Output 9 4 3 6" xfId="21891"/>
    <cellStyle name="Output 9 4 3 6 2" xfId="21892"/>
    <cellStyle name="Output 9 4 3 7" xfId="21893"/>
    <cellStyle name="Output 9 4 3 7 2" xfId="21894"/>
    <cellStyle name="Output 9 4 3 8" xfId="21895"/>
    <cellStyle name="Output 9 4 3 8 2" xfId="21896"/>
    <cellStyle name="Output 9 4 3 9" xfId="21897"/>
    <cellStyle name="Output 9 4 3 9 2" xfId="21898"/>
    <cellStyle name="Output 9 4 4" xfId="21899"/>
    <cellStyle name="Output 9 4 4 10" xfId="21900"/>
    <cellStyle name="Output 9 4 4 10 2" xfId="21901"/>
    <cellStyle name="Output 9 4 4 11" xfId="21902"/>
    <cellStyle name="Output 9 4 4 11 2" xfId="21903"/>
    <cellStyle name="Output 9 4 4 12" xfId="21904"/>
    <cellStyle name="Output 9 4 4 12 2" xfId="21905"/>
    <cellStyle name="Output 9 4 4 13" xfId="21906"/>
    <cellStyle name="Output 9 4 4 13 2" xfId="21907"/>
    <cellStyle name="Output 9 4 4 14" xfId="21908"/>
    <cellStyle name="Output 9 4 4 14 2" xfId="21909"/>
    <cellStyle name="Output 9 4 4 15" xfId="21910"/>
    <cellStyle name="Output 9 4 4 15 2" xfId="21911"/>
    <cellStyle name="Output 9 4 4 16" xfId="21912"/>
    <cellStyle name="Output 9 4 4 2" xfId="21913"/>
    <cellStyle name="Output 9 4 4 2 2" xfId="21914"/>
    <cellStyle name="Output 9 4 4 3" xfId="21915"/>
    <cellStyle name="Output 9 4 4 3 2" xfId="21916"/>
    <cellStyle name="Output 9 4 4 4" xfId="21917"/>
    <cellStyle name="Output 9 4 4 4 2" xfId="21918"/>
    <cellStyle name="Output 9 4 4 5" xfId="21919"/>
    <cellStyle name="Output 9 4 4 5 2" xfId="21920"/>
    <cellStyle name="Output 9 4 4 6" xfId="21921"/>
    <cellStyle name="Output 9 4 4 6 2" xfId="21922"/>
    <cellStyle name="Output 9 4 4 7" xfId="21923"/>
    <cellStyle name="Output 9 4 4 7 2" xfId="21924"/>
    <cellStyle name="Output 9 4 4 8" xfId="21925"/>
    <cellStyle name="Output 9 4 4 8 2" xfId="21926"/>
    <cellStyle name="Output 9 4 4 9" xfId="21927"/>
    <cellStyle name="Output 9 4 4 9 2" xfId="21928"/>
    <cellStyle name="Output 9 4 5" xfId="21929"/>
    <cellStyle name="Output 9 4 5 10" xfId="21930"/>
    <cellStyle name="Output 9 4 5 10 2" xfId="21931"/>
    <cellStyle name="Output 9 4 5 11" xfId="21932"/>
    <cellStyle name="Output 9 4 5 11 2" xfId="21933"/>
    <cellStyle name="Output 9 4 5 12" xfId="21934"/>
    <cellStyle name="Output 9 4 5 12 2" xfId="21935"/>
    <cellStyle name="Output 9 4 5 13" xfId="21936"/>
    <cellStyle name="Output 9 4 5 13 2" xfId="21937"/>
    <cellStyle name="Output 9 4 5 14" xfId="21938"/>
    <cellStyle name="Output 9 4 5 14 2" xfId="21939"/>
    <cellStyle name="Output 9 4 5 15" xfId="21940"/>
    <cellStyle name="Output 9 4 5 15 2" xfId="21941"/>
    <cellStyle name="Output 9 4 5 16" xfId="21942"/>
    <cellStyle name="Output 9 4 5 2" xfId="21943"/>
    <cellStyle name="Output 9 4 5 2 2" xfId="21944"/>
    <cellStyle name="Output 9 4 5 3" xfId="21945"/>
    <cellStyle name="Output 9 4 5 3 2" xfId="21946"/>
    <cellStyle name="Output 9 4 5 4" xfId="21947"/>
    <cellStyle name="Output 9 4 5 4 2" xfId="21948"/>
    <cellStyle name="Output 9 4 5 5" xfId="21949"/>
    <cellStyle name="Output 9 4 5 5 2" xfId="21950"/>
    <cellStyle name="Output 9 4 5 6" xfId="21951"/>
    <cellStyle name="Output 9 4 5 6 2" xfId="21952"/>
    <cellStyle name="Output 9 4 5 7" xfId="21953"/>
    <cellStyle name="Output 9 4 5 7 2" xfId="21954"/>
    <cellStyle name="Output 9 4 5 8" xfId="21955"/>
    <cellStyle name="Output 9 4 5 8 2" xfId="21956"/>
    <cellStyle name="Output 9 4 5 9" xfId="21957"/>
    <cellStyle name="Output 9 4 5 9 2" xfId="21958"/>
    <cellStyle name="Output 9 4 6" xfId="21959"/>
    <cellStyle name="Output 9 4 6 10" xfId="21960"/>
    <cellStyle name="Output 9 4 6 10 2" xfId="21961"/>
    <cellStyle name="Output 9 4 6 11" xfId="21962"/>
    <cellStyle name="Output 9 4 6 11 2" xfId="21963"/>
    <cellStyle name="Output 9 4 6 12" xfId="21964"/>
    <cellStyle name="Output 9 4 6 12 2" xfId="21965"/>
    <cellStyle name="Output 9 4 6 13" xfId="21966"/>
    <cellStyle name="Output 9 4 6 13 2" xfId="21967"/>
    <cellStyle name="Output 9 4 6 14" xfId="21968"/>
    <cellStyle name="Output 9 4 6 14 2" xfId="21969"/>
    <cellStyle name="Output 9 4 6 15" xfId="21970"/>
    <cellStyle name="Output 9 4 6 2" xfId="21971"/>
    <cellStyle name="Output 9 4 6 2 2" xfId="21972"/>
    <cellStyle name="Output 9 4 6 3" xfId="21973"/>
    <cellStyle name="Output 9 4 6 3 2" xfId="21974"/>
    <cellStyle name="Output 9 4 6 4" xfId="21975"/>
    <cellStyle name="Output 9 4 6 4 2" xfId="21976"/>
    <cellStyle name="Output 9 4 6 5" xfId="21977"/>
    <cellStyle name="Output 9 4 6 5 2" xfId="21978"/>
    <cellStyle name="Output 9 4 6 6" xfId="21979"/>
    <cellStyle name="Output 9 4 6 6 2" xfId="21980"/>
    <cellStyle name="Output 9 4 6 7" xfId="21981"/>
    <cellStyle name="Output 9 4 6 7 2" xfId="21982"/>
    <cellStyle name="Output 9 4 6 8" xfId="21983"/>
    <cellStyle name="Output 9 4 6 8 2" xfId="21984"/>
    <cellStyle name="Output 9 4 6 9" xfId="21985"/>
    <cellStyle name="Output 9 4 6 9 2" xfId="21986"/>
    <cellStyle name="Output 9 4 7" xfId="21987"/>
    <cellStyle name="Output 9 4 7 2" xfId="21988"/>
    <cellStyle name="Output 9 4 8" xfId="21989"/>
    <cellStyle name="Output 9 4 8 2" xfId="21990"/>
    <cellStyle name="Output 9 4 9" xfId="21991"/>
    <cellStyle name="Output 9 4 9 2" xfId="21992"/>
    <cellStyle name="Output 9 5" xfId="21993"/>
    <cellStyle name="Output 9 5 10" xfId="21994"/>
    <cellStyle name="Output 9 5 10 2" xfId="21995"/>
    <cellStyle name="Output 9 5 11" xfId="21996"/>
    <cellStyle name="Output 9 5 11 2" xfId="21997"/>
    <cellStyle name="Output 9 5 12" xfId="21998"/>
    <cellStyle name="Output 9 5 12 2" xfId="21999"/>
    <cellStyle name="Output 9 5 13" xfId="22000"/>
    <cellStyle name="Output 9 5 13 2" xfId="22001"/>
    <cellStyle name="Output 9 5 14" xfId="22002"/>
    <cellStyle name="Output 9 5 14 2" xfId="22003"/>
    <cellStyle name="Output 9 5 15" xfId="22004"/>
    <cellStyle name="Output 9 5 15 2" xfId="22005"/>
    <cellStyle name="Output 9 5 16" xfId="22006"/>
    <cellStyle name="Output 9 5 16 2" xfId="22007"/>
    <cellStyle name="Output 9 5 17" xfId="22008"/>
    <cellStyle name="Output 9 5 17 2" xfId="22009"/>
    <cellStyle name="Output 9 5 18" xfId="22010"/>
    <cellStyle name="Output 9 5 18 2" xfId="22011"/>
    <cellStyle name="Output 9 5 19" xfId="22012"/>
    <cellStyle name="Output 9 5 19 2" xfId="22013"/>
    <cellStyle name="Output 9 5 2" xfId="22014"/>
    <cellStyle name="Output 9 5 2 10" xfId="22015"/>
    <cellStyle name="Output 9 5 2 10 2" xfId="22016"/>
    <cellStyle name="Output 9 5 2 11" xfId="22017"/>
    <cellStyle name="Output 9 5 2 11 2" xfId="22018"/>
    <cellStyle name="Output 9 5 2 12" xfId="22019"/>
    <cellStyle name="Output 9 5 2 12 2" xfId="22020"/>
    <cellStyle name="Output 9 5 2 13" xfId="22021"/>
    <cellStyle name="Output 9 5 2 13 2" xfId="22022"/>
    <cellStyle name="Output 9 5 2 14" xfId="22023"/>
    <cellStyle name="Output 9 5 2 14 2" xfId="22024"/>
    <cellStyle name="Output 9 5 2 15" xfId="22025"/>
    <cellStyle name="Output 9 5 2 15 2" xfId="22026"/>
    <cellStyle name="Output 9 5 2 16" xfId="22027"/>
    <cellStyle name="Output 9 5 2 16 2" xfId="22028"/>
    <cellStyle name="Output 9 5 2 17" xfId="22029"/>
    <cellStyle name="Output 9 5 2 17 2" xfId="22030"/>
    <cellStyle name="Output 9 5 2 18" xfId="22031"/>
    <cellStyle name="Output 9 5 2 18 2" xfId="22032"/>
    <cellStyle name="Output 9 5 2 19" xfId="22033"/>
    <cellStyle name="Output 9 5 2 2" xfId="22034"/>
    <cellStyle name="Output 9 5 2 2 2" xfId="22035"/>
    <cellStyle name="Output 9 5 2 3" xfId="22036"/>
    <cellStyle name="Output 9 5 2 3 2" xfId="22037"/>
    <cellStyle name="Output 9 5 2 4" xfId="22038"/>
    <cellStyle name="Output 9 5 2 4 2" xfId="22039"/>
    <cellStyle name="Output 9 5 2 5" xfId="22040"/>
    <cellStyle name="Output 9 5 2 5 2" xfId="22041"/>
    <cellStyle name="Output 9 5 2 6" xfId="22042"/>
    <cellStyle name="Output 9 5 2 6 2" xfId="22043"/>
    <cellStyle name="Output 9 5 2 7" xfId="22044"/>
    <cellStyle name="Output 9 5 2 7 2" xfId="22045"/>
    <cellStyle name="Output 9 5 2 8" xfId="22046"/>
    <cellStyle name="Output 9 5 2 8 2" xfId="22047"/>
    <cellStyle name="Output 9 5 2 9" xfId="22048"/>
    <cellStyle name="Output 9 5 2 9 2" xfId="22049"/>
    <cellStyle name="Output 9 5 20" xfId="22050"/>
    <cellStyle name="Output 9 5 3" xfId="22051"/>
    <cellStyle name="Output 9 5 3 10" xfId="22052"/>
    <cellStyle name="Output 9 5 3 10 2" xfId="22053"/>
    <cellStyle name="Output 9 5 3 11" xfId="22054"/>
    <cellStyle name="Output 9 5 3 11 2" xfId="22055"/>
    <cellStyle name="Output 9 5 3 12" xfId="22056"/>
    <cellStyle name="Output 9 5 3 12 2" xfId="22057"/>
    <cellStyle name="Output 9 5 3 13" xfId="22058"/>
    <cellStyle name="Output 9 5 3 13 2" xfId="22059"/>
    <cellStyle name="Output 9 5 3 14" xfId="22060"/>
    <cellStyle name="Output 9 5 3 14 2" xfId="22061"/>
    <cellStyle name="Output 9 5 3 15" xfId="22062"/>
    <cellStyle name="Output 9 5 3 15 2" xfId="22063"/>
    <cellStyle name="Output 9 5 3 16" xfId="22064"/>
    <cellStyle name="Output 9 5 3 16 2" xfId="22065"/>
    <cellStyle name="Output 9 5 3 17" xfId="22066"/>
    <cellStyle name="Output 9 5 3 17 2" xfId="22067"/>
    <cellStyle name="Output 9 5 3 18" xfId="22068"/>
    <cellStyle name="Output 9 5 3 2" xfId="22069"/>
    <cellStyle name="Output 9 5 3 2 2" xfId="22070"/>
    <cellStyle name="Output 9 5 3 3" xfId="22071"/>
    <cellStyle name="Output 9 5 3 3 2" xfId="22072"/>
    <cellStyle name="Output 9 5 3 4" xfId="22073"/>
    <cellStyle name="Output 9 5 3 4 2" xfId="22074"/>
    <cellStyle name="Output 9 5 3 5" xfId="22075"/>
    <cellStyle name="Output 9 5 3 5 2" xfId="22076"/>
    <cellStyle name="Output 9 5 3 6" xfId="22077"/>
    <cellStyle name="Output 9 5 3 6 2" xfId="22078"/>
    <cellStyle name="Output 9 5 3 7" xfId="22079"/>
    <cellStyle name="Output 9 5 3 7 2" xfId="22080"/>
    <cellStyle name="Output 9 5 3 8" xfId="22081"/>
    <cellStyle name="Output 9 5 3 8 2" xfId="22082"/>
    <cellStyle name="Output 9 5 3 9" xfId="22083"/>
    <cellStyle name="Output 9 5 3 9 2" xfId="22084"/>
    <cellStyle name="Output 9 5 4" xfId="22085"/>
    <cellStyle name="Output 9 5 4 10" xfId="22086"/>
    <cellStyle name="Output 9 5 4 10 2" xfId="22087"/>
    <cellStyle name="Output 9 5 4 11" xfId="22088"/>
    <cellStyle name="Output 9 5 4 11 2" xfId="22089"/>
    <cellStyle name="Output 9 5 4 12" xfId="22090"/>
    <cellStyle name="Output 9 5 4 12 2" xfId="22091"/>
    <cellStyle name="Output 9 5 4 13" xfId="22092"/>
    <cellStyle name="Output 9 5 4 13 2" xfId="22093"/>
    <cellStyle name="Output 9 5 4 14" xfId="22094"/>
    <cellStyle name="Output 9 5 4 14 2" xfId="22095"/>
    <cellStyle name="Output 9 5 4 15" xfId="22096"/>
    <cellStyle name="Output 9 5 4 15 2" xfId="22097"/>
    <cellStyle name="Output 9 5 4 16" xfId="22098"/>
    <cellStyle name="Output 9 5 4 2" xfId="22099"/>
    <cellStyle name="Output 9 5 4 2 2" xfId="22100"/>
    <cellStyle name="Output 9 5 4 3" xfId="22101"/>
    <cellStyle name="Output 9 5 4 3 2" xfId="22102"/>
    <cellStyle name="Output 9 5 4 4" xfId="22103"/>
    <cellStyle name="Output 9 5 4 4 2" xfId="22104"/>
    <cellStyle name="Output 9 5 4 5" xfId="22105"/>
    <cellStyle name="Output 9 5 4 5 2" xfId="22106"/>
    <cellStyle name="Output 9 5 4 6" xfId="22107"/>
    <cellStyle name="Output 9 5 4 6 2" xfId="22108"/>
    <cellStyle name="Output 9 5 4 7" xfId="22109"/>
    <cellStyle name="Output 9 5 4 7 2" xfId="22110"/>
    <cellStyle name="Output 9 5 4 8" xfId="22111"/>
    <cellStyle name="Output 9 5 4 8 2" xfId="22112"/>
    <cellStyle name="Output 9 5 4 9" xfId="22113"/>
    <cellStyle name="Output 9 5 4 9 2" xfId="22114"/>
    <cellStyle name="Output 9 5 5" xfId="22115"/>
    <cellStyle name="Output 9 5 5 10" xfId="22116"/>
    <cellStyle name="Output 9 5 5 10 2" xfId="22117"/>
    <cellStyle name="Output 9 5 5 11" xfId="22118"/>
    <cellStyle name="Output 9 5 5 11 2" xfId="22119"/>
    <cellStyle name="Output 9 5 5 12" xfId="22120"/>
    <cellStyle name="Output 9 5 5 12 2" xfId="22121"/>
    <cellStyle name="Output 9 5 5 13" xfId="22122"/>
    <cellStyle name="Output 9 5 5 13 2" xfId="22123"/>
    <cellStyle name="Output 9 5 5 14" xfId="22124"/>
    <cellStyle name="Output 9 5 5 14 2" xfId="22125"/>
    <cellStyle name="Output 9 5 5 15" xfId="22126"/>
    <cellStyle name="Output 9 5 5 15 2" xfId="22127"/>
    <cellStyle name="Output 9 5 5 16" xfId="22128"/>
    <cellStyle name="Output 9 5 5 2" xfId="22129"/>
    <cellStyle name="Output 9 5 5 2 2" xfId="22130"/>
    <cellStyle name="Output 9 5 5 3" xfId="22131"/>
    <cellStyle name="Output 9 5 5 3 2" xfId="22132"/>
    <cellStyle name="Output 9 5 5 4" xfId="22133"/>
    <cellStyle name="Output 9 5 5 4 2" xfId="22134"/>
    <cellStyle name="Output 9 5 5 5" xfId="22135"/>
    <cellStyle name="Output 9 5 5 5 2" xfId="22136"/>
    <cellStyle name="Output 9 5 5 6" xfId="22137"/>
    <cellStyle name="Output 9 5 5 6 2" xfId="22138"/>
    <cellStyle name="Output 9 5 5 7" xfId="22139"/>
    <cellStyle name="Output 9 5 5 7 2" xfId="22140"/>
    <cellStyle name="Output 9 5 5 8" xfId="22141"/>
    <cellStyle name="Output 9 5 5 8 2" xfId="22142"/>
    <cellStyle name="Output 9 5 5 9" xfId="22143"/>
    <cellStyle name="Output 9 5 5 9 2" xfId="22144"/>
    <cellStyle name="Output 9 5 6" xfId="22145"/>
    <cellStyle name="Output 9 5 6 10" xfId="22146"/>
    <cellStyle name="Output 9 5 6 10 2" xfId="22147"/>
    <cellStyle name="Output 9 5 6 11" xfId="22148"/>
    <cellStyle name="Output 9 5 6 11 2" xfId="22149"/>
    <cellStyle name="Output 9 5 6 12" xfId="22150"/>
    <cellStyle name="Output 9 5 6 12 2" xfId="22151"/>
    <cellStyle name="Output 9 5 6 13" xfId="22152"/>
    <cellStyle name="Output 9 5 6 13 2" xfId="22153"/>
    <cellStyle name="Output 9 5 6 14" xfId="22154"/>
    <cellStyle name="Output 9 5 6 14 2" xfId="22155"/>
    <cellStyle name="Output 9 5 6 15" xfId="22156"/>
    <cellStyle name="Output 9 5 6 2" xfId="22157"/>
    <cellStyle name="Output 9 5 6 2 2" xfId="22158"/>
    <cellStyle name="Output 9 5 6 3" xfId="22159"/>
    <cellStyle name="Output 9 5 6 3 2" xfId="22160"/>
    <cellStyle name="Output 9 5 6 4" xfId="22161"/>
    <cellStyle name="Output 9 5 6 4 2" xfId="22162"/>
    <cellStyle name="Output 9 5 6 5" xfId="22163"/>
    <cellStyle name="Output 9 5 6 5 2" xfId="22164"/>
    <cellStyle name="Output 9 5 6 6" xfId="22165"/>
    <cellStyle name="Output 9 5 6 6 2" xfId="22166"/>
    <cellStyle name="Output 9 5 6 7" xfId="22167"/>
    <cellStyle name="Output 9 5 6 7 2" xfId="22168"/>
    <cellStyle name="Output 9 5 6 8" xfId="22169"/>
    <cellStyle name="Output 9 5 6 8 2" xfId="22170"/>
    <cellStyle name="Output 9 5 6 9" xfId="22171"/>
    <cellStyle name="Output 9 5 6 9 2" xfId="22172"/>
    <cellStyle name="Output 9 5 7" xfId="22173"/>
    <cellStyle name="Output 9 5 7 2" xfId="22174"/>
    <cellStyle name="Output 9 5 8" xfId="22175"/>
    <cellStyle name="Output 9 5 8 2" xfId="22176"/>
    <cellStyle name="Output 9 5 9" xfId="22177"/>
    <cellStyle name="Output 9 5 9 2" xfId="22178"/>
    <cellStyle name="Output 9 6" xfId="22179"/>
    <cellStyle name="Output 9 6 10" xfId="22180"/>
    <cellStyle name="Output 9 6 10 2" xfId="22181"/>
    <cellStyle name="Output 9 6 11" xfId="22182"/>
    <cellStyle name="Output 9 6 11 2" xfId="22183"/>
    <cellStyle name="Output 9 6 12" xfId="22184"/>
    <cellStyle name="Output 9 6 12 2" xfId="22185"/>
    <cellStyle name="Output 9 6 13" xfId="22186"/>
    <cellStyle name="Output 9 6 13 2" xfId="22187"/>
    <cellStyle name="Output 9 6 14" xfId="22188"/>
    <cellStyle name="Output 9 6 14 2" xfId="22189"/>
    <cellStyle name="Output 9 6 15" xfId="22190"/>
    <cellStyle name="Output 9 6 15 2" xfId="22191"/>
    <cellStyle name="Output 9 6 16" xfId="22192"/>
    <cellStyle name="Output 9 6 16 2" xfId="22193"/>
    <cellStyle name="Output 9 6 17" xfId="22194"/>
    <cellStyle name="Output 9 6 17 2" xfId="22195"/>
    <cellStyle name="Output 9 6 18" xfId="22196"/>
    <cellStyle name="Output 9 6 18 2" xfId="22197"/>
    <cellStyle name="Output 9 6 19" xfId="22198"/>
    <cellStyle name="Output 9 6 2" xfId="22199"/>
    <cellStyle name="Output 9 6 2 10" xfId="22200"/>
    <cellStyle name="Output 9 6 2 10 2" xfId="22201"/>
    <cellStyle name="Output 9 6 2 11" xfId="22202"/>
    <cellStyle name="Output 9 6 2 11 2" xfId="22203"/>
    <cellStyle name="Output 9 6 2 12" xfId="22204"/>
    <cellStyle name="Output 9 6 2 12 2" xfId="22205"/>
    <cellStyle name="Output 9 6 2 13" xfId="22206"/>
    <cellStyle name="Output 9 6 2 13 2" xfId="22207"/>
    <cellStyle name="Output 9 6 2 14" xfId="22208"/>
    <cellStyle name="Output 9 6 2 14 2" xfId="22209"/>
    <cellStyle name="Output 9 6 2 15" xfId="22210"/>
    <cellStyle name="Output 9 6 2 15 2" xfId="22211"/>
    <cellStyle name="Output 9 6 2 16" xfId="22212"/>
    <cellStyle name="Output 9 6 2 16 2" xfId="22213"/>
    <cellStyle name="Output 9 6 2 17" xfId="22214"/>
    <cellStyle name="Output 9 6 2 17 2" xfId="22215"/>
    <cellStyle name="Output 9 6 2 18" xfId="22216"/>
    <cellStyle name="Output 9 6 2 2" xfId="22217"/>
    <cellStyle name="Output 9 6 2 2 2" xfId="22218"/>
    <cellStyle name="Output 9 6 2 3" xfId="22219"/>
    <cellStyle name="Output 9 6 2 3 2" xfId="22220"/>
    <cellStyle name="Output 9 6 2 4" xfId="22221"/>
    <cellStyle name="Output 9 6 2 4 2" xfId="22222"/>
    <cellStyle name="Output 9 6 2 5" xfId="22223"/>
    <cellStyle name="Output 9 6 2 5 2" xfId="22224"/>
    <cellStyle name="Output 9 6 2 6" xfId="22225"/>
    <cellStyle name="Output 9 6 2 6 2" xfId="22226"/>
    <cellStyle name="Output 9 6 2 7" xfId="22227"/>
    <cellStyle name="Output 9 6 2 7 2" xfId="22228"/>
    <cellStyle name="Output 9 6 2 8" xfId="22229"/>
    <cellStyle name="Output 9 6 2 8 2" xfId="22230"/>
    <cellStyle name="Output 9 6 2 9" xfId="22231"/>
    <cellStyle name="Output 9 6 2 9 2" xfId="22232"/>
    <cellStyle name="Output 9 6 3" xfId="22233"/>
    <cellStyle name="Output 9 6 3 10" xfId="22234"/>
    <cellStyle name="Output 9 6 3 10 2" xfId="22235"/>
    <cellStyle name="Output 9 6 3 11" xfId="22236"/>
    <cellStyle name="Output 9 6 3 11 2" xfId="22237"/>
    <cellStyle name="Output 9 6 3 12" xfId="22238"/>
    <cellStyle name="Output 9 6 3 12 2" xfId="22239"/>
    <cellStyle name="Output 9 6 3 13" xfId="22240"/>
    <cellStyle name="Output 9 6 3 13 2" xfId="22241"/>
    <cellStyle name="Output 9 6 3 14" xfId="22242"/>
    <cellStyle name="Output 9 6 3 14 2" xfId="22243"/>
    <cellStyle name="Output 9 6 3 15" xfId="22244"/>
    <cellStyle name="Output 9 6 3 15 2" xfId="22245"/>
    <cellStyle name="Output 9 6 3 16" xfId="22246"/>
    <cellStyle name="Output 9 6 3 2" xfId="22247"/>
    <cellStyle name="Output 9 6 3 2 2" xfId="22248"/>
    <cellStyle name="Output 9 6 3 3" xfId="22249"/>
    <cellStyle name="Output 9 6 3 3 2" xfId="22250"/>
    <cellStyle name="Output 9 6 3 4" xfId="22251"/>
    <cellStyle name="Output 9 6 3 4 2" xfId="22252"/>
    <cellStyle name="Output 9 6 3 5" xfId="22253"/>
    <cellStyle name="Output 9 6 3 5 2" xfId="22254"/>
    <cellStyle name="Output 9 6 3 6" xfId="22255"/>
    <cellStyle name="Output 9 6 3 6 2" xfId="22256"/>
    <cellStyle name="Output 9 6 3 7" xfId="22257"/>
    <cellStyle name="Output 9 6 3 7 2" xfId="22258"/>
    <cellStyle name="Output 9 6 3 8" xfId="22259"/>
    <cellStyle name="Output 9 6 3 8 2" xfId="22260"/>
    <cellStyle name="Output 9 6 3 9" xfId="22261"/>
    <cellStyle name="Output 9 6 3 9 2" xfId="22262"/>
    <cellStyle name="Output 9 6 4" xfId="22263"/>
    <cellStyle name="Output 9 6 4 10" xfId="22264"/>
    <cellStyle name="Output 9 6 4 10 2" xfId="22265"/>
    <cellStyle name="Output 9 6 4 11" xfId="22266"/>
    <cellStyle name="Output 9 6 4 11 2" xfId="22267"/>
    <cellStyle name="Output 9 6 4 12" xfId="22268"/>
    <cellStyle name="Output 9 6 4 12 2" xfId="22269"/>
    <cellStyle name="Output 9 6 4 13" xfId="22270"/>
    <cellStyle name="Output 9 6 4 13 2" xfId="22271"/>
    <cellStyle name="Output 9 6 4 14" xfId="22272"/>
    <cellStyle name="Output 9 6 4 14 2" xfId="22273"/>
    <cellStyle name="Output 9 6 4 15" xfId="22274"/>
    <cellStyle name="Output 9 6 4 15 2" xfId="22275"/>
    <cellStyle name="Output 9 6 4 16" xfId="22276"/>
    <cellStyle name="Output 9 6 4 2" xfId="22277"/>
    <cellStyle name="Output 9 6 4 2 2" xfId="22278"/>
    <cellStyle name="Output 9 6 4 3" xfId="22279"/>
    <cellStyle name="Output 9 6 4 3 2" xfId="22280"/>
    <cellStyle name="Output 9 6 4 4" xfId="22281"/>
    <cellStyle name="Output 9 6 4 4 2" xfId="22282"/>
    <cellStyle name="Output 9 6 4 5" xfId="22283"/>
    <cellStyle name="Output 9 6 4 5 2" xfId="22284"/>
    <cellStyle name="Output 9 6 4 6" xfId="22285"/>
    <cellStyle name="Output 9 6 4 6 2" xfId="22286"/>
    <cellStyle name="Output 9 6 4 7" xfId="22287"/>
    <cellStyle name="Output 9 6 4 7 2" xfId="22288"/>
    <cellStyle name="Output 9 6 4 8" xfId="22289"/>
    <cellStyle name="Output 9 6 4 8 2" xfId="22290"/>
    <cellStyle name="Output 9 6 4 9" xfId="22291"/>
    <cellStyle name="Output 9 6 4 9 2" xfId="22292"/>
    <cellStyle name="Output 9 6 5" xfId="22293"/>
    <cellStyle name="Output 9 6 5 10" xfId="22294"/>
    <cellStyle name="Output 9 6 5 10 2" xfId="22295"/>
    <cellStyle name="Output 9 6 5 11" xfId="22296"/>
    <cellStyle name="Output 9 6 5 11 2" xfId="22297"/>
    <cellStyle name="Output 9 6 5 12" xfId="22298"/>
    <cellStyle name="Output 9 6 5 12 2" xfId="22299"/>
    <cellStyle name="Output 9 6 5 13" xfId="22300"/>
    <cellStyle name="Output 9 6 5 13 2" xfId="22301"/>
    <cellStyle name="Output 9 6 5 14" xfId="22302"/>
    <cellStyle name="Output 9 6 5 14 2" xfId="22303"/>
    <cellStyle name="Output 9 6 5 15" xfId="22304"/>
    <cellStyle name="Output 9 6 5 2" xfId="22305"/>
    <cellStyle name="Output 9 6 5 2 2" xfId="22306"/>
    <cellStyle name="Output 9 6 5 3" xfId="22307"/>
    <cellStyle name="Output 9 6 5 3 2" xfId="22308"/>
    <cellStyle name="Output 9 6 5 4" xfId="22309"/>
    <cellStyle name="Output 9 6 5 4 2" xfId="22310"/>
    <cellStyle name="Output 9 6 5 5" xfId="22311"/>
    <cellStyle name="Output 9 6 5 5 2" xfId="22312"/>
    <cellStyle name="Output 9 6 5 6" xfId="22313"/>
    <cellStyle name="Output 9 6 5 6 2" xfId="22314"/>
    <cellStyle name="Output 9 6 5 7" xfId="22315"/>
    <cellStyle name="Output 9 6 5 7 2" xfId="22316"/>
    <cellStyle name="Output 9 6 5 8" xfId="22317"/>
    <cellStyle name="Output 9 6 5 8 2" xfId="22318"/>
    <cellStyle name="Output 9 6 5 9" xfId="22319"/>
    <cellStyle name="Output 9 6 5 9 2" xfId="22320"/>
    <cellStyle name="Output 9 6 6" xfId="22321"/>
    <cellStyle name="Output 9 6 6 2" xfId="22322"/>
    <cellStyle name="Output 9 6 7" xfId="22323"/>
    <cellStyle name="Output 9 6 7 2" xfId="22324"/>
    <cellStyle name="Output 9 6 8" xfId="22325"/>
    <cellStyle name="Output 9 6 8 2" xfId="22326"/>
    <cellStyle name="Output 9 6 9" xfId="22327"/>
    <cellStyle name="Output 9 6 9 2" xfId="22328"/>
    <cellStyle name="Output 9 7" xfId="22329"/>
    <cellStyle name="Output 9 7 10" xfId="22330"/>
    <cellStyle name="Output 9 7 10 2" xfId="22331"/>
    <cellStyle name="Output 9 7 11" xfId="22332"/>
    <cellStyle name="Output 9 7 11 2" xfId="22333"/>
    <cellStyle name="Output 9 7 12" xfId="22334"/>
    <cellStyle name="Output 9 7 12 2" xfId="22335"/>
    <cellStyle name="Output 9 7 13" xfId="22336"/>
    <cellStyle name="Output 9 7 13 2" xfId="22337"/>
    <cellStyle name="Output 9 7 14" xfId="22338"/>
    <cellStyle name="Output 9 7 14 2" xfId="22339"/>
    <cellStyle name="Output 9 7 15" xfId="22340"/>
    <cellStyle name="Output 9 7 15 2" xfId="22341"/>
    <cellStyle name="Output 9 7 16" xfId="22342"/>
    <cellStyle name="Output 9 7 16 2" xfId="22343"/>
    <cellStyle name="Output 9 7 17" xfId="22344"/>
    <cellStyle name="Output 9 7 17 2" xfId="22345"/>
    <cellStyle name="Output 9 7 18" xfId="22346"/>
    <cellStyle name="Output 9 7 18 2" xfId="22347"/>
    <cellStyle name="Output 9 7 19" xfId="22348"/>
    <cellStyle name="Output 9 7 2" xfId="22349"/>
    <cellStyle name="Output 9 7 2 10" xfId="22350"/>
    <cellStyle name="Output 9 7 2 10 2" xfId="22351"/>
    <cellStyle name="Output 9 7 2 11" xfId="22352"/>
    <cellStyle name="Output 9 7 2 11 2" xfId="22353"/>
    <cellStyle name="Output 9 7 2 12" xfId="22354"/>
    <cellStyle name="Output 9 7 2 12 2" xfId="22355"/>
    <cellStyle name="Output 9 7 2 13" xfId="22356"/>
    <cellStyle name="Output 9 7 2 13 2" xfId="22357"/>
    <cellStyle name="Output 9 7 2 14" xfId="22358"/>
    <cellStyle name="Output 9 7 2 14 2" xfId="22359"/>
    <cellStyle name="Output 9 7 2 15" xfId="22360"/>
    <cellStyle name="Output 9 7 2 15 2" xfId="22361"/>
    <cellStyle name="Output 9 7 2 16" xfId="22362"/>
    <cellStyle name="Output 9 7 2 16 2" xfId="22363"/>
    <cellStyle name="Output 9 7 2 17" xfId="22364"/>
    <cellStyle name="Output 9 7 2 17 2" xfId="22365"/>
    <cellStyle name="Output 9 7 2 18" xfId="22366"/>
    <cellStyle name="Output 9 7 2 2" xfId="22367"/>
    <cellStyle name="Output 9 7 2 2 2" xfId="22368"/>
    <cellStyle name="Output 9 7 2 3" xfId="22369"/>
    <cellStyle name="Output 9 7 2 3 2" xfId="22370"/>
    <cellStyle name="Output 9 7 2 4" xfId="22371"/>
    <cellStyle name="Output 9 7 2 4 2" xfId="22372"/>
    <cellStyle name="Output 9 7 2 5" xfId="22373"/>
    <cellStyle name="Output 9 7 2 5 2" xfId="22374"/>
    <cellStyle name="Output 9 7 2 6" xfId="22375"/>
    <cellStyle name="Output 9 7 2 6 2" xfId="22376"/>
    <cellStyle name="Output 9 7 2 7" xfId="22377"/>
    <cellStyle name="Output 9 7 2 7 2" xfId="22378"/>
    <cellStyle name="Output 9 7 2 8" xfId="22379"/>
    <cellStyle name="Output 9 7 2 8 2" xfId="22380"/>
    <cellStyle name="Output 9 7 2 9" xfId="22381"/>
    <cellStyle name="Output 9 7 2 9 2" xfId="22382"/>
    <cellStyle name="Output 9 7 3" xfId="22383"/>
    <cellStyle name="Output 9 7 3 10" xfId="22384"/>
    <cellStyle name="Output 9 7 3 10 2" xfId="22385"/>
    <cellStyle name="Output 9 7 3 11" xfId="22386"/>
    <cellStyle name="Output 9 7 3 11 2" xfId="22387"/>
    <cellStyle name="Output 9 7 3 12" xfId="22388"/>
    <cellStyle name="Output 9 7 3 12 2" xfId="22389"/>
    <cellStyle name="Output 9 7 3 13" xfId="22390"/>
    <cellStyle name="Output 9 7 3 13 2" xfId="22391"/>
    <cellStyle name="Output 9 7 3 14" xfId="22392"/>
    <cellStyle name="Output 9 7 3 14 2" xfId="22393"/>
    <cellStyle name="Output 9 7 3 15" xfId="22394"/>
    <cellStyle name="Output 9 7 3 15 2" xfId="22395"/>
    <cellStyle name="Output 9 7 3 16" xfId="22396"/>
    <cellStyle name="Output 9 7 3 2" xfId="22397"/>
    <cellStyle name="Output 9 7 3 2 2" xfId="22398"/>
    <cellStyle name="Output 9 7 3 3" xfId="22399"/>
    <cellStyle name="Output 9 7 3 3 2" xfId="22400"/>
    <cellStyle name="Output 9 7 3 4" xfId="22401"/>
    <cellStyle name="Output 9 7 3 4 2" xfId="22402"/>
    <cellStyle name="Output 9 7 3 5" xfId="22403"/>
    <cellStyle name="Output 9 7 3 5 2" xfId="22404"/>
    <cellStyle name="Output 9 7 3 6" xfId="22405"/>
    <cellStyle name="Output 9 7 3 6 2" xfId="22406"/>
    <cellStyle name="Output 9 7 3 7" xfId="22407"/>
    <cellStyle name="Output 9 7 3 7 2" xfId="22408"/>
    <cellStyle name="Output 9 7 3 8" xfId="22409"/>
    <cellStyle name="Output 9 7 3 8 2" xfId="22410"/>
    <cellStyle name="Output 9 7 3 9" xfId="22411"/>
    <cellStyle name="Output 9 7 3 9 2" xfId="22412"/>
    <cellStyle name="Output 9 7 4" xfId="22413"/>
    <cellStyle name="Output 9 7 4 10" xfId="22414"/>
    <cellStyle name="Output 9 7 4 10 2" xfId="22415"/>
    <cellStyle name="Output 9 7 4 11" xfId="22416"/>
    <cellStyle name="Output 9 7 4 11 2" xfId="22417"/>
    <cellStyle name="Output 9 7 4 12" xfId="22418"/>
    <cellStyle name="Output 9 7 4 12 2" xfId="22419"/>
    <cellStyle name="Output 9 7 4 13" xfId="22420"/>
    <cellStyle name="Output 9 7 4 13 2" xfId="22421"/>
    <cellStyle name="Output 9 7 4 14" xfId="22422"/>
    <cellStyle name="Output 9 7 4 14 2" xfId="22423"/>
    <cellStyle name="Output 9 7 4 15" xfId="22424"/>
    <cellStyle name="Output 9 7 4 15 2" xfId="22425"/>
    <cellStyle name="Output 9 7 4 16" xfId="22426"/>
    <cellStyle name="Output 9 7 4 2" xfId="22427"/>
    <cellStyle name="Output 9 7 4 2 2" xfId="22428"/>
    <cellStyle name="Output 9 7 4 3" xfId="22429"/>
    <cellStyle name="Output 9 7 4 3 2" xfId="22430"/>
    <cellStyle name="Output 9 7 4 4" xfId="22431"/>
    <cellStyle name="Output 9 7 4 4 2" xfId="22432"/>
    <cellStyle name="Output 9 7 4 5" xfId="22433"/>
    <cellStyle name="Output 9 7 4 5 2" xfId="22434"/>
    <cellStyle name="Output 9 7 4 6" xfId="22435"/>
    <cellStyle name="Output 9 7 4 6 2" xfId="22436"/>
    <cellStyle name="Output 9 7 4 7" xfId="22437"/>
    <cellStyle name="Output 9 7 4 7 2" xfId="22438"/>
    <cellStyle name="Output 9 7 4 8" xfId="22439"/>
    <cellStyle name="Output 9 7 4 8 2" xfId="22440"/>
    <cellStyle name="Output 9 7 4 9" xfId="22441"/>
    <cellStyle name="Output 9 7 4 9 2" xfId="22442"/>
    <cellStyle name="Output 9 7 5" xfId="22443"/>
    <cellStyle name="Output 9 7 5 10" xfId="22444"/>
    <cellStyle name="Output 9 7 5 10 2" xfId="22445"/>
    <cellStyle name="Output 9 7 5 11" xfId="22446"/>
    <cellStyle name="Output 9 7 5 11 2" xfId="22447"/>
    <cellStyle name="Output 9 7 5 12" xfId="22448"/>
    <cellStyle name="Output 9 7 5 12 2" xfId="22449"/>
    <cellStyle name="Output 9 7 5 13" xfId="22450"/>
    <cellStyle name="Output 9 7 5 13 2" xfId="22451"/>
    <cellStyle name="Output 9 7 5 14" xfId="22452"/>
    <cellStyle name="Output 9 7 5 14 2" xfId="22453"/>
    <cellStyle name="Output 9 7 5 15" xfId="22454"/>
    <cellStyle name="Output 9 7 5 2" xfId="22455"/>
    <cellStyle name="Output 9 7 5 2 2" xfId="22456"/>
    <cellStyle name="Output 9 7 5 3" xfId="22457"/>
    <cellStyle name="Output 9 7 5 3 2" xfId="22458"/>
    <cellStyle name="Output 9 7 5 4" xfId="22459"/>
    <cellStyle name="Output 9 7 5 4 2" xfId="22460"/>
    <cellStyle name="Output 9 7 5 5" xfId="22461"/>
    <cellStyle name="Output 9 7 5 5 2" xfId="22462"/>
    <cellStyle name="Output 9 7 5 6" xfId="22463"/>
    <cellStyle name="Output 9 7 5 6 2" xfId="22464"/>
    <cellStyle name="Output 9 7 5 7" xfId="22465"/>
    <cellStyle name="Output 9 7 5 7 2" xfId="22466"/>
    <cellStyle name="Output 9 7 5 8" xfId="22467"/>
    <cellStyle name="Output 9 7 5 8 2" xfId="22468"/>
    <cellStyle name="Output 9 7 5 9" xfId="22469"/>
    <cellStyle name="Output 9 7 5 9 2" xfId="22470"/>
    <cellStyle name="Output 9 7 6" xfId="22471"/>
    <cellStyle name="Output 9 7 6 2" xfId="22472"/>
    <cellStyle name="Output 9 7 7" xfId="22473"/>
    <cellStyle name="Output 9 7 7 2" xfId="22474"/>
    <cellStyle name="Output 9 7 8" xfId="22475"/>
    <cellStyle name="Output 9 7 8 2" xfId="22476"/>
    <cellStyle name="Output 9 7 9" xfId="22477"/>
    <cellStyle name="Output 9 7 9 2" xfId="22478"/>
    <cellStyle name="Output 9 8" xfId="22479"/>
    <cellStyle name="Output 9 8 10" xfId="22480"/>
    <cellStyle name="Output 9 8 10 2" xfId="22481"/>
    <cellStyle name="Output 9 8 11" xfId="22482"/>
    <cellStyle name="Output 9 8 11 2" xfId="22483"/>
    <cellStyle name="Output 9 8 12" xfId="22484"/>
    <cellStyle name="Output 9 8 12 2" xfId="22485"/>
    <cellStyle name="Output 9 8 13" xfId="22486"/>
    <cellStyle name="Output 9 8 13 2" xfId="22487"/>
    <cellStyle name="Output 9 8 14" xfId="22488"/>
    <cellStyle name="Output 9 8 14 2" xfId="22489"/>
    <cellStyle name="Output 9 8 15" xfId="22490"/>
    <cellStyle name="Output 9 8 15 2" xfId="22491"/>
    <cellStyle name="Output 9 8 16" xfId="22492"/>
    <cellStyle name="Output 9 8 16 2" xfId="22493"/>
    <cellStyle name="Output 9 8 17" xfId="22494"/>
    <cellStyle name="Output 9 8 17 2" xfId="22495"/>
    <cellStyle name="Output 9 8 18" xfId="22496"/>
    <cellStyle name="Output 9 8 2" xfId="22497"/>
    <cellStyle name="Output 9 8 2 10" xfId="22498"/>
    <cellStyle name="Output 9 8 2 10 2" xfId="22499"/>
    <cellStyle name="Output 9 8 2 11" xfId="22500"/>
    <cellStyle name="Output 9 8 2 11 2" xfId="22501"/>
    <cellStyle name="Output 9 8 2 12" xfId="22502"/>
    <cellStyle name="Output 9 8 2 12 2" xfId="22503"/>
    <cellStyle name="Output 9 8 2 13" xfId="22504"/>
    <cellStyle name="Output 9 8 2 13 2" xfId="22505"/>
    <cellStyle name="Output 9 8 2 14" xfId="22506"/>
    <cellStyle name="Output 9 8 2 14 2" xfId="22507"/>
    <cellStyle name="Output 9 8 2 15" xfId="22508"/>
    <cellStyle name="Output 9 8 2 15 2" xfId="22509"/>
    <cellStyle name="Output 9 8 2 16" xfId="22510"/>
    <cellStyle name="Output 9 8 2 16 2" xfId="22511"/>
    <cellStyle name="Output 9 8 2 17" xfId="22512"/>
    <cellStyle name="Output 9 8 2 17 2" xfId="22513"/>
    <cellStyle name="Output 9 8 2 18" xfId="22514"/>
    <cellStyle name="Output 9 8 2 2" xfId="22515"/>
    <cellStyle name="Output 9 8 2 2 2" xfId="22516"/>
    <cellStyle name="Output 9 8 2 3" xfId="22517"/>
    <cellStyle name="Output 9 8 2 3 2" xfId="22518"/>
    <cellStyle name="Output 9 8 2 4" xfId="22519"/>
    <cellStyle name="Output 9 8 2 4 2" xfId="22520"/>
    <cellStyle name="Output 9 8 2 5" xfId="22521"/>
    <cellStyle name="Output 9 8 2 5 2" xfId="22522"/>
    <cellStyle name="Output 9 8 2 6" xfId="22523"/>
    <cellStyle name="Output 9 8 2 6 2" xfId="22524"/>
    <cellStyle name="Output 9 8 2 7" xfId="22525"/>
    <cellStyle name="Output 9 8 2 7 2" xfId="22526"/>
    <cellStyle name="Output 9 8 2 8" xfId="22527"/>
    <cellStyle name="Output 9 8 2 8 2" xfId="22528"/>
    <cellStyle name="Output 9 8 2 9" xfId="22529"/>
    <cellStyle name="Output 9 8 2 9 2" xfId="22530"/>
    <cellStyle name="Output 9 8 3" xfId="22531"/>
    <cellStyle name="Output 9 8 3 10" xfId="22532"/>
    <cellStyle name="Output 9 8 3 10 2" xfId="22533"/>
    <cellStyle name="Output 9 8 3 11" xfId="22534"/>
    <cellStyle name="Output 9 8 3 11 2" xfId="22535"/>
    <cellStyle name="Output 9 8 3 12" xfId="22536"/>
    <cellStyle name="Output 9 8 3 12 2" xfId="22537"/>
    <cellStyle name="Output 9 8 3 13" xfId="22538"/>
    <cellStyle name="Output 9 8 3 13 2" xfId="22539"/>
    <cellStyle name="Output 9 8 3 14" xfId="22540"/>
    <cellStyle name="Output 9 8 3 14 2" xfId="22541"/>
    <cellStyle name="Output 9 8 3 15" xfId="22542"/>
    <cellStyle name="Output 9 8 3 15 2" xfId="22543"/>
    <cellStyle name="Output 9 8 3 16" xfId="22544"/>
    <cellStyle name="Output 9 8 3 2" xfId="22545"/>
    <cellStyle name="Output 9 8 3 2 2" xfId="22546"/>
    <cellStyle name="Output 9 8 3 3" xfId="22547"/>
    <cellStyle name="Output 9 8 3 3 2" xfId="22548"/>
    <cellStyle name="Output 9 8 3 4" xfId="22549"/>
    <cellStyle name="Output 9 8 3 4 2" xfId="22550"/>
    <cellStyle name="Output 9 8 3 5" xfId="22551"/>
    <cellStyle name="Output 9 8 3 5 2" xfId="22552"/>
    <cellStyle name="Output 9 8 3 6" xfId="22553"/>
    <cellStyle name="Output 9 8 3 6 2" xfId="22554"/>
    <cellStyle name="Output 9 8 3 7" xfId="22555"/>
    <cellStyle name="Output 9 8 3 7 2" xfId="22556"/>
    <cellStyle name="Output 9 8 3 8" xfId="22557"/>
    <cellStyle name="Output 9 8 3 8 2" xfId="22558"/>
    <cellStyle name="Output 9 8 3 9" xfId="22559"/>
    <cellStyle name="Output 9 8 3 9 2" xfId="22560"/>
    <cellStyle name="Output 9 8 4" xfId="22561"/>
    <cellStyle name="Output 9 8 4 10" xfId="22562"/>
    <cellStyle name="Output 9 8 4 10 2" xfId="22563"/>
    <cellStyle name="Output 9 8 4 11" xfId="22564"/>
    <cellStyle name="Output 9 8 4 11 2" xfId="22565"/>
    <cellStyle name="Output 9 8 4 12" xfId="22566"/>
    <cellStyle name="Output 9 8 4 12 2" xfId="22567"/>
    <cellStyle name="Output 9 8 4 13" xfId="22568"/>
    <cellStyle name="Output 9 8 4 13 2" xfId="22569"/>
    <cellStyle name="Output 9 8 4 14" xfId="22570"/>
    <cellStyle name="Output 9 8 4 14 2" xfId="22571"/>
    <cellStyle name="Output 9 8 4 15" xfId="22572"/>
    <cellStyle name="Output 9 8 4 15 2" xfId="22573"/>
    <cellStyle name="Output 9 8 4 16" xfId="22574"/>
    <cellStyle name="Output 9 8 4 2" xfId="22575"/>
    <cellStyle name="Output 9 8 4 2 2" xfId="22576"/>
    <cellStyle name="Output 9 8 4 3" xfId="22577"/>
    <cellStyle name="Output 9 8 4 3 2" xfId="22578"/>
    <cellStyle name="Output 9 8 4 4" xfId="22579"/>
    <cellStyle name="Output 9 8 4 4 2" xfId="22580"/>
    <cellStyle name="Output 9 8 4 5" xfId="22581"/>
    <cellStyle name="Output 9 8 4 5 2" xfId="22582"/>
    <cellStyle name="Output 9 8 4 6" xfId="22583"/>
    <cellStyle name="Output 9 8 4 6 2" xfId="22584"/>
    <cellStyle name="Output 9 8 4 7" xfId="22585"/>
    <cellStyle name="Output 9 8 4 7 2" xfId="22586"/>
    <cellStyle name="Output 9 8 4 8" xfId="22587"/>
    <cellStyle name="Output 9 8 4 8 2" xfId="22588"/>
    <cellStyle name="Output 9 8 4 9" xfId="22589"/>
    <cellStyle name="Output 9 8 4 9 2" xfId="22590"/>
    <cellStyle name="Output 9 8 5" xfId="22591"/>
    <cellStyle name="Output 9 8 5 10" xfId="22592"/>
    <cellStyle name="Output 9 8 5 10 2" xfId="22593"/>
    <cellStyle name="Output 9 8 5 11" xfId="22594"/>
    <cellStyle name="Output 9 8 5 11 2" xfId="22595"/>
    <cellStyle name="Output 9 8 5 12" xfId="22596"/>
    <cellStyle name="Output 9 8 5 12 2" xfId="22597"/>
    <cellStyle name="Output 9 8 5 13" xfId="22598"/>
    <cellStyle name="Output 9 8 5 13 2" xfId="22599"/>
    <cellStyle name="Output 9 8 5 14" xfId="22600"/>
    <cellStyle name="Output 9 8 5 2" xfId="22601"/>
    <cellStyle name="Output 9 8 5 2 2" xfId="22602"/>
    <cellStyle name="Output 9 8 5 3" xfId="22603"/>
    <cellStyle name="Output 9 8 5 3 2" xfId="22604"/>
    <cellStyle name="Output 9 8 5 4" xfId="22605"/>
    <cellStyle name="Output 9 8 5 4 2" xfId="22606"/>
    <cellStyle name="Output 9 8 5 5" xfId="22607"/>
    <cellStyle name="Output 9 8 5 5 2" xfId="22608"/>
    <cellStyle name="Output 9 8 5 6" xfId="22609"/>
    <cellStyle name="Output 9 8 5 6 2" xfId="22610"/>
    <cellStyle name="Output 9 8 5 7" xfId="22611"/>
    <cellStyle name="Output 9 8 5 7 2" xfId="22612"/>
    <cellStyle name="Output 9 8 5 8" xfId="22613"/>
    <cellStyle name="Output 9 8 5 8 2" xfId="22614"/>
    <cellStyle name="Output 9 8 5 9" xfId="22615"/>
    <cellStyle name="Output 9 8 5 9 2" xfId="22616"/>
    <cellStyle name="Output 9 8 6" xfId="22617"/>
    <cellStyle name="Output 9 8 6 2" xfId="22618"/>
    <cellStyle name="Output 9 8 7" xfId="22619"/>
    <cellStyle name="Output 9 8 7 2" xfId="22620"/>
    <cellStyle name="Output 9 8 8" xfId="22621"/>
    <cellStyle name="Output 9 8 8 2" xfId="22622"/>
    <cellStyle name="Output 9 8 9" xfId="22623"/>
    <cellStyle name="Output 9 8 9 2" xfId="22624"/>
    <cellStyle name="Output 9 9" xfId="22625"/>
    <cellStyle name="Output 9 9 10" xfId="22626"/>
    <cellStyle name="Output 9 9 10 2" xfId="22627"/>
    <cellStyle name="Output 9 9 11" xfId="22628"/>
    <cellStyle name="Output 9 9 11 2" xfId="22629"/>
    <cellStyle name="Output 9 9 12" xfId="22630"/>
    <cellStyle name="Output 9 9 12 2" xfId="22631"/>
    <cellStyle name="Output 9 9 13" xfId="22632"/>
    <cellStyle name="Output 9 9 13 2" xfId="22633"/>
    <cellStyle name="Output 9 9 14" xfId="22634"/>
    <cellStyle name="Output 9 9 14 2" xfId="22635"/>
    <cellStyle name="Output 9 9 15" xfId="22636"/>
    <cellStyle name="Output 9 9 15 2" xfId="22637"/>
    <cellStyle name="Output 9 9 16" xfId="22638"/>
    <cellStyle name="Output 9 9 16 2" xfId="22639"/>
    <cellStyle name="Output 9 9 17" xfId="22640"/>
    <cellStyle name="Output 9 9 17 2" xfId="22641"/>
    <cellStyle name="Output 9 9 18" xfId="22642"/>
    <cellStyle name="Output 9 9 2" xfId="22643"/>
    <cellStyle name="Output 9 9 2 10" xfId="22644"/>
    <cellStyle name="Output 9 9 2 10 2" xfId="22645"/>
    <cellStyle name="Output 9 9 2 11" xfId="22646"/>
    <cellStyle name="Output 9 9 2 11 2" xfId="22647"/>
    <cellStyle name="Output 9 9 2 12" xfId="22648"/>
    <cellStyle name="Output 9 9 2 12 2" xfId="22649"/>
    <cellStyle name="Output 9 9 2 13" xfId="22650"/>
    <cellStyle name="Output 9 9 2 13 2" xfId="22651"/>
    <cellStyle name="Output 9 9 2 14" xfId="22652"/>
    <cellStyle name="Output 9 9 2 14 2" xfId="22653"/>
    <cellStyle name="Output 9 9 2 15" xfId="22654"/>
    <cellStyle name="Output 9 9 2 15 2" xfId="22655"/>
    <cellStyle name="Output 9 9 2 16" xfId="22656"/>
    <cellStyle name="Output 9 9 2 16 2" xfId="22657"/>
    <cellStyle name="Output 9 9 2 17" xfId="22658"/>
    <cellStyle name="Output 9 9 2 17 2" xfId="22659"/>
    <cellStyle name="Output 9 9 2 18" xfId="22660"/>
    <cellStyle name="Output 9 9 2 2" xfId="22661"/>
    <cellStyle name="Output 9 9 2 2 2" xfId="22662"/>
    <cellStyle name="Output 9 9 2 3" xfId="22663"/>
    <cellStyle name="Output 9 9 2 3 2" xfId="22664"/>
    <cellStyle name="Output 9 9 2 4" xfId="22665"/>
    <cellStyle name="Output 9 9 2 4 2" xfId="22666"/>
    <cellStyle name="Output 9 9 2 5" xfId="22667"/>
    <cellStyle name="Output 9 9 2 5 2" xfId="22668"/>
    <cellStyle name="Output 9 9 2 6" xfId="22669"/>
    <cellStyle name="Output 9 9 2 6 2" xfId="22670"/>
    <cellStyle name="Output 9 9 2 7" xfId="22671"/>
    <cellStyle name="Output 9 9 2 7 2" xfId="22672"/>
    <cellStyle name="Output 9 9 2 8" xfId="22673"/>
    <cellStyle name="Output 9 9 2 8 2" xfId="22674"/>
    <cellStyle name="Output 9 9 2 9" xfId="22675"/>
    <cellStyle name="Output 9 9 2 9 2" xfId="22676"/>
    <cellStyle name="Output 9 9 3" xfId="22677"/>
    <cellStyle name="Output 9 9 3 10" xfId="22678"/>
    <cellStyle name="Output 9 9 3 10 2" xfId="22679"/>
    <cellStyle name="Output 9 9 3 11" xfId="22680"/>
    <cellStyle name="Output 9 9 3 11 2" xfId="22681"/>
    <cellStyle name="Output 9 9 3 12" xfId="22682"/>
    <cellStyle name="Output 9 9 3 12 2" xfId="22683"/>
    <cellStyle name="Output 9 9 3 13" xfId="22684"/>
    <cellStyle name="Output 9 9 3 13 2" xfId="22685"/>
    <cellStyle name="Output 9 9 3 14" xfId="22686"/>
    <cellStyle name="Output 9 9 3 14 2" xfId="22687"/>
    <cellStyle name="Output 9 9 3 15" xfId="22688"/>
    <cellStyle name="Output 9 9 3 15 2" xfId="22689"/>
    <cellStyle name="Output 9 9 3 16" xfId="22690"/>
    <cellStyle name="Output 9 9 3 2" xfId="22691"/>
    <cellStyle name="Output 9 9 3 2 2" xfId="22692"/>
    <cellStyle name="Output 9 9 3 3" xfId="22693"/>
    <cellStyle name="Output 9 9 3 3 2" xfId="22694"/>
    <cellStyle name="Output 9 9 3 4" xfId="22695"/>
    <cellStyle name="Output 9 9 3 4 2" xfId="22696"/>
    <cellStyle name="Output 9 9 3 5" xfId="22697"/>
    <cellStyle name="Output 9 9 3 5 2" xfId="22698"/>
    <cellStyle name="Output 9 9 3 6" xfId="22699"/>
    <cellStyle name="Output 9 9 3 6 2" xfId="22700"/>
    <cellStyle name="Output 9 9 3 7" xfId="22701"/>
    <cellStyle name="Output 9 9 3 7 2" xfId="22702"/>
    <cellStyle name="Output 9 9 3 8" xfId="22703"/>
    <cellStyle name="Output 9 9 3 8 2" xfId="22704"/>
    <cellStyle name="Output 9 9 3 9" xfId="22705"/>
    <cellStyle name="Output 9 9 3 9 2" xfId="22706"/>
    <cellStyle name="Output 9 9 4" xfId="22707"/>
    <cellStyle name="Output 9 9 4 10" xfId="22708"/>
    <cellStyle name="Output 9 9 4 10 2" xfId="22709"/>
    <cellStyle name="Output 9 9 4 11" xfId="22710"/>
    <cellStyle name="Output 9 9 4 11 2" xfId="22711"/>
    <cellStyle name="Output 9 9 4 12" xfId="22712"/>
    <cellStyle name="Output 9 9 4 12 2" xfId="22713"/>
    <cellStyle name="Output 9 9 4 13" xfId="22714"/>
    <cellStyle name="Output 9 9 4 13 2" xfId="22715"/>
    <cellStyle name="Output 9 9 4 14" xfId="22716"/>
    <cellStyle name="Output 9 9 4 14 2" xfId="22717"/>
    <cellStyle name="Output 9 9 4 15" xfId="22718"/>
    <cellStyle name="Output 9 9 4 15 2" xfId="22719"/>
    <cellStyle name="Output 9 9 4 16" xfId="22720"/>
    <cellStyle name="Output 9 9 4 2" xfId="22721"/>
    <cellStyle name="Output 9 9 4 2 2" xfId="22722"/>
    <cellStyle name="Output 9 9 4 3" xfId="22723"/>
    <cellStyle name="Output 9 9 4 3 2" xfId="22724"/>
    <cellStyle name="Output 9 9 4 4" xfId="22725"/>
    <cellStyle name="Output 9 9 4 4 2" xfId="22726"/>
    <cellStyle name="Output 9 9 4 5" xfId="22727"/>
    <cellStyle name="Output 9 9 4 5 2" xfId="22728"/>
    <cellStyle name="Output 9 9 4 6" xfId="22729"/>
    <cellStyle name="Output 9 9 4 6 2" xfId="22730"/>
    <cellStyle name="Output 9 9 4 7" xfId="22731"/>
    <cellStyle name="Output 9 9 4 7 2" xfId="22732"/>
    <cellStyle name="Output 9 9 4 8" xfId="22733"/>
    <cellStyle name="Output 9 9 4 8 2" xfId="22734"/>
    <cellStyle name="Output 9 9 4 9" xfId="22735"/>
    <cellStyle name="Output 9 9 4 9 2" xfId="22736"/>
    <cellStyle name="Output 9 9 5" xfId="22737"/>
    <cellStyle name="Output 9 9 5 10" xfId="22738"/>
    <cellStyle name="Output 9 9 5 10 2" xfId="22739"/>
    <cellStyle name="Output 9 9 5 11" xfId="22740"/>
    <cellStyle name="Output 9 9 5 11 2" xfId="22741"/>
    <cellStyle name="Output 9 9 5 12" xfId="22742"/>
    <cellStyle name="Output 9 9 5 12 2" xfId="22743"/>
    <cellStyle name="Output 9 9 5 13" xfId="22744"/>
    <cellStyle name="Output 9 9 5 13 2" xfId="22745"/>
    <cellStyle name="Output 9 9 5 14" xfId="22746"/>
    <cellStyle name="Output 9 9 5 2" xfId="22747"/>
    <cellStyle name="Output 9 9 5 2 2" xfId="22748"/>
    <cellStyle name="Output 9 9 5 3" xfId="22749"/>
    <cellStyle name="Output 9 9 5 3 2" xfId="22750"/>
    <cellStyle name="Output 9 9 5 4" xfId="22751"/>
    <cellStyle name="Output 9 9 5 4 2" xfId="22752"/>
    <cellStyle name="Output 9 9 5 5" xfId="22753"/>
    <cellStyle name="Output 9 9 5 5 2" xfId="22754"/>
    <cellStyle name="Output 9 9 5 6" xfId="22755"/>
    <cellStyle name="Output 9 9 5 6 2" xfId="22756"/>
    <cellStyle name="Output 9 9 5 7" xfId="22757"/>
    <cellStyle name="Output 9 9 5 7 2" xfId="22758"/>
    <cellStyle name="Output 9 9 5 8" xfId="22759"/>
    <cellStyle name="Output 9 9 5 8 2" xfId="22760"/>
    <cellStyle name="Output 9 9 5 9" xfId="22761"/>
    <cellStyle name="Output 9 9 5 9 2" xfId="22762"/>
    <cellStyle name="Output 9 9 6" xfId="22763"/>
    <cellStyle name="Output 9 9 6 2" xfId="22764"/>
    <cellStyle name="Output 9 9 7" xfId="22765"/>
    <cellStyle name="Output 9 9 7 2" xfId="22766"/>
    <cellStyle name="Output 9 9 8" xfId="22767"/>
    <cellStyle name="Output 9 9 8 2" xfId="22768"/>
    <cellStyle name="Output 9 9 9" xfId="22769"/>
    <cellStyle name="Output 9 9 9 2" xfId="22770"/>
    <cellStyle name="Percent" xfId="16" builtinId="5"/>
    <cellStyle name="Percent 10" xfId="22771"/>
    <cellStyle name="Percent 10 2" xfId="22772"/>
    <cellStyle name="Percent 10 3" xfId="22773"/>
    <cellStyle name="Percent 11" xfId="22774"/>
    <cellStyle name="Percent 12" xfId="22775"/>
    <cellStyle name="Percent 13" xfId="22776"/>
    <cellStyle name="Percent 14" xfId="22777"/>
    <cellStyle name="Percent 15" xfId="852"/>
    <cellStyle name="Percent 16" xfId="28176"/>
    <cellStyle name="Percent 2" xfId="17"/>
    <cellStyle name="Percent 2 10" xfId="727"/>
    <cellStyle name="Percent 2 11" xfId="22778"/>
    <cellStyle name="Percent 2 2" xfId="18"/>
    <cellStyle name="Percent 2 2 2" xfId="729"/>
    <cellStyle name="Percent 2 2 3" xfId="728"/>
    <cellStyle name="Percent 2 2 4" xfId="22779"/>
    <cellStyle name="Percent 2 3" xfId="29"/>
    <cellStyle name="Percent 2 3 2" xfId="731"/>
    <cellStyle name="Percent 2 3 2 2" xfId="732"/>
    <cellStyle name="Percent 2 3 2 2 2" xfId="733"/>
    <cellStyle name="Percent 2 3 2 3" xfId="734"/>
    <cellStyle name="Percent 2 3 3" xfId="735"/>
    <cellStyle name="Percent 2 3 3 2" xfId="736"/>
    <cellStyle name="Percent 2 3 4" xfId="737"/>
    <cellStyle name="Percent 2 3 5" xfId="730"/>
    <cellStyle name="Percent 2 4" xfId="738"/>
    <cellStyle name="Percent 2 4 2" xfId="739"/>
    <cellStyle name="Percent 2 4 2 2" xfId="740"/>
    <cellStyle name="Percent 2 4 3" xfId="741"/>
    <cellStyle name="Percent 2 4 4" xfId="22780"/>
    <cellStyle name="Percent 2 5" xfId="742"/>
    <cellStyle name="Percent 2 5 2" xfId="743"/>
    <cellStyle name="Percent 2 5 2 2" xfId="744"/>
    <cellStyle name="Percent 2 5 3" xfId="745"/>
    <cellStyle name="Percent 2 6" xfId="746"/>
    <cellStyle name="Percent 2 6 2" xfId="747"/>
    <cellStyle name="Percent 2 6 2 2" xfId="748"/>
    <cellStyle name="Percent 2 6 3" xfId="749"/>
    <cellStyle name="Percent 2 7" xfId="750"/>
    <cellStyle name="Percent 2 7 2" xfId="751"/>
    <cellStyle name="Percent 2 8" xfId="752"/>
    <cellStyle name="Percent 2 9" xfId="753"/>
    <cellStyle name="Percent 3" xfId="19"/>
    <cellStyle name="Percent 3 2" xfId="755"/>
    <cellStyle name="Percent 3 2 2" xfId="756"/>
    <cellStyle name="Percent 3 2 2 2" xfId="22783"/>
    <cellStyle name="Percent 3 2 3" xfId="22782"/>
    <cellStyle name="Percent 3 3" xfId="757"/>
    <cellStyle name="Percent 3 3 2" xfId="22784"/>
    <cellStyle name="Percent 3 4" xfId="754"/>
    <cellStyle name="Percent 3 4 2" xfId="22785"/>
    <cellStyle name="Percent 3 5" xfId="22786"/>
    <cellStyle name="Percent 3 6" xfId="22781"/>
    <cellStyle name="Percent 4" xfId="20"/>
    <cellStyle name="Percent 4 2" xfId="758"/>
    <cellStyle name="Percent 4 2 2" xfId="759"/>
    <cellStyle name="Percent 4 2 2 2" xfId="760"/>
    <cellStyle name="Percent 4 2 2 2 2" xfId="761"/>
    <cellStyle name="Percent 4 2 2 3" xfId="762"/>
    <cellStyle name="Percent 4 2 3" xfId="763"/>
    <cellStyle name="Percent 4 2 3 2" xfId="764"/>
    <cellStyle name="Percent 4 2 4" xfId="765"/>
    <cellStyle name="Percent 4 3" xfId="766"/>
    <cellStyle name="Percent 4 3 2" xfId="767"/>
    <cellStyle name="Percent 4 3 2 2" xfId="768"/>
    <cellStyle name="Percent 4 3 3" xfId="769"/>
    <cellStyle name="Percent 4 4" xfId="770"/>
    <cellStyle name="Percent 4 4 2" xfId="771"/>
    <cellStyle name="Percent 4 4 2 2" xfId="772"/>
    <cellStyle name="Percent 4 4 3" xfId="773"/>
    <cellStyle name="Percent 4 5" xfId="774"/>
    <cellStyle name="Percent 4 5 2" xfId="775"/>
    <cellStyle name="Percent 4 5 2 2" xfId="776"/>
    <cellStyle name="Percent 4 5 3" xfId="777"/>
    <cellStyle name="Percent 4 6" xfId="778"/>
    <cellStyle name="Percent 4 6 2" xfId="779"/>
    <cellStyle name="Percent 4 7" xfId="780"/>
    <cellStyle name="Percent 4 8" xfId="781"/>
    <cellStyle name="Percent 4 9" xfId="22787"/>
    <cellStyle name="Percent 5" xfId="21"/>
    <cellStyle name="Percent 5 2" xfId="782"/>
    <cellStyle name="Percent 5 2 2" xfId="22789"/>
    <cellStyle name="Percent 5 3" xfId="783"/>
    <cellStyle name="Percent 5 3 2" xfId="22790"/>
    <cellStyle name="Percent 5 4" xfId="22788"/>
    <cellStyle name="Percent 6" xfId="22"/>
    <cellStyle name="Percent 6 2" xfId="785"/>
    <cellStyle name="Percent 6 2 2" xfId="22792"/>
    <cellStyle name="Percent 6 3" xfId="784"/>
    <cellStyle name="Percent 6 4" xfId="22791"/>
    <cellStyle name="Percent 7" xfId="786"/>
    <cellStyle name="Percent 7 2" xfId="22794"/>
    <cellStyle name="Percent 7 3" xfId="22795"/>
    <cellStyle name="Percent 7 4" xfId="22793"/>
    <cellStyle name="Percent 8" xfId="787"/>
    <cellStyle name="Percent 8 2" xfId="788"/>
    <cellStyle name="Percent 8 2 2" xfId="22797"/>
    <cellStyle name="Percent 8 3" xfId="22798"/>
    <cellStyle name="Percent 8 4" xfId="22799"/>
    <cellStyle name="Percent 8 5" xfId="22800"/>
    <cellStyle name="Percent 8 6" xfId="22796"/>
    <cellStyle name="Percent 9" xfId="789"/>
    <cellStyle name="Percent 9 2" xfId="22802"/>
    <cellStyle name="Percent 9 3" xfId="22803"/>
    <cellStyle name="Percent 9 4" xfId="22804"/>
    <cellStyle name="Percent 9 5" xfId="22801"/>
    <cellStyle name="Style 1" xfId="790"/>
    <cellStyle name="Title 2" xfId="791"/>
    <cellStyle name="Title 2 2" xfId="792"/>
    <cellStyle name="Title 3" xfId="793"/>
    <cellStyle name="Total 10" xfId="22805"/>
    <cellStyle name="Total 2" xfId="794"/>
    <cellStyle name="Total 2 2" xfId="795"/>
    <cellStyle name="Total 2 2 2" xfId="796"/>
    <cellStyle name="Total 2 2 2 2" xfId="797"/>
    <cellStyle name="Total 2 2 2 2 2" xfId="798"/>
    <cellStyle name="Total 2 2 2 2 3" xfId="799"/>
    <cellStyle name="Total 2 2 2 3" xfId="800"/>
    <cellStyle name="Total 2 2 2 4" xfId="801"/>
    <cellStyle name="Total 2 2 3" xfId="802"/>
    <cellStyle name="Total 2 2 3 2" xfId="803"/>
    <cellStyle name="Total 2 2 3 3" xfId="804"/>
    <cellStyle name="Total 2 2 4" xfId="805"/>
    <cellStyle name="Total 2 2 5" xfId="806"/>
    <cellStyle name="Total 2 3" xfId="807"/>
    <cellStyle name="Total 2 3 2" xfId="808"/>
    <cellStyle name="Total 2 3 2 2" xfId="809"/>
    <cellStyle name="Total 2 3 2 3" xfId="810"/>
    <cellStyle name="Total 2 3 3" xfId="811"/>
    <cellStyle name="Total 2 3 4" xfId="812"/>
    <cellStyle name="Total 2 4" xfId="813"/>
    <cellStyle name="Total 2 5" xfId="814"/>
    <cellStyle name="Total 2 5 2" xfId="815"/>
    <cellStyle name="Total 2 5 3" xfId="816"/>
    <cellStyle name="Total 2 6" xfId="817"/>
    <cellStyle name="Total 2 7" xfId="818"/>
    <cellStyle name="Total 2 8" xfId="22806"/>
    <cellStyle name="Total 3" xfId="819"/>
    <cellStyle name="Total 3 2" xfId="820"/>
    <cellStyle name="Total 3 2 2" xfId="821"/>
    <cellStyle name="Total 3 2 2 2" xfId="822"/>
    <cellStyle name="Total 3 2 2 3" xfId="823"/>
    <cellStyle name="Total 3 2 3" xfId="824"/>
    <cellStyle name="Total 3 2 4" xfId="825"/>
    <cellStyle name="Total 3 3" xfId="826"/>
    <cellStyle name="Total 3 3 2" xfId="827"/>
    <cellStyle name="Total 3 3 3" xfId="828"/>
    <cellStyle name="Total 3 4" xfId="829"/>
    <cellStyle name="Total 3 5" xfId="830"/>
    <cellStyle name="Total 3 6" xfId="22807"/>
    <cellStyle name="Total 4" xfId="831"/>
    <cellStyle name="Total 4 2" xfId="832"/>
    <cellStyle name="Total 4 2 2" xfId="833"/>
    <cellStyle name="Total 4 2 3" xfId="834"/>
    <cellStyle name="Total 4 3" xfId="835"/>
    <cellStyle name="Total 4 4" xfId="836"/>
    <cellStyle name="Total 4 5" xfId="22808"/>
    <cellStyle name="Total 5" xfId="837"/>
    <cellStyle name="Total 5 2" xfId="838"/>
    <cellStyle name="Total 5 3" xfId="839"/>
    <cellStyle name="Total 5 4" xfId="22809"/>
    <cellStyle name="Total 6" xfId="22810"/>
    <cellStyle name="Total 7" xfId="22811"/>
    <cellStyle name="Total 8" xfId="22812"/>
    <cellStyle name="Total 8 10" xfId="22813"/>
    <cellStyle name="Total 8 10 10" xfId="22814"/>
    <cellStyle name="Total 8 10 10 2" xfId="22815"/>
    <cellStyle name="Total 8 10 11" xfId="22816"/>
    <cellStyle name="Total 8 10 11 2" xfId="22817"/>
    <cellStyle name="Total 8 10 12" xfId="22818"/>
    <cellStyle name="Total 8 10 12 2" xfId="22819"/>
    <cellStyle name="Total 8 10 13" xfId="22820"/>
    <cellStyle name="Total 8 10 13 2" xfId="22821"/>
    <cellStyle name="Total 8 10 14" xfId="22822"/>
    <cellStyle name="Total 8 10 14 2" xfId="22823"/>
    <cellStyle name="Total 8 10 15" xfId="22824"/>
    <cellStyle name="Total 8 10 15 2" xfId="22825"/>
    <cellStyle name="Total 8 10 16" xfId="22826"/>
    <cellStyle name="Total 8 10 16 2" xfId="22827"/>
    <cellStyle name="Total 8 10 17" xfId="22828"/>
    <cellStyle name="Total 8 10 17 2" xfId="22829"/>
    <cellStyle name="Total 8 10 18" xfId="22830"/>
    <cellStyle name="Total 8 10 2" xfId="22831"/>
    <cellStyle name="Total 8 10 2 2" xfId="22832"/>
    <cellStyle name="Total 8 10 3" xfId="22833"/>
    <cellStyle name="Total 8 10 3 2" xfId="22834"/>
    <cellStyle name="Total 8 10 4" xfId="22835"/>
    <cellStyle name="Total 8 10 4 2" xfId="22836"/>
    <cellStyle name="Total 8 10 5" xfId="22837"/>
    <cellStyle name="Total 8 10 5 2" xfId="22838"/>
    <cellStyle name="Total 8 10 6" xfId="22839"/>
    <cellStyle name="Total 8 10 6 2" xfId="22840"/>
    <cellStyle name="Total 8 10 7" xfId="22841"/>
    <cellStyle name="Total 8 10 7 2" xfId="22842"/>
    <cellStyle name="Total 8 10 8" xfId="22843"/>
    <cellStyle name="Total 8 10 8 2" xfId="22844"/>
    <cellStyle name="Total 8 10 9" xfId="22845"/>
    <cellStyle name="Total 8 10 9 2" xfId="22846"/>
    <cellStyle name="Total 8 11" xfId="22847"/>
    <cellStyle name="Total 8 11 10" xfId="22848"/>
    <cellStyle name="Total 8 11 10 2" xfId="22849"/>
    <cellStyle name="Total 8 11 11" xfId="22850"/>
    <cellStyle name="Total 8 11 11 2" xfId="22851"/>
    <cellStyle name="Total 8 11 12" xfId="22852"/>
    <cellStyle name="Total 8 11 12 2" xfId="22853"/>
    <cellStyle name="Total 8 11 13" xfId="22854"/>
    <cellStyle name="Total 8 11 13 2" xfId="22855"/>
    <cellStyle name="Total 8 11 14" xfId="22856"/>
    <cellStyle name="Total 8 11 14 2" xfId="22857"/>
    <cellStyle name="Total 8 11 15" xfId="22858"/>
    <cellStyle name="Total 8 11 15 2" xfId="22859"/>
    <cellStyle name="Total 8 11 16" xfId="22860"/>
    <cellStyle name="Total 8 11 16 2" xfId="22861"/>
    <cellStyle name="Total 8 11 17" xfId="22862"/>
    <cellStyle name="Total 8 11 17 2" xfId="22863"/>
    <cellStyle name="Total 8 11 18" xfId="22864"/>
    <cellStyle name="Total 8 11 2" xfId="22865"/>
    <cellStyle name="Total 8 11 2 2" xfId="22866"/>
    <cellStyle name="Total 8 11 3" xfId="22867"/>
    <cellStyle name="Total 8 11 3 2" xfId="22868"/>
    <cellStyle name="Total 8 11 4" xfId="22869"/>
    <cellStyle name="Total 8 11 4 2" xfId="22870"/>
    <cellStyle name="Total 8 11 5" xfId="22871"/>
    <cellStyle name="Total 8 11 5 2" xfId="22872"/>
    <cellStyle name="Total 8 11 6" xfId="22873"/>
    <cellStyle name="Total 8 11 6 2" xfId="22874"/>
    <cellStyle name="Total 8 11 7" xfId="22875"/>
    <cellStyle name="Total 8 11 7 2" xfId="22876"/>
    <cellStyle name="Total 8 11 8" xfId="22877"/>
    <cellStyle name="Total 8 11 8 2" xfId="22878"/>
    <cellStyle name="Total 8 11 9" xfId="22879"/>
    <cellStyle name="Total 8 11 9 2" xfId="22880"/>
    <cellStyle name="Total 8 12" xfId="22881"/>
    <cellStyle name="Total 8 12 10" xfId="22882"/>
    <cellStyle name="Total 8 12 10 2" xfId="22883"/>
    <cellStyle name="Total 8 12 11" xfId="22884"/>
    <cellStyle name="Total 8 12 11 2" xfId="22885"/>
    <cellStyle name="Total 8 12 12" xfId="22886"/>
    <cellStyle name="Total 8 12 12 2" xfId="22887"/>
    <cellStyle name="Total 8 12 13" xfId="22888"/>
    <cellStyle name="Total 8 12 13 2" xfId="22889"/>
    <cellStyle name="Total 8 12 14" xfId="22890"/>
    <cellStyle name="Total 8 12 14 2" xfId="22891"/>
    <cellStyle name="Total 8 12 15" xfId="22892"/>
    <cellStyle name="Total 8 12 15 2" xfId="22893"/>
    <cellStyle name="Total 8 12 16" xfId="22894"/>
    <cellStyle name="Total 8 12 2" xfId="22895"/>
    <cellStyle name="Total 8 12 2 2" xfId="22896"/>
    <cellStyle name="Total 8 12 3" xfId="22897"/>
    <cellStyle name="Total 8 12 3 2" xfId="22898"/>
    <cellStyle name="Total 8 12 4" xfId="22899"/>
    <cellStyle name="Total 8 12 4 2" xfId="22900"/>
    <cellStyle name="Total 8 12 5" xfId="22901"/>
    <cellStyle name="Total 8 12 5 2" xfId="22902"/>
    <cellStyle name="Total 8 12 6" xfId="22903"/>
    <cellStyle name="Total 8 12 6 2" xfId="22904"/>
    <cellStyle name="Total 8 12 7" xfId="22905"/>
    <cellStyle name="Total 8 12 7 2" xfId="22906"/>
    <cellStyle name="Total 8 12 8" xfId="22907"/>
    <cellStyle name="Total 8 12 8 2" xfId="22908"/>
    <cellStyle name="Total 8 12 9" xfId="22909"/>
    <cellStyle name="Total 8 12 9 2" xfId="22910"/>
    <cellStyle name="Total 8 13" xfId="22911"/>
    <cellStyle name="Total 8 13 10" xfId="22912"/>
    <cellStyle name="Total 8 13 10 2" xfId="22913"/>
    <cellStyle name="Total 8 13 11" xfId="22914"/>
    <cellStyle name="Total 8 13 11 2" xfId="22915"/>
    <cellStyle name="Total 8 13 12" xfId="22916"/>
    <cellStyle name="Total 8 13 12 2" xfId="22917"/>
    <cellStyle name="Total 8 13 13" xfId="22918"/>
    <cellStyle name="Total 8 13 13 2" xfId="22919"/>
    <cellStyle name="Total 8 13 14" xfId="22920"/>
    <cellStyle name="Total 8 13 14 2" xfId="22921"/>
    <cellStyle name="Total 8 13 15" xfId="22922"/>
    <cellStyle name="Total 8 13 15 2" xfId="22923"/>
    <cellStyle name="Total 8 13 16" xfId="22924"/>
    <cellStyle name="Total 8 13 2" xfId="22925"/>
    <cellStyle name="Total 8 13 2 2" xfId="22926"/>
    <cellStyle name="Total 8 13 3" xfId="22927"/>
    <cellStyle name="Total 8 13 3 2" xfId="22928"/>
    <cellStyle name="Total 8 13 4" xfId="22929"/>
    <cellStyle name="Total 8 13 4 2" xfId="22930"/>
    <cellStyle name="Total 8 13 5" xfId="22931"/>
    <cellStyle name="Total 8 13 5 2" xfId="22932"/>
    <cellStyle name="Total 8 13 6" xfId="22933"/>
    <cellStyle name="Total 8 13 6 2" xfId="22934"/>
    <cellStyle name="Total 8 13 7" xfId="22935"/>
    <cellStyle name="Total 8 13 7 2" xfId="22936"/>
    <cellStyle name="Total 8 13 8" xfId="22937"/>
    <cellStyle name="Total 8 13 8 2" xfId="22938"/>
    <cellStyle name="Total 8 13 9" xfId="22939"/>
    <cellStyle name="Total 8 13 9 2" xfId="22940"/>
    <cellStyle name="Total 8 14" xfId="22941"/>
    <cellStyle name="Total 8 14 10" xfId="22942"/>
    <cellStyle name="Total 8 14 10 2" xfId="22943"/>
    <cellStyle name="Total 8 14 11" xfId="22944"/>
    <cellStyle name="Total 8 14 11 2" xfId="22945"/>
    <cellStyle name="Total 8 14 12" xfId="22946"/>
    <cellStyle name="Total 8 14 12 2" xfId="22947"/>
    <cellStyle name="Total 8 14 13" xfId="22948"/>
    <cellStyle name="Total 8 14 13 2" xfId="22949"/>
    <cellStyle name="Total 8 14 14" xfId="22950"/>
    <cellStyle name="Total 8 14 14 2" xfId="22951"/>
    <cellStyle name="Total 8 14 15" xfId="22952"/>
    <cellStyle name="Total 8 14 2" xfId="22953"/>
    <cellStyle name="Total 8 14 2 2" xfId="22954"/>
    <cellStyle name="Total 8 14 3" xfId="22955"/>
    <cellStyle name="Total 8 14 3 2" xfId="22956"/>
    <cellStyle name="Total 8 14 4" xfId="22957"/>
    <cellStyle name="Total 8 14 4 2" xfId="22958"/>
    <cellStyle name="Total 8 14 5" xfId="22959"/>
    <cellStyle name="Total 8 14 5 2" xfId="22960"/>
    <cellStyle name="Total 8 14 6" xfId="22961"/>
    <cellStyle name="Total 8 14 6 2" xfId="22962"/>
    <cellStyle name="Total 8 14 7" xfId="22963"/>
    <cellStyle name="Total 8 14 7 2" xfId="22964"/>
    <cellStyle name="Total 8 14 8" xfId="22965"/>
    <cellStyle name="Total 8 14 8 2" xfId="22966"/>
    <cellStyle name="Total 8 14 9" xfId="22967"/>
    <cellStyle name="Total 8 14 9 2" xfId="22968"/>
    <cellStyle name="Total 8 15" xfId="22969"/>
    <cellStyle name="Total 8 15 2" xfId="22970"/>
    <cellStyle name="Total 8 16" xfId="22971"/>
    <cellStyle name="Total 8 16 2" xfId="22972"/>
    <cellStyle name="Total 8 17" xfId="22973"/>
    <cellStyle name="Total 8 17 2" xfId="22974"/>
    <cellStyle name="Total 8 18" xfId="22975"/>
    <cellStyle name="Total 8 18 2" xfId="22976"/>
    <cellStyle name="Total 8 19" xfId="22977"/>
    <cellStyle name="Total 8 19 2" xfId="22978"/>
    <cellStyle name="Total 8 2" xfId="22979"/>
    <cellStyle name="Total 8 2 10" xfId="22980"/>
    <cellStyle name="Total 8 2 10 10" xfId="22981"/>
    <cellStyle name="Total 8 2 10 10 2" xfId="22982"/>
    <cellStyle name="Total 8 2 10 11" xfId="22983"/>
    <cellStyle name="Total 8 2 10 11 2" xfId="22984"/>
    <cellStyle name="Total 8 2 10 12" xfId="22985"/>
    <cellStyle name="Total 8 2 10 12 2" xfId="22986"/>
    <cellStyle name="Total 8 2 10 13" xfId="22987"/>
    <cellStyle name="Total 8 2 10 13 2" xfId="22988"/>
    <cellStyle name="Total 8 2 10 14" xfId="22989"/>
    <cellStyle name="Total 8 2 10 14 2" xfId="22990"/>
    <cellStyle name="Total 8 2 10 15" xfId="22991"/>
    <cellStyle name="Total 8 2 10 15 2" xfId="22992"/>
    <cellStyle name="Total 8 2 10 16" xfId="22993"/>
    <cellStyle name="Total 8 2 10 16 2" xfId="22994"/>
    <cellStyle name="Total 8 2 10 17" xfId="22995"/>
    <cellStyle name="Total 8 2 10 17 2" xfId="22996"/>
    <cellStyle name="Total 8 2 10 18" xfId="22997"/>
    <cellStyle name="Total 8 2 10 2" xfId="22998"/>
    <cellStyle name="Total 8 2 10 2 2" xfId="22999"/>
    <cellStyle name="Total 8 2 10 3" xfId="23000"/>
    <cellStyle name="Total 8 2 10 3 2" xfId="23001"/>
    <cellStyle name="Total 8 2 10 4" xfId="23002"/>
    <cellStyle name="Total 8 2 10 4 2" xfId="23003"/>
    <cellStyle name="Total 8 2 10 5" xfId="23004"/>
    <cellStyle name="Total 8 2 10 5 2" xfId="23005"/>
    <cellStyle name="Total 8 2 10 6" xfId="23006"/>
    <cellStyle name="Total 8 2 10 6 2" xfId="23007"/>
    <cellStyle name="Total 8 2 10 7" xfId="23008"/>
    <cellStyle name="Total 8 2 10 7 2" xfId="23009"/>
    <cellStyle name="Total 8 2 10 8" xfId="23010"/>
    <cellStyle name="Total 8 2 10 8 2" xfId="23011"/>
    <cellStyle name="Total 8 2 10 9" xfId="23012"/>
    <cellStyle name="Total 8 2 10 9 2" xfId="23013"/>
    <cellStyle name="Total 8 2 11" xfId="23014"/>
    <cellStyle name="Total 8 2 11 10" xfId="23015"/>
    <cellStyle name="Total 8 2 11 10 2" xfId="23016"/>
    <cellStyle name="Total 8 2 11 11" xfId="23017"/>
    <cellStyle name="Total 8 2 11 11 2" xfId="23018"/>
    <cellStyle name="Total 8 2 11 12" xfId="23019"/>
    <cellStyle name="Total 8 2 11 12 2" xfId="23020"/>
    <cellStyle name="Total 8 2 11 13" xfId="23021"/>
    <cellStyle name="Total 8 2 11 13 2" xfId="23022"/>
    <cellStyle name="Total 8 2 11 14" xfId="23023"/>
    <cellStyle name="Total 8 2 11 14 2" xfId="23024"/>
    <cellStyle name="Total 8 2 11 15" xfId="23025"/>
    <cellStyle name="Total 8 2 11 15 2" xfId="23026"/>
    <cellStyle name="Total 8 2 11 16" xfId="23027"/>
    <cellStyle name="Total 8 2 11 2" xfId="23028"/>
    <cellStyle name="Total 8 2 11 2 2" xfId="23029"/>
    <cellStyle name="Total 8 2 11 3" xfId="23030"/>
    <cellStyle name="Total 8 2 11 3 2" xfId="23031"/>
    <cellStyle name="Total 8 2 11 4" xfId="23032"/>
    <cellStyle name="Total 8 2 11 4 2" xfId="23033"/>
    <cellStyle name="Total 8 2 11 5" xfId="23034"/>
    <cellStyle name="Total 8 2 11 5 2" xfId="23035"/>
    <cellStyle name="Total 8 2 11 6" xfId="23036"/>
    <cellStyle name="Total 8 2 11 6 2" xfId="23037"/>
    <cellStyle name="Total 8 2 11 7" xfId="23038"/>
    <cellStyle name="Total 8 2 11 7 2" xfId="23039"/>
    <cellStyle name="Total 8 2 11 8" xfId="23040"/>
    <cellStyle name="Total 8 2 11 8 2" xfId="23041"/>
    <cellStyle name="Total 8 2 11 9" xfId="23042"/>
    <cellStyle name="Total 8 2 11 9 2" xfId="23043"/>
    <cellStyle name="Total 8 2 12" xfId="23044"/>
    <cellStyle name="Total 8 2 12 10" xfId="23045"/>
    <cellStyle name="Total 8 2 12 10 2" xfId="23046"/>
    <cellStyle name="Total 8 2 12 11" xfId="23047"/>
    <cellStyle name="Total 8 2 12 11 2" xfId="23048"/>
    <cellStyle name="Total 8 2 12 12" xfId="23049"/>
    <cellStyle name="Total 8 2 12 12 2" xfId="23050"/>
    <cellStyle name="Total 8 2 12 13" xfId="23051"/>
    <cellStyle name="Total 8 2 12 13 2" xfId="23052"/>
    <cellStyle name="Total 8 2 12 14" xfId="23053"/>
    <cellStyle name="Total 8 2 12 14 2" xfId="23054"/>
    <cellStyle name="Total 8 2 12 15" xfId="23055"/>
    <cellStyle name="Total 8 2 12 15 2" xfId="23056"/>
    <cellStyle name="Total 8 2 12 16" xfId="23057"/>
    <cellStyle name="Total 8 2 12 2" xfId="23058"/>
    <cellStyle name="Total 8 2 12 2 2" xfId="23059"/>
    <cellStyle name="Total 8 2 12 3" xfId="23060"/>
    <cellStyle name="Total 8 2 12 3 2" xfId="23061"/>
    <cellStyle name="Total 8 2 12 4" xfId="23062"/>
    <cellStyle name="Total 8 2 12 4 2" xfId="23063"/>
    <cellStyle name="Total 8 2 12 5" xfId="23064"/>
    <cellStyle name="Total 8 2 12 5 2" xfId="23065"/>
    <cellStyle name="Total 8 2 12 6" xfId="23066"/>
    <cellStyle name="Total 8 2 12 6 2" xfId="23067"/>
    <cellStyle name="Total 8 2 12 7" xfId="23068"/>
    <cellStyle name="Total 8 2 12 7 2" xfId="23069"/>
    <cellStyle name="Total 8 2 12 8" xfId="23070"/>
    <cellStyle name="Total 8 2 12 8 2" xfId="23071"/>
    <cellStyle name="Total 8 2 12 9" xfId="23072"/>
    <cellStyle name="Total 8 2 12 9 2" xfId="23073"/>
    <cellStyle name="Total 8 2 13" xfId="23074"/>
    <cellStyle name="Total 8 2 13 10" xfId="23075"/>
    <cellStyle name="Total 8 2 13 10 2" xfId="23076"/>
    <cellStyle name="Total 8 2 13 11" xfId="23077"/>
    <cellStyle name="Total 8 2 13 11 2" xfId="23078"/>
    <cellStyle name="Total 8 2 13 12" xfId="23079"/>
    <cellStyle name="Total 8 2 13 12 2" xfId="23080"/>
    <cellStyle name="Total 8 2 13 13" xfId="23081"/>
    <cellStyle name="Total 8 2 13 13 2" xfId="23082"/>
    <cellStyle name="Total 8 2 13 14" xfId="23083"/>
    <cellStyle name="Total 8 2 13 14 2" xfId="23084"/>
    <cellStyle name="Total 8 2 13 15" xfId="23085"/>
    <cellStyle name="Total 8 2 13 2" xfId="23086"/>
    <cellStyle name="Total 8 2 13 2 2" xfId="23087"/>
    <cellStyle name="Total 8 2 13 3" xfId="23088"/>
    <cellStyle name="Total 8 2 13 3 2" xfId="23089"/>
    <cellStyle name="Total 8 2 13 4" xfId="23090"/>
    <cellStyle name="Total 8 2 13 4 2" xfId="23091"/>
    <cellStyle name="Total 8 2 13 5" xfId="23092"/>
    <cellStyle name="Total 8 2 13 5 2" xfId="23093"/>
    <cellStyle name="Total 8 2 13 6" xfId="23094"/>
    <cellStyle name="Total 8 2 13 6 2" xfId="23095"/>
    <cellStyle name="Total 8 2 13 7" xfId="23096"/>
    <cellStyle name="Total 8 2 13 7 2" xfId="23097"/>
    <cellStyle name="Total 8 2 13 8" xfId="23098"/>
    <cellStyle name="Total 8 2 13 8 2" xfId="23099"/>
    <cellStyle name="Total 8 2 13 9" xfId="23100"/>
    <cellStyle name="Total 8 2 13 9 2" xfId="23101"/>
    <cellStyle name="Total 8 2 14" xfId="23102"/>
    <cellStyle name="Total 8 2 14 2" xfId="23103"/>
    <cellStyle name="Total 8 2 15" xfId="23104"/>
    <cellStyle name="Total 8 2 15 2" xfId="23105"/>
    <cellStyle name="Total 8 2 16" xfId="23106"/>
    <cellStyle name="Total 8 2 16 2" xfId="23107"/>
    <cellStyle name="Total 8 2 17" xfId="23108"/>
    <cellStyle name="Total 8 2 17 2" xfId="23109"/>
    <cellStyle name="Total 8 2 18" xfId="23110"/>
    <cellStyle name="Total 8 2 18 2" xfId="23111"/>
    <cellStyle name="Total 8 2 19" xfId="23112"/>
    <cellStyle name="Total 8 2 19 2" xfId="23113"/>
    <cellStyle name="Total 8 2 2" xfId="23114"/>
    <cellStyle name="Total 8 2 2 10" xfId="23115"/>
    <cellStyle name="Total 8 2 2 10 2" xfId="23116"/>
    <cellStyle name="Total 8 2 2 11" xfId="23117"/>
    <cellStyle name="Total 8 2 2 11 2" xfId="23118"/>
    <cellStyle name="Total 8 2 2 12" xfId="23119"/>
    <cellStyle name="Total 8 2 2 12 2" xfId="23120"/>
    <cellStyle name="Total 8 2 2 13" xfId="23121"/>
    <cellStyle name="Total 8 2 2 13 2" xfId="23122"/>
    <cellStyle name="Total 8 2 2 14" xfId="23123"/>
    <cellStyle name="Total 8 2 2 14 2" xfId="23124"/>
    <cellStyle name="Total 8 2 2 15" xfId="23125"/>
    <cellStyle name="Total 8 2 2 15 2" xfId="23126"/>
    <cellStyle name="Total 8 2 2 16" xfId="23127"/>
    <cellStyle name="Total 8 2 2 16 2" xfId="23128"/>
    <cellStyle name="Total 8 2 2 17" xfId="23129"/>
    <cellStyle name="Total 8 2 2 17 2" xfId="23130"/>
    <cellStyle name="Total 8 2 2 18" xfId="23131"/>
    <cellStyle name="Total 8 2 2 18 2" xfId="23132"/>
    <cellStyle name="Total 8 2 2 19" xfId="23133"/>
    <cellStyle name="Total 8 2 2 19 2" xfId="23134"/>
    <cellStyle name="Total 8 2 2 2" xfId="23135"/>
    <cellStyle name="Total 8 2 2 2 10" xfId="23136"/>
    <cellStyle name="Total 8 2 2 2 10 2" xfId="23137"/>
    <cellStyle name="Total 8 2 2 2 11" xfId="23138"/>
    <cellStyle name="Total 8 2 2 2 11 2" xfId="23139"/>
    <cellStyle name="Total 8 2 2 2 12" xfId="23140"/>
    <cellStyle name="Total 8 2 2 2 12 2" xfId="23141"/>
    <cellStyle name="Total 8 2 2 2 13" xfId="23142"/>
    <cellStyle name="Total 8 2 2 2 13 2" xfId="23143"/>
    <cellStyle name="Total 8 2 2 2 14" xfId="23144"/>
    <cellStyle name="Total 8 2 2 2 14 2" xfId="23145"/>
    <cellStyle name="Total 8 2 2 2 15" xfId="23146"/>
    <cellStyle name="Total 8 2 2 2 15 2" xfId="23147"/>
    <cellStyle name="Total 8 2 2 2 16" xfId="23148"/>
    <cellStyle name="Total 8 2 2 2 16 2" xfId="23149"/>
    <cellStyle name="Total 8 2 2 2 17" xfId="23150"/>
    <cellStyle name="Total 8 2 2 2 17 2" xfId="23151"/>
    <cellStyle name="Total 8 2 2 2 18" xfId="23152"/>
    <cellStyle name="Total 8 2 2 2 18 2" xfId="23153"/>
    <cellStyle name="Total 8 2 2 2 19" xfId="23154"/>
    <cellStyle name="Total 8 2 2 2 2" xfId="23155"/>
    <cellStyle name="Total 8 2 2 2 2 2" xfId="23156"/>
    <cellStyle name="Total 8 2 2 2 3" xfId="23157"/>
    <cellStyle name="Total 8 2 2 2 3 2" xfId="23158"/>
    <cellStyle name="Total 8 2 2 2 4" xfId="23159"/>
    <cellStyle name="Total 8 2 2 2 4 2" xfId="23160"/>
    <cellStyle name="Total 8 2 2 2 5" xfId="23161"/>
    <cellStyle name="Total 8 2 2 2 5 2" xfId="23162"/>
    <cellStyle name="Total 8 2 2 2 6" xfId="23163"/>
    <cellStyle name="Total 8 2 2 2 6 2" xfId="23164"/>
    <cellStyle name="Total 8 2 2 2 7" xfId="23165"/>
    <cellStyle name="Total 8 2 2 2 7 2" xfId="23166"/>
    <cellStyle name="Total 8 2 2 2 8" xfId="23167"/>
    <cellStyle name="Total 8 2 2 2 8 2" xfId="23168"/>
    <cellStyle name="Total 8 2 2 2 9" xfId="23169"/>
    <cellStyle name="Total 8 2 2 2 9 2" xfId="23170"/>
    <cellStyle name="Total 8 2 2 20" xfId="23171"/>
    <cellStyle name="Total 8 2 2 3" xfId="23172"/>
    <cellStyle name="Total 8 2 2 3 10" xfId="23173"/>
    <cellStyle name="Total 8 2 2 3 10 2" xfId="23174"/>
    <cellStyle name="Total 8 2 2 3 11" xfId="23175"/>
    <cellStyle name="Total 8 2 2 3 11 2" xfId="23176"/>
    <cellStyle name="Total 8 2 2 3 12" xfId="23177"/>
    <cellStyle name="Total 8 2 2 3 12 2" xfId="23178"/>
    <cellStyle name="Total 8 2 2 3 13" xfId="23179"/>
    <cellStyle name="Total 8 2 2 3 13 2" xfId="23180"/>
    <cellStyle name="Total 8 2 2 3 14" xfId="23181"/>
    <cellStyle name="Total 8 2 2 3 14 2" xfId="23182"/>
    <cellStyle name="Total 8 2 2 3 15" xfId="23183"/>
    <cellStyle name="Total 8 2 2 3 15 2" xfId="23184"/>
    <cellStyle name="Total 8 2 2 3 16" xfId="23185"/>
    <cellStyle name="Total 8 2 2 3 16 2" xfId="23186"/>
    <cellStyle name="Total 8 2 2 3 17" xfId="23187"/>
    <cellStyle name="Total 8 2 2 3 17 2" xfId="23188"/>
    <cellStyle name="Total 8 2 2 3 18" xfId="23189"/>
    <cellStyle name="Total 8 2 2 3 18 2" xfId="23190"/>
    <cellStyle name="Total 8 2 2 3 19" xfId="23191"/>
    <cellStyle name="Total 8 2 2 3 2" xfId="23192"/>
    <cellStyle name="Total 8 2 2 3 2 2" xfId="23193"/>
    <cellStyle name="Total 8 2 2 3 3" xfId="23194"/>
    <cellStyle name="Total 8 2 2 3 3 2" xfId="23195"/>
    <cellStyle name="Total 8 2 2 3 4" xfId="23196"/>
    <cellStyle name="Total 8 2 2 3 4 2" xfId="23197"/>
    <cellStyle name="Total 8 2 2 3 5" xfId="23198"/>
    <cellStyle name="Total 8 2 2 3 5 2" xfId="23199"/>
    <cellStyle name="Total 8 2 2 3 6" xfId="23200"/>
    <cellStyle name="Total 8 2 2 3 6 2" xfId="23201"/>
    <cellStyle name="Total 8 2 2 3 7" xfId="23202"/>
    <cellStyle name="Total 8 2 2 3 7 2" xfId="23203"/>
    <cellStyle name="Total 8 2 2 3 8" xfId="23204"/>
    <cellStyle name="Total 8 2 2 3 8 2" xfId="23205"/>
    <cellStyle name="Total 8 2 2 3 9" xfId="23206"/>
    <cellStyle name="Total 8 2 2 3 9 2" xfId="23207"/>
    <cellStyle name="Total 8 2 2 4" xfId="23208"/>
    <cellStyle name="Total 8 2 2 4 10" xfId="23209"/>
    <cellStyle name="Total 8 2 2 4 10 2" xfId="23210"/>
    <cellStyle name="Total 8 2 2 4 11" xfId="23211"/>
    <cellStyle name="Total 8 2 2 4 11 2" xfId="23212"/>
    <cellStyle name="Total 8 2 2 4 12" xfId="23213"/>
    <cellStyle name="Total 8 2 2 4 12 2" xfId="23214"/>
    <cellStyle name="Total 8 2 2 4 13" xfId="23215"/>
    <cellStyle name="Total 8 2 2 4 13 2" xfId="23216"/>
    <cellStyle name="Total 8 2 2 4 14" xfId="23217"/>
    <cellStyle name="Total 8 2 2 4 14 2" xfId="23218"/>
    <cellStyle name="Total 8 2 2 4 15" xfId="23219"/>
    <cellStyle name="Total 8 2 2 4 15 2" xfId="23220"/>
    <cellStyle name="Total 8 2 2 4 16" xfId="23221"/>
    <cellStyle name="Total 8 2 2 4 2" xfId="23222"/>
    <cellStyle name="Total 8 2 2 4 2 2" xfId="23223"/>
    <cellStyle name="Total 8 2 2 4 3" xfId="23224"/>
    <cellStyle name="Total 8 2 2 4 3 2" xfId="23225"/>
    <cellStyle name="Total 8 2 2 4 4" xfId="23226"/>
    <cellStyle name="Total 8 2 2 4 4 2" xfId="23227"/>
    <cellStyle name="Total 8 2 2 4 5" xfId="23228"/>
    <cellStyle name="Total 8 2 2 4 5 2" xfId="23229"/>
    <cellStyle name="Total 8 2 2 4 6" xfId="23230"/>
    <cellStyle name="Total 8 2 2 4 6 2" xfId="23231"/>
    <cellStyle name="Total 8 2 2 4 7" xfId="23232"/>
    <cellStyle name="Total 8 2 2 4 7 2" xfId="23233"/>
    <cellStyle name="Total 8 2 2 4 8" xfId="23234"/>
    <cellStyle name="Total 8 2 2 4 8 2" xfId="23235"/>
    <cellStyle name="Total 8 2 2 4 9" xfId="23236"/>
    <cellStyle name="Total 8 2 2 4 9 2" xfId="23237"/>
    <cellStyle name="Total 8 2 2 5" xfId="23238"/>
    <cellStyle name="Total 8 2 2 5 10" xfId="23239"/>
    <cellStyle name="Total 8 2 2 5 10 2" xfId="23240"/>
    <cellStyle name="Total 8 2 2 5 11" xfId="23241"/>
    <cellStyle name="Total 8 2 2 5 11 2" xfId="23242"/>
    <cellStyle name="Total 8 2 2 5 12" xfId="23243"/>
    <cellStyle name="Total 8 2 2 5 12 2" xfId="23244"/>
    <cellStyle name="Total 8 2 2 5 13" xfId="23245"/>
    <cellStyle name="Total 8 2 2 5 13 2" xfId="23246"/>
    <cellStyle name="Total 8 2 2 5 14" xfId="23247"/>
    <cellStyle name="Total 8 2 2 5 14 2" xfId="23248"/>
    <cellStyle name="Total 8 2 2 5 15" xfId="23249"/>
    <cellStyle name="Total 8 2 2 5 15 2" xfId="23250"/>
    <cellStyle name="Total 8 2 2 5 16" xfId="23251"/>
    <cellStyle name="Total 8 2 2 5 2" xfId="23252"/>
    <cellStyle name="Total 8 2 2 5 2 2" xfId="23253"/>
    <cellStyle name="Total 8 2 2 5 3" xfId="23254"/>
    <cellStyle name="Total 8 2 2 5 3 2" xfId="23255"/>
    <cellStyle name="Total 8 2 2 5 4" xfId="23256"/>
    <cellStyle name="Total 8 2 2 5 4 2" xfId="23257"/>
    <cellStyle name="Total 8 2 2 5 5" xfId="23258"/>
    <cellStyle name="Total 8 2 2 5 5 2" xfId="23259"/>
    <cellStyle name="Total 8 2 2 5 6" xfId="23260"/>
    <cellStyle name="Total 8 2 2 5 6 2" xfId="23261"/>
    <cellStyle name="Total 8 2 2 5 7" xfId="23262"/>
    <cellStyle name="Total 8 2 2 5 7 2" xfId="23263"/>
    <cellStyle name="Total 8 2 2 5 8" xfId="23264"/>
    <cellStyle name="Total 8 2 2 5 8 2" xfId="23265"/>
    <cellStyle name="Total 8 2 2 5 9" xfId="23266"/>
    <cellStyle name="Total 8 2 2 5 9 2" xfId="23267"/>
    <cellStyle name="Total 8 2 2 6" xfId="23268"/>
    <cellStyle name="Total 8 2 2 6 10" xfId="23269"/>
    <cellStyle name="Total 8 2 2 6 10 2" xfId="23270"/>
    <cellStyle name="Total 8 2 2 6 11" xfId="23271"/>
    <cellStyle name="Total 8 2 2 6 11 2" xfId="23272"/>
    <cellStyle name="Total 8 2 2 6 12" xfId="23273"/>
    <cellStyle name="Total 8 2 2 6 12 2" xfId="23274"/>
    <cellStyle name="Total 8 2 2 6 13" xfId="23275"/>
    <cellStyle name="Total 8 2 2 6 13 2" xfId="23276"/>
    <cellStyle name="Total 8 2 2 6 14" xfId="23277"/>
    <cellStyle name="Total 8 2 2 6 14 2" xfId="23278"/>
    <cellStyle name="Total 8 2 2 6 15" xfId="23279"/>
    <cellStyle name="Total 8 2 2 6 2" xfId="23280"/>
    <cellStyle name="Total 8 2 2 6 2 2" xfId="23281"/>
    <cellStyle name="Total 8 2 2 6 3" xfId="23282"/>
    <cellStyle name="Total 8 2 2 6 3 2" xfId="23283"/>
    <cellStyle name="Total 8 2 2 6 4" xfId="23284"/>
    <cellStyle name="Total 8 2 2 6 4 2" xfId="23285"/>
    <cellStyle name="Total 8 2 2 6 5" xfId="23286"/>
    <cellStyle name="Total 8 2 2 6 5 2" xfId="23287"/>
    <cellStyle name="Total 8 2 2 6 6" xfId="23288"/>
    <cellStyle name="Total 8 2 2 6 6 2" xfId="23289"/>
    <cellStyle name="Total 8 2 2 6 7" xfId="23290"/>
    <cellStyle name="Total 8 2 2 6 7 2" xfId="23291"/>
    <cellStyle name="Total 8 2 2 6 8" xfId="23292"/>
    <cellStyle name="Total 8 2 2 6 8 2" xfId="23293"/>
    <cellStyle name="Total 8 2 2 6 9" xfId="23294"/>
    <cellStyle name="Total 8 2 2 6 9 2" xfId="23295"/>
    <cellStyle name="Total 8 2 2 7" xfId="23296"/>
    <cellStyle name="Total 8 2 2 7 2" xfId="23297"/>
    <cellStyle name="Total 8 2 2 8" xfId="23298"/>
    <cellStyle name="Total 8 2 2 8 2" xfId="23299"/>
    <cellStyle name="Total 8 2 2 9" xfId="23300"/>
    <cellStyle name="Total 8 2 2 9 2" xfId="23301"/>
    <cellStyle name="Total 8 2 20" xfId="23302"/>
    <cellStyle name="Total 8 2 20 2" xfId="23303"/>
    <cellStyle name="Total 8 2 21" xfId="23304"/>
    <cellStyle name="Total 8 2 21 2" xfId="23305"/>
    <cellStyle name="Total 8 2 22" xfId="23306"/>
    <cellStyle name="Total 8 2 22 2" xfId="23307"/>
    <cellStyle name="Total 8 2 23" xfId="23308"/>
    <cellStyle name="Total 8 2 23 2" xfId="23309"/>
    <cellStyle name="Total 8 2 24" xfId="23310"/>
    <cellStyle name="Total 8 2 24 2" xfId="23311"/>
    <cellStyle name="Total 8 2 25" xfId="23312"/>
    <cellStyle name="Total 8 2 25 2" xfId="23313"/>
    <cellStyle name="Total 8 2 26" xfId="23314"/>
    <cellStyle name="Total 8 2 26 2" xfId="23315"/>
    <cellStyle name="Total 8 2 27" xfId="23316"/>
    <cellStyle name="Total 8 2 3" xfId="23317"/>
    <cellStyle name="Total 8 2 3 10" xfId="23318"/>
    <cellStyle name="Total 8 2 3 10 2" xfId="23319"/>
    <cellStyle name="Total 8 2 3 11" xfId="23320"/>
    <cellStyle name="Total 8 2 3 11 2" xfId="23321"/>
    <cellStyle name="Total 8 2 3 12" xfId="23322"/>
    <cellStyle name="Total 8 2 3 12 2" xfId="23323"/>
    <cellStyle name="Total 8 2 3 13" xfId="23324"/>
    <cellStyle name="Total 8 2 3 13 2" xfId="23325"/>
    <cellStyle name="Total 8 2 3 14" xfId="23326"/>
    <cellStyle name="Total 8 2 3 14 2" xfId="23327"/>
    <cellStyle name="Total 8 2 3 15" xfId="23328"/>
    <cellStyle name="Total 8 2 3 15 2" xfId="23329"/>
    <cellStyle name="Total 8 2 3 16" xfId="23330"/>
    <cellStyle name="Total 8 2 3 16 2" xfId="23331"/>
    <cellStyle name="Total 8 2 3 17" xfId="23332"/>
    <cellStyle name="Total 8 2 3 17 2" xfId="23333"/>
    <cellStyle name="Total 8 2 3 18" xfId="23334"/>
    <cellStyle name="Total 8 2 3 18 2" xfId="23335"/>
    <cellStyle name="Total 8 2 3 19" xfId="23336"/>
    <cellStyle name="Total 8 2 3 19 2" xfId="23337"/>
    <cellStyle name="Total 8 2 3 2" xfId="23338"/>
    <cellStyle name="Total 8 2 3 2 10" xfId="23339"/>
    <cellStyle name="Total 8 2 3 2 10 2" xfId="23340"/>
    <cellStyle name="Total 8 2 3 2 11" xfId="23341"/>
    <cellStyle name="Total 8 2 3 2 11 2" xfId="23342"/>
    <cellStyle name="Total 8 2 3 2 12" xfId="23343"/>
    <cellStyle name="Total 8 2 3 2 12 2" xfId="23344"/>
    <cellStyle name="Total 8 2 3 2 13" xfId="23345"/>
    <cellStyle name="Total 8 2 3 2 13 2" xfId="23346"/>
    <cellStyle name="Total 8 2 3 2 14" xfId="23347"/>
    <cellStyle name="Total 8 2 3 2 14 2" xfId="23348"/>
    <cellStyle name="Total 8 2 3 2 15" xfId="23349"/>
    <cellStyle name="Total 8 2 3 2 15 2" xfId="23350"/>
    <cellStyle name="Total 8 2 3 2 16" xfId="23351"/>
    <cellStyle name="Total 8 2 3 2 16 2" xfId="23352"/>
    <cellStyle name="Total 8 2 3 2 17" xfId="23353"/>
    <cellStyle name="Total 8 2 3 2 17 2" xfId="23354"/>
    <cellStyle name="Total 8 2 3 2 18" xfId="23355"/>
    <cellStyle name="Total 8 2 3 2 18 2" xfId="23356"/>
    <cellStyle name="Total 8 2 3 2 19" xfId="23357"/>
    <cellStyle name="Total 8 2 3 2 2" xfId="23358"/>
    <cellStyle name="Total 8 2 3 2 2 2" xfId="23359"/>
    <cellStyle name="Total 8 2 3 2 3" xfId="23360"/>
    <cellStyle name="Total 8 2 3 2 3 2" xfId="23361"/>
    <cellStyle name="Total 8 2 3 2 4" xfId="23362"/>
    <cellStyle name="Total 8 2 3 2 4 2" xfId="23363"/>
    <cellStyle name="Total 8 2 3 2 5" xfId="23364"/>
    <cellStyle name="Total 8 2 3 2 5 2" xfId="23365"/>
    <cellStyle name="Total 8 2 3 2 6" xfId="23366"/>
    <cellStyle name="Total 8 2 3 2 6 2" xfId="23367"/>
    <cellStyle name="Total 8 2 3 2 7" xfId="23368"/>
    <cellStyle name="Total 8 2 3 2 7 2" xfId="23369"/>
    <cellStyle name="Total 8 2 3 2 8" xfId="23370"/>
    <cellStyle name="Total 8 2 3 2 8 2" xfId="23371"/>
    <cellStyle name="Total 8 2 3 2 9" xfId="23372"/>
    <cellStyle name="Total 8 2 3 2 9 2" xfId="23373"/>
    <cellStyle name="Total 8 2 3 20" xfId="23374"/>
    <cellStyle name="Total 8 2 3 3" xfId="23375"/>
    <cellStyle name="Total 8 2 3 3 10" xfId="23376"/>
    <cellStyle name="Total 8 2 3 3 10 2" xfId="23377"/>
    <cellStyle name="Total 8 2 3 3 11" xfId="23378"/>
    <cellStyle name="Total 8 2 3 3 11 2" xfId="23379"/>
    <cellStyle name="Total 8 2 3 3 12" xfId="23380"/>
    <cellStyle name="Total 8 2 3 3 12 2" xfId="23381"/>
    <cellStyle name="Total 8 2 3 3 13" xfId="23382"/>
    <cellStyle name="Total 8 2 3 3 13 2" xfId="23383"/>
    <cellStyle name="Total 8 2 3 3 14" xfId="23384"/>
    <cellStyle name="Total 8 2 3 3 14 2" xfId="23385"/>
    <cellStyle name="Total 8 2 3 3 15" xfId="23386"/>
    <cellStyle name="Total 8 2 3 3 15 2" xfId="23387"/>
    <cellStyle name="Total 8 2 3 3 16" xfId="23388"/>
    <cellStyle name="Total 8 2 3 3 16 2" xfId="23389"/>
    <cellStyle name="Total 8 2 3 3 17" xfId="23390"/>
    <cellStyle name="Total 8 2 3 3 17 2" xfId="23391"/>
    <cellStyle name="Total 8 2 3 3 18" xfId="23392"/>
    <cellStyle name="Total 8 2 3 3 18 2" xfId="23393"/>
    <cellStyle name="Total 8 2 3 3 19" xfId="23394"/>
    <cellStyle name="Total 8 2 3 3 2" xfId="23395"/>
    <cellStyle name="Total 8 2 3 3 2 2" xfId="23396"/>
    <cellStyle name="Total 8 2 3 3 3" xfId="23397"/>
    <cellStyle name="Total 8 2 3 3 3 2" xfId="23398"/>
    <cellStyle name="Total 8 2 3 3 4" xfId="23399"/>
    <cellStyle name="Total 8 2 3 3 4 2" xfId="23400"/>
    <cellStyle name="Total 8 2 3 3 5" xfId="23401"/>
    <cellStyle name="Total 8 2 3 3 5 2" xfId="23402"/>
    <cellStyle name="Total 8 2 3 3 6" xfId="23403"/>
    <cellStyle name="Total 8 2 3 3 6 2" xfId="23404"/>
    <cellStyle name="Total 8 2 3 3 7" xfId="23405"/>
    <cellStyle name="Total 8 2 3 3 7 2" xfId="23406"/>
    <cellStyle name="Total 8 2 3 3 8" xfId="23407"/>
    <cellStyle name="Total 8 2 3 3 8 2" xfId="23408"/>
    <cellStyle name="Total 8 2 3 3 9" xfId="23409"/>
    <cellStyle name="Total 8 2 3 3 9 2" xfId="23410"/>
    <cellStyle name="Total 8 2 3 4" xfId="23411"/>
    <cellStyle name="Total 8 2 3 4 10" xfId="23412"/>
    <cellStyle name="Total 8 2 3 4 10 2" xfId="23413"/>
    <cellStyle name="Total 8 2 3 4 11" xfId="23414"/>
    <cellStyle name="Total 8 2 3 4 11 2" xfId="23415"/>
    <cellStyle name="Total 8 2 3 4 12" xfId="23416"/>
    <cellStyle name="Total 8 2 3 4 12 2" xfId="23417"/>
    <cellStyle name="Total 8 2 3 4 13" xfId="23418"/>
    <cellStyle name="Total 8 2 3 4 13 2" xfId="23419"/>
    <cellStyle name="Total 8 2 3 4 14" xfId="23420"/>
    <cellStyle name="Total 8 2 3 4 14 2" xfId="23421"/>
    <cellStyle name="Total 8 2 3 4 15" xfId="23422"/>
    <cellStyle name="Total 8 2 3 4 15 2" xfId="23423"/>
    <cellStyle name="Total 8 2 3 4 16" xfId="23424"/>
    <cellStyle name="Total 8 2 3 4 2" xfId="23425"/>
    <cellStyle name="Total 8 2 3 4 2 2" xfId="23426"/>
    <cellStyle name="Total 8 2 3 4 3" xfId="23427"/>
    <cellStyle name="Total 8 2 3 4 3 2" xfId="23428"/>
    <cellStyle name="Total 8 2 3 4 4" xfId="23429"/>
    <cellStyle name="Total 8 2 3 4 4 2" xfId="23430"/>
    <cellStyle name="Total 8 2 3 4 5" xfId="23431"/>
    <cellStyle name="Total 8 2 3 4 5 2" xfId="23432"/>
    <cellStyle name="Total 8 2 3 4 6" xfId="23433"/>
    <cellStyle name="Total 8 2 3 4 6 2" xfId="23434"/>
    <cellStyle name="Total 8 2 3 4 7" xfId="23435"/>
    <cellStyle name="Total 8 2 3 4 7 2" xfId="23436"/>
    <cellStyle name="Total 8 2 3 4 8" xfId="23437"/>
    <cellStyle name="Total 8 2 3 4 8 2" xfId="23438"/>
    <cellStyle name="Total 8 2 3 4 9" xfId="23439"/>
    <cellStyle name="Total 8 2 3 4 9 2" xfId="23440"/>
    <cellStyle name="Total 8 2 3 5" xfId="23441"/>
    <cellStyle name="Total 8 2 3 5 10" xfId="23442"/>
    <cellStyle name="Total 8 2 3 5 10 2" xfId="23443"/>
    <cellStyle name="Total 8 2 3 5 11" xfId="23444"/>
    <cellStyle name="Total 8 2 3 5 11 2" xfId="23445"/>
    <cellStyle name="Total 8 2 3 5 12" xfId="23446"/>
    <cellStyle name="Total 8 2 3 5 12 2" xfId="23447"/>
    <cellStyle name="Total 8 2 3 5 13" xfId="23448"/>
    <cellStyle name="Total 8 2 3 5 13 2" xfId="23449"/>
    <cellStyle name="Total 8 2 3 5 14" xfId="23450"/>
    <cellStyle name="Total 8 2 3 5 14 2" xfId="23451"/>
    <cellStyle name="Total 8 2 3 5 15" xfId="23452"/>
    <cellStyle name="Total 8 2 3 5 15 2" xfId="23453"/>
    <cellStyle name="Total 8 2 3 5 16" xfId="23454"/>
    <cellStyle name="Total 8 2 3 5 2" xfId="23455"/>
    <cellStyle name="Total 8 2 3 5 2 2" xfId="23456"/>
    <cellStyle name="Total 8 2 3 5 3" xfId="23457"/>
    <cellStyle name="Total 8 2 3 5 3 2" xfId="23458"/>
    <cellStyle name="Total 8 2 3 5 4" xfId="23459"/>
    <cellStyle name="Total 8 2 3 5 4 2" xfId="23460"/>
    <cellStyle name="Total 8 2 3 5 5" xfId="23461"/>
    <cellStyle name="Total 8 2 3 5 5 2" xfId="23462"/>
    <cellStyle name="Total 8 2 3 5 6" xfId="23463"/>
    <cellStyle name="Total 8 2 3 5 6 2" xfId="23464"/>
    <cellStyle name="Total 8 2 3 5 7" xfId="23465"/>
    <cellStyle name="Total 8 2 3 5 7 2" xfId="23466"/>
    <cellStyle name="Total 8 2 3 5 8" xfId="23467"/>
    <cellStyle name="Total 8 2 3 5 8 2" xfId="23468"/>
    <cellStyle name="Total 8 2 3 5 9" xfId="23469"/>
    <cellStyle name="Total 8 2 3 5 9 2" xfId="23470"/>
    <cellStyle name="Total 8 2 3 6" xfId="23471"/>
    <cellStyle name="Total 8 2 3 6 10" xfId="23472"/>
    <cellStyle name="Total 8 2 3 6 10 2" xfId="23473"/>
    <cellStyle name="Total 8 2 3 6 11" xfId="23474"/>
    <cellStyle name="Total 8 2 3 6 11 2" xfId="23475"/>
    <cellStyle name="Total 8 2 3 6 12" xfId="23476"/>
    <cellStyle name="Total 8 2 3 6 12 2" xfId="23477"/>
    <cellStyle name="Total 8 2 3 6 13" xfId="23478"/>
    <cellStyle name="Total 8 2 3 6 13 2" xfId="23479"/>
    <cellStyle name="Total 8 2 3 6 14" xfId="23480"/>
    <cellStyle name="Total 8 2 3 6 14 2" xfId="23481"/>
    <cellStyle name="Total 8 2 3 6 15" xfId="23482"/>
    <cellStyle name="Total 8 2 3 6 2" xfId="23483"/>
    <cellStyle name="Total 8 2 3 6 2 2" xfId="23484"/>
    <cellStyle name="Total 8 2 3 6 3" xfId="23485"/>
    <cellStyle name="Total 8 2 3 6 3 2" xfId="23486"/>
    <cellStyle name="Total 8 2 3 6 4" xfId="23487"/>
    <cellStyle name="Total 8 2 3 6 4 2" xfId="23488"/>
    <cellStyle name="Total 8 2 3 6 5" xfId="23489"/>
    <cellStyle name="Total 8 2 3 6 5 2" xfId="23490"/>
    <cellStyle name="Total 8 2 3 6 6" xfId="23491"/>
    <cellStyle name="Total 8 2 3 6 6 2" xfId="23492"/>
    <cellStyle name="Total 8 2 3 6 7" xfId="23493"/>
    <cellStyle name="Total 8 2 3 6 7 2" xfId="23494"/>
    <cellStyle name="Total 8 2 3 6 8" xfId="23495"/>
    <cellStyle name="Total 8 2 3 6 8 2" xfId="23496"/>
    <cellStyle name="Total 8 2 3 6 9" xfId="23497"/>
    <cellStyle name="Total 8 2 3 6 9 2" xfId="23498"/>
    <cellStyle name="Total 8 2 3 7" xfId="23499"/>
    <cellStyle name="Total 8 2 3 7 2" xfId="23500"/>
    <cellStyle name="Total 8 2 3 8" xfId="23501"/>
    <cellStyle name="Total 8 2 3 8 2" xfId="23502"/>
    <cellStyle name="Total 8 2 3 9" xfId="23503"/>
    <cellStyle name="Total 8 2 3 9 2" xfId="23504"/>
    <cellStyle name="Total 8 2 4" xfId="23505"/>
    <cellStyle name="Total 8 2 4 10" xfId="23506"/>
    <cellStyle name="Total 8 2 4 10 2" xfId="23507"/>
    <cellStyle name="Total 8 2 4 11" xfId="23508"/>
    <cellStyle name="Total 8 2 4 11 2" xfId="23509"/>
    <cellStyle name="Total 8 2 4 12" xfId="23510"/>
    <cellStyle name="Total 8 2 4 12 2" xfId="23511"/>
    <cellStyle name="Total 8 2 4 13" xfId="23512"/>
    <cellStyle name="Total 8 2 4 13 2" xfId="23513"/>
    <cellStyle name="Total 8 2 4 14" xfId="23514"/>
    <cellStyle name="Total 8 2 4 14 2" xfId="23515"/>
    <cellStyle name="Total 8 2 4 15" xfId="23516"/>
    <cellStyle name="Total 8 2 4 15 2" xfId="23517"/>
    <cellStyle name="Total 8 2 4 16" xfId="23518"/>
    <cellStyle name="Total 8 2 4 16 2" xfId="23519"/>
    <cellStyle name="Total 8 2 4 17" xfId="23520"/>
    <cellStyle name="Total 8 2 4 17 2" xfId="23521"/>
    <cellStyle name="Total 8 2 4 18" xfId="23522"/>
    <cellStyle name="Total 8 2 4 18 2" xfId="23523"/>
    <cellStyle name="Total 8 2 4 19" xfId="23524"/>
    <cellStyle name="Total 8 2 4 19 2" xfId="23525"/>
    <cellStyle name="Total 8 2 4 2" xfId="23526"/>
    <cellStyle name="Total 8 2 4 2 10" xfId="23527"/>
    <cellStyle name="Total 8 2 4 2 10 2" xfId="23528"/>
    <cellStyle name="Total 8 2 4 2 11" xfId="23529"/>
    <cellStyle name="Total 8 2 4 2 11 2" xfId="23530"/>
    <cellStyle name="Total 8 2 4 2 12" xfId="23531"/>
    <cellStyle name="Total 8 2 4 2 12 2" xfId="23532"/>
    <cellStyle name="Total 8 2 4 2 13" xfId="23533"/>
    <cellStyle name="Total 8 2 4 2 13 2" xfId="23534"/>
    <cellStyle name="Total 8 2 4 2 14" xfId="23535"/>
    <cellStyle name="Total 8 2 4 2 14 2" xfId="23536"/>
    <cellStyle name="Total 8 2 4 2 15" xfId="23537"/>
    <cellStyle name="Total 8 2 4 2 15 2" xfId="23538"/>
    <cellStyle name="Total 8 2 4 2 16" xfId="23539"/>
    <cellStyle name="Total 8 2 4 2 16 2" xfId="23540"/>
    <cellStyle name="Total 8 2 4 2 17" xfId="23541"/>
    <cellStyle name="Total 8 2 4 2 17 2" xfId="23542"/>
    <cellStyle name="Total 8 2 4 2 18" xfId="23543"/>
    <cellStyle name="Total 8 2 4 2 18 2" xfId="23544"/>
    <cellStyle name="Total 8 2 4 2 19" xfId="23545"/>
    <cellStyle name="Total 8 2 4 2 2" xfId="23546"/>
    <cellStyle name="Total 8 2 4 2 2 2" xfId="23547"/>
    <cellStyle name="Total 8 2 4 2 3" xfId="23548"/>
    <cellStyle name="Total 8 2 4 2 3 2" xfId="23549"/>
    <cellStyle name="Total 8 2 4 2 4" xfId="23550"/>
    <cellStyle name="Total 8 2 4 2 4 2" xfId="23551"/>
    <cellStyle name="Total 8 2 4 2 5" xfId="23552"/>
    <cellStyle name="Total 8 2 4 2 5 2" xfId="23553"/>
    <cellStyle name="Total 8 2 4 2 6" xfId="23554"/>
    <cellStyle name="Total 8 2 4 2 6 2" xfId="23555"/>
    <cellStyle name="Total 8 2 4 2 7" xfId="23556"/>
    <cellStyle name="Total 8 2 4 2 7 2" xfId="23557"/>
    <cellStyle name="Total 8 2 4 2 8" xfId="23558"/>
    <cellStyle name="Total 8 2 4 2 8 2" xfId="23559"/>
    <cellStyle name="Total 8 2 4 2 9" xfId="23560"/>
    <cellStyle name="Total 8 2 4 2 9 2" xfId="23561"/>
    <cellStyle name="Total 8 2 4 20" xfId="23562"/>
    <cellStyle name="Total 8 2 4 3" xfId="23563"/>
    <cellStyle name="Total 8 2 4 3 10" xfId="23564"/>
    <cellStyle name="Total 8 2 4 3 10 2" xfId="23565"/>
    <cellStyle name="Total 8 2 4 3 11" xfId="23566"/>
    <cellStyle name="Total 8 2 4 3 11 2" xfId="23567"/>
    <cellStyle name="Total 8 2 4 3 12" xfId="23568"/>
    <cellStyle name="Total 8 2 4 3 12 2" xfId="23569"/>
    <cellStyle name="Total 8 2 4 3 13" xfId="23570"/>
    <cellStyle name="Total 8 2 4 3 13 2" xfId="23571"/>
    <cellStyle name="Total 8 2 4 3 14" xfId="23572"/>
    <cellStyle name="Total 8 2 4 3 14 2" xfId="23573"/>
    <cellStyle name="Total 8 2 4 3 15" xfId="23574"/>
    <cellStyle name="Total 8 2 4 3 15 2" xfId="23575"/>
    <cellStyle name="Total 8 2 4 3 16" xfId="23576"/>
    <cellStyle name="Total 8 2 4 3 16 2" xfId="23577"/>
    <cellStyle name="Total 8 2 4 3 17" xfId="23578"/>
    <cellStyle name="Total 8 2 4 3 17 2" xfId="23579"/>
    <cellStyle name="Total 8 2 4 3 18" xfId="23580"/>
    <cellStyle name="Total 8 2 4 3 2" xfId="23581"/>
    <cellStyle name="Total 8 2 4 3 2 2" xfId="23582"/>
    <cellStyle name="Total 8 2 4 3 3" xfId="23583"/>
    <cellStyle name="Total 8 2 4 3 3 2" xfId="23584"/>
    <cellStyle name="Total 8 2 4 3 4" xfId="23585"/>
    <cellStyle name="Total 8 2 4 3 4 2" xfId="23586"/>
    <cellStyle name="Total 8 2 4 3 5" xfId="23587"/>
    <cellStyle name="Total 8 2 4 3 5 2" xfId="23588"/>
    <cellStyle name="Total 8 2 4 3 6" xfId="23589"/>
    <cellStyle name="Total 8 2 4 3 6 2" xfId="23590"/>
    <cellStyle name="Total 8 2 4 3 7" xfId="23591"/>
    <cellStyle name="Total 8 2 4 3 7 2" xfId="23592"/>
    <cellStyle name="Total 8 2 4 3 8" xfId="23593"/>
    <cellStyle name="Total 8 2 4 3 8 2" xfId="23594"/>
    <cellStyle name="Total 8 2 4 3 9" xfId="23595"/>
    <cellStyle name="Total 8 2 4 3 9 2" xfId="23596"/>
    <cellStyle name="Total 8 2 4 4" xfId="23597"/>
    <cellStyle name="Total 8 2 4 4 10" xfId="23598"/>
    <cellStyle name="Total 8 2 4 4 10 2" xfId="23599"/>
    <cellStyle name="Total 8 2 4 4 11" xfId="23600"/>
    <cellStyle name="Total 8 2 4 4 11 2" xfId="23601"/>
    <cellStyle name="Total 8 2 4 4 12" xfId="23602"/>
    <cellStyle name="Total 8 2 4 4 12 2" xfId="23603"/>
    <cellStyle name="Total 8 2 4 4 13" xfId="23604"/>
    <cellStyle name="Total 8 2 4 4 13 2" xfId="23605"/>
    <cellStyle name="Total 8 2 4 4 14" xfId="23606"/>
    <cellStyle name="Total 8 2 4 4 14 2" xfId="23607"/>
    <cellStyle name="Total 8 2 4 4 15" xfId="23608"/>
    <cellStyle name="Total 8 2 4 4 15 2" xfId="23609"/>
    <cellStyle name="Total 8 2 4 4 16" xfId="23610"/>
    <cellStyle name="Total 8 2 4 4 2" xfId="23611"/>
    <cellStyle name="Total 8 2 4 4 2 2" xfId="23612"/>
    <cellStyle name="Total 8 2 4 4 3" xfId="23613"/>
    <cellStyle name="Total 8 2 4 4 3 2" xfId="23614"/>
    <cellStyle name="Total 8 2 4 4 4" xfId="23615"/>
    <cellStyle name="Total 8 2 4 4 4 2" xfId="23616"/>
    <cellStyle name="Total 8 2 4 4 5" xfId="23617"/>
    <cellStyle name="Total 8 2 4 4 5 2" xfId="23618"/>
    <cellStyle name="Total 8 2 4 4 6" xfId="23619"/>
    <cellStyle name="Total 8 2 4 4 6 2" xfId="23620"/>
    <cellStyle name="Total 8 2 4 4 7" xfId="23621"/>
    <cellStyle name="Total 8 2 4 4 7 2" xfId="23622"/>
    <cellStyle name="Total 8 2 4 4 8" xfId="23623"/>
    <cellStyle name="Total 8 2 4 4 8 2" xfId="23624"/>
    <cellStyle name="Total 8 2 4 4 9" xfId="23625"/>
    <cellStyle name="Total 8 2 4 4 9 2" xfId="23626"/>
    <cellStyle name="Total 8 2 4 5" xfId="23627"/>
    <cellStyle name="Total 8 2 4 5 10" xfId="23628"/>
    <cellStyle name="Total 8 2 4 5 10 2" xfId="23629"/>
    <cellStyle name="Total 8 2 4 5 11" xfId="23630"/>
    <cellStyle name="Total 8 2 4 5 11 2" xfId="23631"/>
    <cellStyle name="Total 8 2 4 5 12" xfId="23632"/>
    <cellStyle name="Total 8 2 4 5 12 2" xfId="23633"/>
    <cellStyle name="Total 8 2 4 5 13" xfId="23634"/>
    <cellStyle name="Total 8 2 4 5 13 2" xfId="23635"/>
    <cellStyle name="Total 8 2 4 5 14" xfId="23636"/>
    <cellStyle name="Total 8 2 4 5 14 2" xfId="23637"/>
    <cellStyle name="Total 8 2 4 5 15" xfId="23638"/>
    <cellStyle name="Total 8 2 4 5 15 2" xfId="23639"/>
    <cellStyle name="Total 8 2 4 5 16" xfId="23640"/>
    <cellStyle name="Total 8 2 4 5 2" xfId="23641"/>
    <cellStyle name="Total 8 2 4 5 2 2" xfId="23642"/>
    <cellStyle name="Total 8 2 4 5 3" xfId="23643"/>
    <cellStyle name="Total 8 2 4 5 3 2" xfId="23644"/>
    <cellStyle name="Total 8 2 4 5 4" xfId="23645"/>
    <cellStyle name="Total 8 2 4 5 4 2" xfId="23646"/>
    <cellStyle name="Total 8 2 4 5 5" xfId="23647"/>
    <cellStyle name="Total 8 2 4 5 5 2" xfId="23648"/>
    <cellStyle name="Total 8 2 4 5 6" xfId="23649"/>
    <cellStyle name="Total 8 2 4 5 6 2" xfId="23650"/>
    <cellStyle name="Total 8 2 4 5 7" xfId="23651"/>
    <cellStyle name="Total 8 2 4 5 7 2" xfId="23652"/>
    <cellStyle name="Total 8 2 4 5 8" xfId="23653"/>
    <cellStyle name="Total 8 2 4 5 8 2" xfId="23654"/>
    <cellStyle name="Total 8 2 4 5 9" xfId="23655"/>
    <cellStyle name="Total 8 2 4 5 9 2" xfId="23656"/>
    <cellStyle name="Total 8 2 4 6" xfId="23657"/>
    <cellStyle name="Total 8 2 4 6 10" xfId="23658"/>
    <cellStyle name="Total 8 2 4 6 10 2" xfId="23659"/>
    <cellStyle name="Total 8 2 4 6 11" xfId="23660"/>
    <cellStyle name="Total 8 2 4 6 11 2" xfId="23661"/>
    <cellStyle name="Total 8 2 4 6 12" xfId="23662"/>
    <cellStyle name="Total 8 2 4 6 12 2" xfId="23663"/>
    <cellStyle name="Total 8 2 4 6 13" xfId="23664"/>
    <cellStyle name="Total 8 2 4 6 13 2" xfId="23665"/>
    <cellStyle name="Total 8 2 4 6 14" xfId="23666"/>
    <cellStyle name="Total 8 2 4 6 14 2" xfId="23667"/>
    <cellStyle name="Total 8 2 4 6 15" xfId="23668"/>
    <cellStyle name="Total 8 2 4 6 2" xfId="23669"/>
    <cellStyle name="Total 8 2 4 6 2 2" xfId="23670"/>
    <cellStyle name="Total 8 2 4 6 3" xfId="23671"/>
    <cellStyle name="Total 8 2 4 6 3 2" xfId="23672"/>
    <cellStyle name="Total 8 2 4 6 4" xfId="23673"/>
    <cellStyle name="Total 8 2 4 6 4 2" xfId="23674"/>
    <cellStyle name="Total 8 2 4 6 5" xfId="23675"/>
    <cellStyle name="Total 8 2 4 6 5 2" xfId="23676"/>
    <cellStyle name="Total 8 2 4 6 6" xfId="23677"/>
    <cellStyle name="Total 8 2 4 6 6 2" xfId="23678"/>
    <cellStyle name="Total 8 2 4 6 7" xfId="23679"/>
    <cellStyle name="Total 8 2 4 6 7 2" xfId="23680"/>
    <cellStyle name="Total 8 2 4 6 8" xfId="23681"/>
    <cellStyle name="Total 8 2 4 6 8 2" xfId="23682"/>
    <cellStyle name="Total 8 2 4 6 9" xfId="23683"/>
    <cellStyle name="Total 8 2 4 6 9 2" xfId="23684"/>
    <cellStyle name="Total 8 2 4 7" xfId="23685"/>
    <cellStyle name="Total 8 2 4 7 2" xfId="23686"/>
    <cellStyle name="Total 8 2 4 8" xfId="23687"/>
    <cellStyle name="Total 8 2 4 8 2" xfId="23688"/>
    <cellStyle name="Total 8 2 4 9" xfId="23689"/>
    <cellStyle name="Total 8 2 4 9 2" xfId="23690"/>
    <cellStyle name="Total 8 2 5" xfId="23691"/>
    <cellStyle name="Total 8 2 5 10" xfId="23692"/>
    <cellStyle name="Total 8 2 5 10 2" xfId="23693"/>
    <cellStyle name="Total 8 2 5 11" xfId="23694"/>
    <cellStyle name="Total 8 2 5 11 2" xfId="23695"/>
    <cellStyle name="Total 8 2 5 12" xfId="23696"/>
    <cellStyle name="Total 8 2 5 12 2" xfId="23697"/>
    <cellStyle name="Total 8 2 5 13" xfId="23698"/>
    <cellStyle name="Total 8 2 5 13 2" xfId="23699"/>
    <cellStyle name="Total 8 2 5 14" xfId="23700"/>
    <cellStyle name="Total 8 2 5 14 2" xfId="23701"/>
    <cellStyle name="Total 8 2 5 15" xfId="23702"/>
    <cellStyle name="Total 8 2 5 15 2" xfId="23703"/>
    <cellStyle name="Total 8 2 5 16" xfId="23704"/>
    <cellStyle name="Total 8 2 5 16 2" xfId="23705"/>
    <cellStyle name="Total 8 2 5 17" xfId="23706"/>
    <cellStyle name="Total 8 2 5 17 2" xfId="23707"/>
    <cellStyle name="Total 8 2 5 18" xfId="23708"/>
    <cellStyle name="Total 8 2 5 18 2" xfId="23709"/>
    <cellStyle name="Total 8 2 5 19" xfId="23710"/>
    <cellStyle name="Total 8 2 5 2" xfId="23711"/>
    <cellStyle name="Total 8 2 5 2 10" xfId="23712"/>
    <cellStyle name="Total 8 2 5 2 10 2" xfId="23713"/>
    <cellStyle name="Total 8 2 5 2 11" xfId="23714"/>
    <cellStyle name="Total 8 2 5 2 11 2" xfId="23715"/>
    <cellStyle name="Total 8 2 5 2 12" xfId="23716"/>
    <cellStyle name="Total 8 2 5 2 12 2" xfId="23717"/>
    <cellStyle name="Total 8 2 5 2 13" xfId="23718"/>
    <cellStyle name="Total 8 2 5 2 13 2" xfId="23719"/>
    <cellStyle name="Total 8 2 5 2 14" xfId="23720"/>
    <cellStyle name="Total 8 2 5 2 14 2" xfId="23721"/>
    <cellStyle name="Total 8 2 5 2 15" xfId="23722"/>
    <cellStyle name="Total 8 2 5 2 15 2" xfId="23723"/>
    <cellStyle name="Total 8 2 5 2 16" xfId="23724"/>
    <cellStyle name="Total 8 2 5 2 16 2" xfId="23725"/>
    <cellStyle name="Total 8 2 5 2 17" xfId="23726"/>
    <cellStyle name="Total 8 2 5 2 17 2" xfId="23727"/>
    <cellStyle name="Total 8 2 5 2 18" xfId="23728"/>
    <cellStyle name="Total 8 2 5 2 2" xfId="23729"/>
    <cellStyle name="Total 8 2 5 2 2 2" xfId="23730"/>
    <cellStyle name="Total 8 2 5 2 3" xfId="23731"/>
    <cellStyle name="Total 8 2 5 2 3 2" xfId="23732"/>
    <cellStyle name="Total 8 2 5 2 4" xfId="23733"/>
    <cellStyle name="Total 8 2 5 2 4 2" xfId="23734"/>
    <cellStyle name="Total 8 2 5 2 5" xfId="23735"/>
    <cellStyle name="Total 8 2 5 2 5 2" xfId="23736"/>
    <cellStyle name="Total 8 2 5 2 6" xfId="23737"/>
    <cellStyle name="Total 8 2 5 2 6 2" xfId="23738"/>
    <cellStyle name="Total 8 2 5 2 7" xfId="23739"/>
    <cellStyle name="Total 8 2 5 2 7 2" xfId="23740"/>
    <cellStyle name="Total 8 2 5 2 8" xfId="23741"/>
    <cellStyle name="Total 8 2 5 2 8 2" xfId="23742"/>
    <cellStyle name="Total 8 2 5 2 9" xfId="23743"/>
    <cellStyle name="Total 8 2 5 2 9 2" xfId="23744"/>
    <cellStyle name="Total 8 2 5 3" xfId="23745"/>
    <cellStyle name="Total 8 2 5 3 10" xfId="23746"/>
    <cellStyle name="Total 8 2 5 3 10 2" xfId="23747"/>
    <cellStyle name="Total 8 2 5 3 11" xfId="23748"/>
    <cellStyle name="Total 8 2 5 3 11 2" xfId="23749"/>
    <cellStyle name="Total 8 2 5 3 12" xfId="23750"/>
    <cellStyle name="Total 8 2 5 3 12 2" xfId="23751"/>
    <cellStyle name="Total 8 2 5 3 13" xfId="23752"/>
    <cellStyle name="Total 8 2 5 3 13 2" xfId="23753"/>
    <cellStyle name="Total 8 2 5 3 14" xfId="23754"/>
    <cellStyle name="Total 8 2 5 3 14 2" xfId="23755"/>
    <cellStyle name="Total 8 2 5 3 15" xfId="23756"/>
    <cellStyle name="Total 8 2 5 3 15 2" xfId="23757"/>
    <cellStyle name="Total 8 2 5 3 16" xfId="23758"/>
    <cellStyle name="Total 8 2 5 3 2" xfId="23759"/>
    <cellStyle name="Total 8 2 5 3 2 2" xfId="23760"/>
    <cellStyle name="Total 8 2 5 3 3" xfId="23761"/>
    <cellStyle name="Total 8 2 5 3 3 2" xfId="23762"/>
    <cellStyle name="Total 8 2 5 3 4" xfId="23763"/>
    <cellStyle name="Total 8 2 5 3 4 2" xfId="23764"/>
    <cellStyle name="Total 8 2 5 3 5" xfId="23765"/>
    <cellStyle name="Total 8 2 5 3 5 2" xfId="23766"/>
    <cellStyle name="Total 8 2 5 3 6" xfId="23767"/>
    <cellStyle name="Total 8 2 5 3 6 2" xfId="23768"/>
    <cellStyle name="Total 8 2 5 3 7" xfId="23769"/>
    <cellStyle name="Total 8 2 5 3 7 2" xfId="23770"/>
    <cellStyle name="Total 8 2 5 3 8" xfId="23771"/>
    <cellStyle name="Total 8 2 5 3 8 2" xfId="23772"/>
    <cellStyle name="Total 8 2 5 3 9" xfId="23773"/>
    <cellStyle name="Total 8 2 5 3 9 2" xfId="23774"/>
    <cellStyle name="Total 8 2 5 4" xfId="23775"/>
    <cellStyle name="Total 8 2 5 4 10" xfId="23776"/>
    <cellStyle name="Total 8 2 5 4 10 2" xfId="23777"/>
    <cellStyle name="Total 8 2 5 4 11" xfId="23778"/>
    <cellStyle name="Total 8 2 5 4 11 2" xfId="23779"/>
    <cellStyle name="Total 8 2 5 4 12" xfId="23780"/>
    <cellStyle name="Total 8 2 5 4 12 2" xfId="23781"/>
    <cellStyle name="Total 8 2 5 4 13" xfId="23782"/>
    <cellStyle name="Total 8 2 5 4 13 2" xfId="23783"/>
    <cellStyle name="Total 8 2 5 4 14" xfId="23784"/>
    <cellStyle name="Total 8 2 5 4 14 2" xfId="23785"/>
    <cellStyle name="Total 8 2 5 4 15" xfId="23786"/>
    <cellStyle name="Total 8 2 5 4 15 2" xfId="23787"/>
    <cellStyle name="Total 8 2 5 4 16" xfId="23788"/>
    <cellStyle name="Total 8 2 5 4 2" xfId="23789"/>
    <cellStyle name="Total 8 2 5 4 2 2" xfId="23790"/>
    <cellStyle name="Total 8 2 5 4 3" xfId="23791"/>
    <cellStyle name="Total 8 2 5 4 3 2" xfId="23792"/>
    <cellStyle name="Total 8 2 5 4 4" xfId="23793"/>
    <cellStyle name="Total 8 2 5 4 4 2" xfId="23794"/>
    <cellStyle name="Total 8 2 5 4 5" xfId="23795"/>
    <cellStyle name="Total 8 2 5 4 5 2" xfId="23796"/>
    <cellStyle name="Total 8 2 5 4 6" xfId="23797"/>
    <cellStyle name="Total 8 2 5 4 6 2" xfId="23798"/>
    <cellStyle name="Total 8 2 5 4 7" xfId="23799"/>
    <cellStyle name="Total 8 2 5 4 7 2" xfId="23800"/>
    <cellStyle name="Total 8 2 5 4 8" xfId="23801"/>
    <cellStyle name="Total 8 2 5 4 8 2" xfId="23802"/>
    <cellStyle name="Total 8 2 5 4 9" xfId="23803"/>
    <cellStyle name="Total 8 2 5 4 9 2" xfId="23804"/>
    <cellStyle name="Total 8 2 5 5" xfId="23805"/>
    <cellStyle name="Total 8 2 5 5 10" xfId="23806"/>
    <cellStyle name="Total 8 2 5 5 10 2" xfId="23807"/>
    <cellStyle name="Total 8 2 5 5 11" xfId="23808"/>
    <cellStyle name="Total 8 2 5 5 11 2" xfId="23809"/>
    <cellStyle name="Total 8 2 5 5 12" xfId="23810"/>
    <cellStyle name="Total 8 2 5 5 12 2" xfId="23811"/>
    <cellStyle name="Total 8 2 5 5 13" xfId="23812"/>
    <cellStyle name="Total 8 2 5 5 13 2" xfId="23813"/>
    <cellStyle name="Total 8 2 5 5 14" xfId="23814"/>
    <cellStyle name="Total 8 2 5 5 14 2" xfId="23815"/>
    <cellStyle name="Total 8 2 5 5 15" xfId="23816"/>
    <cellStyle name="Total 8 2 5 5 2" xfId="23817"/>
    <cellStyle name="Total 8 2 5 5 2 2" xfId="23818"/>
    <cellStyle name="Total 8 2 5 5 3" xfId="23819"/>
    <cellStyle name="Total 8 2 5 5 3 2" xfId="23820"/>
    <cellStyle name="Total 8 2 5 5 4" xfId="23821"/>
    <cellStyle name="Total 8 2 5 5 4 2" xfId="23822"/>
    <cellStyle name="Total 8 2 5 5 5" xfId="23823"/>
    <cellStyle name="Total 8 2 5 5 5 2" xfId="23824"/>
    <cellStyle name="Total 8 2 5 5 6" xfId="23825"/>
    <cellStyle name="Total 8 2 5 5 6 2" xfId="23826"/>
    <cellStyle name="Total 8 2 5 5 7" xfId="23827"/>
    <cellStyle name="Total 8 2 5 5 7 2" xfId="23828"/>
    <cellStyle name="Total 8 2 5 5 8" xfId="23829"/>
    <cellStyle name="Total 8 2 5 5 8 2" xfId="23830"/>
    <cellStyle name="Total 8 2 5 5 9" xfId="23831"/>
    <cellStyle name="Total 8 2 5 5 9 2" xfId="23832"/>
    <cellStyle name="Total 8 2 5 6" xfId="23833"/>
    <cellStyle name="Total 8 2 5 6 2" xfId="23834"/>
    <cellStyle name="Total 8 2 5 7" xfId="23835"/>
    <cellStyle name="Total 8 2 5 7 2" xfId="23836"/>
    <cellStyle name="Total 8 2 5 8" xfId="23837"/>
    <cellStyle name="Total 8 2 5 8 2" xfId="23838"/>
    <cellStyle name="Total 8 2 5 9" xfId="23839"/>
    <cellStyle name="Total 8 2 5 9 2" xfId="23840"/>
    <cellStyle name="Total 8 2 6" xfId="23841"/>
    <cellStyle name="Total 8 2 6 10" xfId="23842"/>
    <cellStyle name="Total 8 2 6 10 2" xfId="23843"/>
    <cellStyle name="Total 8 2 6 11" xfId="23844"/>
    <cellStyle name="Total 8 2 6 11 2" xfId="23845"/>
    <cellStyle name="Total 8 2 6 12" xfId="23846"/>
    <cellStyle name="Total 8 2 6 12 2" xfId="23847"/>
    <cellStyle name="Total 8 2 6 13" xfId="23848"/>
    <cellStyle name="Total 8 2 6 13 2" xfId="23849"/>
    <cellStyle name="Total 8 2 6 14" xfId="23850"/>
    <cellStyle name="Total 8 2 6 14 2" xfId="23851"/>
    <cellStyle name="Total 8 2 6 15" xfId="23852"/>
    <cellStyle name="Total 8 2 6 15 2" xfId="23853"/>
    <cellStyle name="Total 8 2 6 16" xfId="23854"/>
    <cellStyle name="Total 8 2 6 16 2" xfId="23855"/>
    <cellStyle name="Total 8 2 6 17" xfId="23856"/>
    <cellStyle name="Total 8 2 6 17 2" xfId="23857"/>
    <cellStyle name="Total 8 2 6 18" xfId="23858"/>
    <cellStyle name="Total 8 2 6 18 2" xfId="23859"/>
    <cellStyle name="Total 8 2 6 19" xfId="23860"/>
    <cellStyle name="Total 8 2 6 2" xfId="23861"/>
    <cellStyle name="Total 8 2 6 2 10" xfId="23862"/>
    <cellStyle name="Total 8 2 6 2 10 2" xfId="23863"/>
    <cellStyle name="Total 8 2 6 2 11" xfId="23864"/>
    <cellStyle name="Total 8 2 6 2 11 2" xfId="23865"/>
    <cellStyle name="Total 8 2 6 2 12" xfId="23866"/>
    <cellStyle name="Total 8 2 6 2 12 2" xfId="23867"/>
    <cellStyle name="Total 8 2 6 2 13" xfId="23868"/>
    <cellStyle name="Total 8 2 6 2 13 2" xfId="23869"/>
    <cellStyle name="Total 8 2 6 2 14" xfId="23870"/>
    <cellStyle name="Total 8 2 6 2 14 2" xfId="23871"/>
    <cellStyle name="Total 8 2 6 2 15" xfId="23872"/>
    <cellStyle name="Total 8 2 6 2 15 2" xfId="23873"/>
    <cellStyle name="Total 8 2 6 2 16" xfId="23874"/>
    <cellStyle name="Total 8 2 6 2 16 2" xfId="23875"/>
    <cellStyle name="Total 8 2 6 2 17" xfId="23876"/>
    <cellStyle name="Total 8 2 6 2 17 2" xfId="23877"/>
    <cellStyle name="Total 8 2 6 2 18" xfId="23878"/>
    <cellStyle name="Total 8 2 6 2 2" xfId="23879"/>
    <cellStyle name="Total 8 2 6 2 2 2" xfId="23880"/>
    <cellStyle name="Total 8 2 6 2 3" xfId="23881"/>
    <cellStyle name="Total 8 2 6 2 3 2" xfId="23882"/>
    <cellStyle name="Total 8 2 6 2 4" xfId="23883"/>
    <cellStyle name="Total 8 2 6 2 4 2" xfId="23884"/>
    <cellStyle name="Total 8 2 6 2 5" xfId="23885"/>
    <cellStyle name="Total 8 2 6 2 5 2" xfId="23886"/>
    <cellStyle name="Total 8 2 6 2 6" xfId="23887"/>
    <cellStyle name="Total 8 2 6 2 6 2" xfId="23888"/>
    <cellStyle name="Total 8 2 6 2 7" xfId="23889"/>
    <cellStyle name="Total 8 2 6 2 7 2" xfId="23890"/>
    <cellStyle name="Total 8 2 6 2 8" xfId="23891"/>
    <cellStyle name="Total 8 2 6 2 8 2" xfId="23892"/>
    <cellStyle name="Total 8 2 6 2 9" xfId="23893"/>
    <cellStyle name="Total 8 2 6 2 9 2" xfId="23894"/>
    <cellStyle name="Total 8 2 6 3" xfId="23895"/>
    <cellStyle name="Total 8 2 6 3 10" xfId="23896"/>
    <cellStyle name="Total 8 2 6 3 10 2" xfId="23897"/>
    <cellStyle name="Total 8 2 6 3 11" xfId="23898"/>
    <cellStyle name="Total 8 2 6 3 11 2" xfId="23899"/>
    <cellStyle name="Total 8 2 6 3 12" xfId="23900"/>
    <cellStyle name="Total 8 2 6 3 12 2" xfId="23901"/>
    <cellStyle name="Total 8 2 6 3 13" xfId="23902"/>
    <cellStyle name="Total 8 2 6 3 13 2" xfId="23903"/>
    <cellStyle name="Total 8 2 6 3 14" xfId="23904"/>
    <cellStyle name="Total 8 2 6 3 14 2" xfId="23905"/>
    <cellStyle name="Total 8 2 6 3 15" xfId="23906"/>
    <cellStyle name="Total 8 2 6 3 15 2" xfId="23907"/>
    <cellStyle name="Total 8 2 6 3 16" xfId="23908"/>
    <cellStyle name="Total 8 2 6 3 2" xfId="23909"/>
    <cellStyle name="Total 8 2 6 3 2 2" xfId="23910"/>
    <cellStyle name="Total 8 2 6 3 3" xfId="23911"/>
    <cellStyle name="Total 8 2 6 3 3 2" xfId="23912"/>
    <cellStyle name="Total 8 2 6 3 4" xfId="23913"/>
    <cellStyle name="Total 8 2 6 3 4 2" xfId="23914"/>
    <cellStyle name="Total 8 2 6 3 5" xfId="23915"/>
    <cellStyle name="Total 8 2 6 3 5 2" xfId="23916"/>
    <cellStyle name="Total 8 2 6 3 6" xfId="23917"/>
    <cellStyle name="Total 8 2 6 3 6 2" xfId="23918"/>
    <cellStyle name="Total 8 2 6 3 7" xfId="23919"/>
    <cellStyle name="Total 8 2 6 3 7 2" xfId="23920"/>
    <cellStyle name="Total 8 2 6 3 8" xfId="23921"/>
    <cellStyle name="Total 8 2 6 3 8 2" xfId="23922"/>
    <cellStyle name="Total 8 2 6 3 9" xfId="23923"/>
    <cellStyle name="Total 8 2 6 3 9 2" xfId="23924"/>
    <cellStyle name="Total 8 2 6 4" xfId="23925"/>
    <cellStyle name="Total 8 2 6 4 10" xfId="23926"/>
    <cellStyle name="Total 8 2 6 4 10 2" xfId="23927"/>
    <cellStyle name="Total 8 2 6 4 11" xfId="23928"/>
    <cellStyle name="Total 8 2 6 4 11 2" xfId="23929"/>
    <cellStyle name="Total 8 2 6 4 12" xfId="23930"/>
    <cellStyle name="Total 8 2 6 4 12 2" xfId="23931"/>
    <cellStyle name="Total 8 2 6 4 13" xfId="23932"/>
    <cellStyle name="Total 8 2 6 4 13 2" xfId="23933"/>
    <cellStyle name="Total 8 2 6 4 14" xfId="23934"/>
    <cellStyle name="Total 8 2 6 4 14 2" xfId="23935"/>
    <cellStyle name="Total 8 2 6 4 15" xfId="23936"/>
    <cellStyle name="Total 8 2 6 4 15 2" xfId="23937"/>
    <cellStyle name="Total 8 2 6 4 16" xfId="23938"/>
    <cellStyle name="Total 8 2 6 4 2" xfId="23939"/>
    <cellStyle name="Total 8 2 6 4 2 2" xfId="23940"/>
    <cellStyle name="Total 8 2 6 4 3" xfId="23941"/>
    <cellStyle name="Total 8 2 6 4 3 2" xfId="23942"/>
    <cellStyle name="Total 8 2 6 4 4" xfId="23943"/>
    <cellStyle name="Total 8 2 6 4 4 2" xfId="23944"/>
    <cellStyle name="Total 8 2 6 4 5" xfId="23945"/>
    <cellStyle name="Total 8 2 6 4 5 2" xfId="23946"/>
    <cellStyle name="Total 8 2 6 4 6" xfId="23947"/>
    <cellStyle name="Total 8 2 6 4 6 2" xfId="23948"/>
    <cellStyle name="Total 8 2 6 4 7" xfId="23949"/>
    <cellStyle name="Total 8 2 6 4 7 2" xfId="23950"/>
    <cellStyle name="Total 8 2 6 4 8" xfId="23951"/>
    <cellStyle name="Total 8 2 6 4 8 2" xfId="23952"/>
    <cellStyle name="Total 8 2 6 4 9" xfId="23953"/>
    <cellStyle name="Total 8 2 6 4 9 2" xfId="23954"/>
    <cellStyle name="Total 8 2 6 5" xfId="23955"/>
    <cellStyle name="Total 8 2 6 5 10" xfId="23956"/>
    <cellStyle name="Total 8 2 6 5 10 2" xfId="23957"/>
    <cellStyle name="Total 8 2 6 5 11" xfId="23958"/>
    <cellStyle name="Total 8 2 6 5 11 2" xfId="23959"/>
    <cellStyle name="Total 8 2 6 5 12" xfId="23960"/>
    <cellStyle name="Total 8 2 6 5 12 2" xfId="23961"/>
    <cellStyle name="Total 8 2 6 5 13" xfId="23962"/>
    <cellStyle name="Total 8 2 6 5 13 2" xfId="23963"/>
    <cellStyle name="Total 8 2 6 5 14" xfId="23964"/>
    <cellStyle name="Total 8 2 6 5 14 2" xfId="23965"/>
    <cellStyle name="Total 8 2 6 5 15" xfId="23966"/>
    <cellStyle name="Total 8 2 6 5 2" xfId="23967"/>
    <cellStyle name="Total 8 2 6 5 2 2" xfId="23968"/>
    <cellStyle name="Total 8 2 6 5 3" xfId="23969"/>
    <cellStyle name="Total 8 2 6 5 3 2" xfId="23970"/>
    <cellStyle name="Total 8 2 6 5 4" xfId="23971"/>
    <cellStyle name="Total 8 2 6 5 4 2" xfId="23972"/>
    <cellStyle name="Total 8 2 6 5 5" xfId="23973"/>
    <cellStyle name="Total 8 2 6 5 5 2" xfId="23974"/>
    <cellStyle name="Total 8 2 6 5 6" xfId="23975"/>
    <cellStyle name="Total 8 2 6 5 6 2" xfId="23976"/>
    <cellStyle name="Total 8 2 6 5 7" xfId="23977"/>
    <cellStyle name="Total 8 2 6 5 7 2" xfId="23978"/>
    <cellStyle name="Total 8 2 6 5 8" xfId="23979"/>
    <cellStyle name="Total 8 2 6 5 8 2" xfId="23980"/>
    <cellStyle name="Total 8 2 6 5 9" xfId="23981"/>
    <cellStyle name="Total 8 2 6 5 9 2" xfId="23982"/>
    <cellStyle name="Total 8 2 6 6" xfId="23983"/>
    <cellStyle name="Total 8 2 6 6 2" xfId="23984"/>
    <cellStyle name="Total 8 2 6 7" xfId="23985"/>
    <cellStyle name="Total 8 2 6 7 2" xfId="23986"/>
    <cellStyle name="Total 8 2 6 8" xfId="23987"/>
    <cellStyle name="Total 8 2 6 8 2" xfId="23988"/>
    <cellStyle name="Total 8 2 6 9" xfId="23989"/>
    <cellStyle name="Total 8 2 6 9 2" xfId="23990"/>
    <cellStyle name="Total 8 2 7" xfId="23991"/>
    <cellStyle name="Total 8 2 7 10" xfId="23992"/>
    <cellStyle name="Total 8 2 7 10 2" xfId="23993"/>
    <cellStyle name="Total 8 2 7 11" xfId="23994"/>
    <cellStyle name="Total 8 2 7 11 2" xfId="23995"/>
    <cellStyle name="Total 8 2 7 12" xfId="23996"/>
    <cellStyle name="Total 8 2 7 12 2" xfId="23997"/>
    <cellStyle name="Total 8 2 7 13" xfId="23998"/>
    <cellStyle name="Total 8 2 7 13 2" xfId="23999"/>
    <cellStyle name="Total 8 2 7 14" xfId="24000"/>
    <cellStyle name="Total 8 2 7 14 2" xfId="24001"/>
    <cellStyle name="Total 8 2 7 15" xfId="24002"/>
    <cellStyle name="Total 8 2 7 15 2" xfId="24003"/>
    <cellStyle name="Total 8 2 7 16" xfId="24004"/>
    <cellStyle name="Total 8 2 7 16 2" xfId="24005"/>
    <cellStyle name="Total 8 2 7 17" xfId="24006"/>
    <cellStyle name="Total 8 2 7 17 2" xfId="24007"/>
    <cellStyle name="Total 8 2 7 18" xfId="24008"/>
    <cellStyle name="Total 8 2 7 2" xfId="24009"/>
    <cellStyle name="Total 8 2 7 2 10" xfId="24010"/>
    <cellStyle name="Total 8 2 7 2 10 2" xfId="24011"/>
    <cellStyle name="Total 8 2 7 2 11" xfId="24012"/>
    <cellStyle name="Total 8 2 7 2 11 2" xfId="24013"/>
    <cellStyle name="Total 8 2 7 2 12" xfId="24014"/>
    <cellStyle name="Total 8 2 7 2 12 2" xfId="24015"/>
    <cellStyle name="Total 8 2 7 2 13" xfId="24016"/>
    <cellStyle name="Total 8 2 7 2 13 2" xfId="24017"/>
    <cellStyle name="Total 8 2 7 2 14" xfId="24018"/>
    <cellStyle name="Total 8 2 7 2 14 2" xfId="24019"/>
    <cellStyle name="Total 8 2 7 2 15" xfId="24020"/>
    <cellStyle name="Total 8 2 7 2 15 2" xfId="24021"/>
    <cellStyle name="Total 8 2 7 2 16" xfId="24022"/>
    <cellStyle name="Total 8 2 7 2 16 2" xfId="24023"/>
    <cellStyle name="Total 8 2 7 2 17" xfId="24024"/>
    <cellStyle name="Total 8 2 7 2 17 2" xfId="24025"/>
    <cellStyle name="Total 8 2 7 2 18" xfId="24026"/>
    <cellStyle name="Total 8 2 7 2 2" xfId="24027"/>
    <cellStyle name="Total 8 2 7 2 2 2" xfId="24028"/>
    <cellStyle name="Total 8 2 7 2 3" xfId="24029"/>
    <cellStyle name="Total 8 2 7 2 3 2" xfId="24030"/>
    <cellStyle name="Total 8 2 7 2 4" xfId="24031"/>
    <cellStyle name="Total 8 2 7 2 4 2" xfId="24032"/>
    <cellStyle name="Total 8 2 7 2 5" xfId="24033"/>
    <cellStyle name="Total 8 2 7 2 5 2" xfId="24034"/>
    <cellStyle name="Total 8 2 7 2 6" xfId="24035"/>
    <cellStyle name="Total 8 2 7 2 6 2" xfId="24036"/>
    <cellStyle name="Total 8 2 7 2 7" xfId="24037"/>
    <cellStyle name="Total 8 2 7 2 7 2" xfId="24038"/>
    <cellStyle name="Total 8 2 7 2 8" xfId="24039"/>
    <cellStyle name="Total 8 2 7 2 8 2" xfId="24040"/>
    <cellStyle name="Total 8 2 7 2 9" xfId="24041"/>
    <cellStyle name="Total 8 2 7 2 9 2" xfId="24042"/>
    <cellStyle name="Total 8 2 7 3" xfId="24043"/>
    <cellStyle name="Total 8 2 7 3 10" xfId="24044"/>
    <cellStyle name="Total 8 2 7 3 10 2" xfId="24045"/>
    <cellStyle name="Total 8 2 7 3 11" xfId="24046"/>
    <cellStyle name="Total 8 2 7 3 11 2" xfId="24047"/>
    <cellStyle name="Total 8 2 7 3 12" xfId="24048"/>
    <cellStyle name="Total 8 2 7 3 12 2" xfId="24049"/>
    <cellStyle name="Total 8 2 7 3 13" xfId="24050"/>
    <cellStyle name="Total 8 2 7 3 13 2" xfId="24051"/>
    <cellStyle name="Total 8 2 7 3 14" xfId="24052"/>
    <cellStyle name="Total 8 2 7 3 14 2" xfId="24053"/>
    <cellStyle name="Total 8 2 7 3 15" xfId="24054"/>
    <cellStyle name="Total 8 2 7 3 15 2" xfId="24055"/>
    <cellStyle name="Total 8 2 7 3 16" xfId="24056"/>
    <cellStyle name="Total 8 2 7 3 2" xfId="24057"/>
    <cellStyle name="Total 8 2 7 3 2 2" xfId="24058"/>
    <cellStyle name="Total 8 2 7 3 3" xfId="24059"/>
    <cellStyle name="Total 8 2 7 3 3 2" xfId="24060"/>
    <cellStyle name="Total 8 2 7 3 4" xfId="24061"/>
    <cellStyle name="Total 8 2 7 3 4 2" xfId="24062"/>
    <cellStyle name="Total 8 2 7 3 5" xfId="24063"/>
    <cellStyle name="Total 8 2 7 3 5 2" xfId="24064"/>
    <cellStyle name="Total 8 2 7 3 6" xfId="24065"/>
    <cellStyle name="Total 8 2 7 3 6 2" xfId="24066"/>
    <cellStyle name="Total 8 2 7 3 7" xfId="24067"/>
    <cellStyle name="Total 8 2 7 3 7 2" xfId="24068"/>
    <cellStyle name="Total 8 2 7 3 8" xfId="24069"/>
    <cellStyle name="Total 8 2 7 3 8 2" xfId="24070"/>
    <cellStyle name="Total 8 2 7 3 9" xfId="24071"/>
    <cellStyle name="Total 8 2 7 3 9 2" xfId="24072"/>
    <cellStyle name="Total 8 2 7 4" xfId="24073"/>
    <cellStyle name="Total 8 2 7 4 10" xfId="24074"/>
    <cellStyle name="Total 8 2 7 4 10 2" xfId="24075"/>
    <cellStyle name="Total 8 2 7 4 11" xfId="24076"/>
    <cellStyle name="Total 8 2 7 4 11 2" xfId="24077"/>
    <cellStyle name="Total 8 2 7 4 12" xfId="24078"/>
    <cellStyle name="Total 8 2 7 4 12 2" xfId="24079"/>
    <cellStyle name="Total 8 2 7 4 13" xfId="24080"/>
    <cellStyle name="Total 8 2 7 4 13 2" xfId="24081"/>
    <cellStyle name="Total 8 2 7 4 14" xfId="24082"/>
    <cellStyle name="Total 8 2 7 4 14 2" xfId="24083"/>
    <cellStyle name="Total 8 2 7 4 15" xfId="24084"/>
    <cellStyle name="Total 8 2 7 4 15 2" xfId="24085"/>
    <cellStyle name="Total 8 2 7 4 16" xfId="24086"/>
    <cellStyle name="Total 8 2 7 4 2" xfId="24087"/>
    <cellStyle name="Total 8 2 7 4 2 2" xfId="24088"/>
    <cellStyle name="Total 8 2 7 4 3" xfId="24089"/>
    <cellStyle name="Total 8 2 7 4 3 2" xfId="24090"/>
    <cellStyle name="Total 8 2 7 4 4" xfId="24091"/>
    <cellStyle name="Total 8 2 7 4 4 2" xfId="24092"/>
    <cellStyle name="Total 8 2 7 4 5" xfId="24093"/>
    <cellStyle name="Total 8 2 7 4 5 2" xfId="24094"/>
    <cellStyle name="Total 8 2 7 4 6" xfId="24095"/>
    <cellStyle name="Total 8 2 7 4 6 2" xfId="24096"/>
    <cellStyle name="Total 8 2 7 4 7" xfId="24097"/>
    <cellStyle name="Total 8 2 7 4 7 2" xfId="24098"/>
    <cellStyle name="Total 8 2 7 4 8" xfId="24099"/>
    <cellStyle name="Total 8 2 7 4 8 2" xfId="24100"/>
    <cellStyle name="Total 8 2 7 4 9" xfId="24101"/>
    <cellStyle name="Total 8 2 7 4 9 2" xfId="24102"/>
    <cellStyle name="Total 8 2 7 5" xfId="24103"/>
    <cellStyle name="Total 8 2 7 5 10" xfId="24104"/>
    <cellStyle name="Total 8 2 7 5 10 2" xfId="24105"/>
    <cellStyle name="Total 8 2 7 5 11" xfId="24106"/>
    <cellStyle name="Total 8 2 7 5 11 2" xfId="24107"/>
    <cellStyle name="Total 8 2 7 5 12" xfId="24108"/>
    <cellStyle name="Total 8 2 7 5 12 2" xfId="24109"/>
    <cellStyle name="Total 8 2 7 5 13" xfId="24110"/>
    <cellStyle name="Total 8 2 7 5 13 2" xfId="24111"/>
    <cellStyle name="Total 8 2 7 5 14" xfId="24112"/>
    <cellStyle name="Total 8 2 7 5 2" xfId="24113"/>
    <cellStyle name="Total 8 2 7 5 2 2" xfId="24114"/>
    <cellStyle name="Total 8 2 7 5 3" xfId="24115"/>
    <cellStyle name="Total 8 2 7 5 3 2" xfId="24116"/>
    <cellStyle name="Total 8 2 7 5 4" xfId="24117"/>
    <cellStyle name="Total 8 2 7 5 4 2" xfId="24118"/>
    <cellStyle name="Total 8 2 7 5 5" xfId="24119"/>
    <cellStyle name="Total 8 2 7 5 5 2" xfId="24120"/>
    <cellStyle name="Total 8 2 7 5 6" xfId="24121"/>
    <cellStyle name="Total 8 2 7 5 6 2" xfId="24122"/>
    <cellStyle name="Total 8 2 7 5 7" xfId="24123"/>
    <cellStyle name="Total 8 2 7 5 7 2" xfId="24124"/>
    <cellStyle name="Total 8 2 7 5 8" xfId="24125"/>
    <cellStyle name="Total 8 2 7 5 8 2" xfId="24126"/>
    <cellStyle name="Total 8 2 7 5 9" xfId="24127"/>
    <cellStyle name="Total 8 2 7 5 9 2" xfId="24128"/>
    <cellStyle name="Total 8 2 7 6" xfId="24129"/>
    <cellStyle name="Total 8 2 7 6 2" xfId="24130"/>
    <cellStyle name="Total 8 2 7 7" xfId="24131"/>
    <cellStyle name="Total 8 2 7 7 2" xfId="24132"/>
    <cellStyle name="Total 8 2 7 8" xfId="24133"/>
    <cellStyle name="Total 8 2 7 8 2" xfId="24134"/>
    <cellStyle name="Total 8 2 7 9" xfId="24135"/>
    <cellStyle name="Total 8 2 7 9 2" xfId="24136"/>
    <cellStyle name="Total 8 2 8" xfId="24137"/>
    <cellStyle name="Total 8 2 8 10" xfId="24138"/>
    <cellStyle name="Total 8 2 8 10 2" xfId="24139"/>
    <cellStyle name="Total 8 2 8 11" xfId="24140"/>
    <cellStyle name="Total 8 2 8 11 2" xfId="24141"/>
    <cellStyle name="Total 8 2 8 12" xfId="24142"/>
    <cellStyle name="Total 8 2 8 12 2" xfId="24143"/>
    <cellStyle name="Total 8 2 8 13" xfId="24144"/>
    <cellStyle name="Total 8 2 8 13 2" xfId="24145"/>
    <cellStyle name="Total 8 2 8 14" xfId="24146"/>
    <cellStyle name="Total 8 2 8 14 2" xfId="24147"/>
    <cellStyle name="Total 8 2 8 15" xfId="24148"/>
    <cellStyle name="Total 8 2 8 15 2" xfId="24149"/>
    <cellStyle name="Total 8 2 8 16" xfId="24150"/>
    <cellStyle name="Total 8 2 8 16 2" xfId="24151"/>
    <cellStyle name="Total 8 2 8 17" xfId="24152"/>
    <cellStyle name="Total 8 2 8 17 2" xfId="24153"/>
    <cellStyle name="Total 8 2 8 18" xfId="24154"/>
    <cellStyle name="Total 8 2 8 2" xfId="24155"/>
    <cellStyle name="Total 8 2 8 2 10" xfId="24156"/>
    <cellStyle name="Total 8 2 8 2 10 2" xfId="24157"/>
    <cellStyle name="Total 8 2 8 2 11" xfId="24158"/>
    <cellStyle name="Total 8 2 8 2 11 2" xfId="24159"/>
    <cellStyle name="Total 8 2 8 2 12" xfId="24160"/>
    <cellStyle name="Total 8 2 8 2 12 2" xfId="24161"/>
    <cellStyle name="Total 8 2 8 2 13" xfId="24162"/>
    <cellStyle name="Total 8 2 8 2 13 2" xfId="24163"/>
    <cellStyle name="Total 8 2 8 2 14" xfId="24164"/>
    <cellStyle name="Total 8 2 8 2 14 2" xfId="24165"/>
    <cellStyle name="Total 8 2 8 2 15" xfId="24166"/>
    <cellStyle name="Total 8 2 8 2 15 2" xfId="24167"/>
    <cellStyle name="Total 8 2 8 2 16" xfId="24168"/>
    <cellStyle name="Total 8 2 8 2 16 2" xfId="24169"/>
    <cellStyle name="Total 8 2 8 2 17" xfId="24170"/>
    <cellStyle name="Total 8 2 8 2 17 2" xfId="24171"/>
    <cellStyle name="Total 8 2 8 2 18" xfId="24172"/>
    <cellStyle name="Total 8 2 8 2 2" xfId="24173"/>
    <cellStyle name="Total 8 2 8 2 2 2" xfId="24174"/>
    <cellStyle name="Total 8 2 8 2 3" xfId="24175"/>
    <cellStyle name="Total 8 2 8 2 3 2" xfId="24176"/>
    <cellStyle name="Total 8 2 8 2 4" xfId="24177"/>
    <cellStyle name="Total 8 2 8 2 4 2" xfId="24178"/>
    <cellStyle name="Total 8 2 8 2 5" xfId="24179"/>
    <cellStyle name="Total 8 2 8 2 5 2" xfId="24180"/>
    <cellStyle name="Total 8 2 8 2 6" xfId="24181"/>
    <cellStyle name="Total 8 2 8 2 6 2" xfId="24182"/>
    <cellStyle name="Total 8 2 8 2 7" xfId="24183"/>
    <cellStyle name="Total 8 2 8 2 7 2" xfId="24184"/>
    <cellStyle name="Total 8 2 8 2 8" xfId="24185"/>
    <cellStyle name="Total 8 2 8 2 8 2" xfId="24186"/>
    <cellStyle name="Total 8 2 8 2 9" xfId="24187"/>
    <cellStyle name="Total 8 2 8 2 9 2" xfId="24188"/>
    <cellStyle name="Total 8 2 8 3" xfId="24189"/>
    <cellStyle name="Total 8 2 8 3 10" xfId="24190"/>
    <cellStyle name="Total 8 2 8 3 10 2" xfId="24191"/>
    <cellStyle name="Total 8 2 8 3 11" xfId="24192"/>
    <cellStyle name="Total 8 2 8 3 11 2" xfId="24193"/>
    <cellStyle name="Total 8 2 8 3 12" xfId="24194"/>
    <cellStyle name="Total 8 2 8 3 12 2" xfId="24195"/>
    <cellStyle name="Total 8 2 8 3 13" xfId="24196"/>
    <cellStyle name="Total 8 2 8 3 13 2" xfId="24197"/>
    <cellStyle name="Total 8 2 8 3 14" xfId="24198"/>
    <cellStyle name="Total 8 2 8 3 14 2" xfId="24199"/>
    <cellStyle name="Total 8 2 8 3 15" xfId="24200"/>
    <cellStyle name="Total 8 2 8 3 15 2" xfId="24201"/>
    <cellStyle name="Total 8 2 8 3 16" xfId="24202"/>
    <cellStyle name="Total 8 2 8 3 2" xfId="24203"/>
    <cellStyle name="Total 8 2 8 3 2 2" xfId="24204"/>
    <cellStyle name="Total 8 2 8 3 3" xfId="24205"/>
    <cellStyle name="Total 8 2 8 3 3 2" xfId="24206"/>
    <cellStyle name="Total 8 2 8 3 4" xfId="24207"/>
    <cellStyle name="Total 8 2 8 3 4 2" xfId="24208"/>
    <cellStyle name="Total 8 2 8 3 5" xfId="24209"/>
    <cellStyle name="Total 8 2 8 3 5 2" xfId="24210"/>
    <cellStyle name="Total 8 2 8 3 6" xfId="24211"/>
    <cellStyle name="Total 8 2 8 3 6 2" xfId="24212"/>
    <cellStyle name="Total 8 2 8 3 7" xfId="24213"/>
    <cellStyle name="Total 8 2 8 3 7 2" xfId="24214"/>
    <cellStyle name="Total 8 2 8 3 8" xfId="24215"/>
    <cellStyle name="Total 8 2 8 3 8 2" xfId="24216"/>
    <cellStyle name="Total 8 2 8 3 9" xfId="24217"/>
    <cellStyle name="Total 8 2 8 3 9 2" xfId="24218"/>
    <cellStyle name="Total 8 2 8 4" xfId="24219"/>
    <cellStyle name="Total 8 2 8 4 10" xfId="24220"/>
    <cellStyle name="Total 8 2 8 4 10 2" xfId="24221"/>
    <cellStyle name="Total 8 2 8 4 11" xfId="24222"/>
    <cellStyle name="Total 8 2 8 4 11 2" xfId="24223"/>
    <cellStyle name="Total 8 2 8 4 12" xfId="24224"/>
    <cellStyle name="Total 8 2 8 4 12 2" xfId="24225"/>
    <cellStyle name="Total 8 2 8 4 13" xfId="24226"/>
    <cellStyle name="Total 8 2 8 4 13 2" xfId="24227"/>
    <cellStyle name="Total 8 2 8 4 14" xfId="24228"/>
    <cellStyle name="Total 8 2 8 4 14 2" xfId="24229"/>
    <cellStyle name="Total 8 2 8 4 15" xfId="24230"/>
    <cellStyle name="Total 8 2 8 4 15 2" xfId="24231"/>
    <cellStyle name="Total 8 2 8 4 16" xfId="24232"/>
    <cellStyle name="Total 8 2 8 4 2" xfId="24233"/>
    <cellStyle name="Total 8 2 8 4 2 2" xfId="24234"/>
    <cellStyle name="Total 8 2 8 4 3" xfId="24235"/>
    <cellStyle name="Total 8 2 8 4 3 2" xfId="24236"/>
    <cellStyle name="Total 8 2 8 4 4" xfId="24237"/>
    <cellStyle name="Total 8 2 8 4 4 2" xfId="24238"/>
    <cellStyle name="Total 8 2 8 4 5" xfId="24239"/>
    <cellStyle name="Total 8 2 8 4 5 2" xfId="24240"/>
    <cellStyle name="Total 8 2 8 4 6" xfId="24241"/>
    <cellStyle name="Total 8 2 8 4 6 2" xfId="24242"/>
    <cellStyle name="Total 8 2 8 4 7" xfId="24243"/>
    <cellStyle name="Total 8 2 8 4 7 2" xfId="24244"/>
    <cellStyle name="Total 8 2 8 4 8" xfId="24245"/>
    <cellStyle name="Total 8 2 8 4 8 2" xfId="24246"/>
    <cellStyle name="Total 8 2 8 4 9" xfId="24247"/>
    <cellStyle name="Total 8 2 8 4 9 2" xfId="24248"/>
    <cellStyle name="Total 8 2 8 5" xfId="24249"/>
    <cellStyle name="Total 8 2 8 5 10" xfId="24250"/>
    <cellStyle name="Total 8 2 8 5 10 2" xfId="24251"/>
    <cellStyle name="Total 8 2 8 5 11" xfId="24252"/>
    <cellStyle name="Total 8 2 8 5 11 2" xfId="24253"/>
    <cellStyle name="Total 8 2 8 5 12" xfId="24254"/>
    <cellStyle name="Total 8 2 8 5 12 2" xfId="24255"/>
    <cellStyle name="Total 8 2 8 5 13" xfId="24256"/>
    <cellStyle name="Total 8 2 8 5 13 2" xfId="24257"/>
    <cellStyle name="Total 8 2 8 5 14" xfId="24258"/>
    <cellStyle name="Total 8 2 8 5 2" xfId="24259"/>
    <cellStyle name="Total 8 2 8 5 2 2" xfId="24260"/>
    <cellStyle name="Total 8 2 8 5 3" xfId="24261"/>
    <cellStyle name="Total 8 2 8 5 3 2" xfId="24262"/>
    <cellStyle name="Total 8 2 8 5 4" xfId="24263"/>
    <cellStyle name="Total 8 2 8 5 4 2" xfId="24264"/>
    <cellStyle name="Total 8 2 8 5 5" xfId="24265"/>
    <cellStyle name="Total 8 2 8 5 5 2" xfId="24266"/>
    <cellStyle name="Total 8 2 8 5 6" xfId="24267"/>
    <cellStyle name="Total 8 2 8 5 6 2" xfId="24268"/>
    <cellStyle name="Total 8 2 8 5 7" xfId="24269"/>
    <cellStyle name="Total 8 2 8 5 7 2" xfId="24270"/>
    <cellStyle name="Total 8 2 8 5 8" xfId="24271"/>
    <cellStyle name="Total 8 2 8 5 8 2" xfId="24272"/>
    <cellStyle name="Total 8 2 8 5 9" xfId="24273"/>
    <cellStyle name="Total 8 2 8 5 9 2" xfId="24274"/>
    <cellStyle name="Total 8 2 8 6" xfId="24275"/>
    <cellStyle name="Total 8 2 8 6 2" xfId="24276"/>
    <cellStyle name="Total 8 2 8 7" xfId="24277"/>
    <cellStyle name="Total 8 2 8 7 2" xfId="24278"/>
    <cellStyle name="Total 8 2 8 8" xfId="24279"/>
    <cellStyle name="Total 8 2 8 8 2" xfId="24280"/>
    <cellStyle name="Total 8 2 8 9" xfId="24281"/>
    <cellStyle name="Total 8 2 8 9 2" xfId="24282"/>
    <cellStyle name="Total 8 2 9" xfId="24283"/>
    <cellStyle name="Total 8 2 9 10" xfId="24284"/>
    <cellStyle name="Total 8 2 9 10 2" xfId="24285"/>
    <cellStyle name="Total 8 2 9 11" xfId="24286"/>
    <cellStyle name="Total 8 2 9 11 2" xfId="24287"/>
    <cellStyle name="Total 8 2 9 12" xfId="24288"/>
    <cellStyle name="Total 8 2 9 12 2" xfId="24289"/>
    <cellStyle name="Total 8 2 9 13" xfId="24290"/>
    <cellStyle name="Total 8 2 9 13 2" xfId="24291"/>
    <cellStyle name="Total 8 2 9 14" xfId="24292"/>
    <cellStyle name="Total 8 2 9 14 2" xfId="24293"/>
    <cellStyle name="Total 8 2 9 15" xfId="24294"/>
    <cellStyle name="Total 8 2 9 15 2" xfId="24295"/>
    <cellStyle name="Total 8 2 9 16" xfId="24296"/>
    <cellStyle name="Total 8 2 9 16 2" xfId="24297"/>
    <cellStyle name="Total 8 2 9 17" xfId="24298"/>
    <cellStyle name="Total 8 2 9 17 2" xfId="24299"/>
    <cellStyle name="Total 8 2 9 18" xfId="24300"/>
    <cellStyle name="Total 8 2 9 2" xfId="24301"/>
    <cellStyle name="Total 8 2 9 2 2" xfId="24302"/>
    <cellStyle name="Total 8 2 9 3" xfId="24303"/>
    <cellStyle name="Total 8 2 9 3 2" xfId="24304"/>
    <cellStyle name="Total 8 2 9 4" xfId="24305"/>
    <cellStyle name="Total 8 2 9 4 2" xfId="24306"/>
    <cellStyle name="Total 8 2 9 5" xfId="24307"/>
    <cellStyle name="Total 8 2 9 5 2" xfId="24308"/>
    <cellStyle name="Total 8 2 9 6" xfId="24309"/>
    <cellStyle name="Total 8 2 9 6 2" xfId="24310"/>
    <cellStyle name="Total 8 2 9 7" xfId="24311"/>
    <cellStyle name="Total 8 2 9 7 2" xfId="24312"/>
    <cellStyle name="Total 8 2 9 8" xfId="24313"/>
    <cellStyle name="Total 8 2 9 8 2" xfId="24314"/>
    <cellStyle name="Total 8 2 9 9" xfId="24315"/>
    <cellStyle name="Total 8 2 9 9 2" xfId="24316"/>
    <cellStyle name="Total 8 20" xfId="24317"/>
    <cellStyle name="Total 8 20 2" xfId="24318"/>
    <cellStyle name="Total 8 21" xfId="24319"/>
    <cellStyle name="Total 8 21 2" xfId="24320"/>
    <cellStyle name="Total 8 22" xfId="24321"/>
    <cellStyle name="Total 8 22 2" xfId="24322"/>
    <cellStyle name="Total 8 23" xfId="24323"/>
    <cellStyle name="Total 8 23 2" xfId="24324"/>
    <cellStyle name="Total 8 24" xfId="24325"/>
    <cellStyle name="Total 8 24 2" xfId="24326"/>
    <cellStyle name="Total 8 25" xfId="24327"/>
    <cellStyle name="Total 8 25 2" xfId="24328"/>
    <cellStyle name="Total 8 26" xfId="24329"/>
    <cellStyle name="Total 8 26 2" xfId="24330"/>
    <cellStyle name="Total 8 27" xfId="24331"/>
    <cellStyle name="Total 8 27 2" xfId="24332"/>
    <cellStyle name="Total 8 28" xfId="24333"/>
    <cellStyle name="Total 8 3" xfId="24334"/>
    <cellStyle name="Total 8 3 10" xfId="24335"/>
    <cellStyle name="Total 8 3 10 2" xfId="24336"/>
    <cellStyle name="Total 8 3 11" xfId="24337"/>
    <cellStyle name="Total 8 3 11 2" xfId="24338"/>
    <cellStyle name="Total 8 3 12" xfId="24339"/>
    <cellStyle name="Total 8 3 12 2" xfId="24340"/>
    <cellStyle name="Total 8 3 13" xfId="24341"/>
    <cellStyle name="Total 8 3 13 2" xfId="24342"/>
    <cellStyle name="Total 8 3 14" xfId="24343"/>
    <cellStyle name="Total 8 3 14 2" xfId="24344"/>
    <cellStyle name="Total 8 3 15" xfId="24345"/>
    <cellStyle name="Total 8 3 15 2" xfId="24346"/>
    <cellStyle name="Total 8 3 16" xfId="24347"/>
    <cellStyle name="Total 8 3 16 2" xfId="24348"/>
    <cellStyle name="Total 8 3 17" xfId="24349"/>
    <cellStyle name="Total 8 3 17 2" xfId="24350"/>
    <cellStyle name="Total 8 3 18" xfId="24351"/>
    <cellStyle name="Total 8 3 18 2" xfId="24352"/>
    <cellStyle name="Total 8 3 19" xfId="24353"/>
    <cellStyle name="Total 8 3 19 2" xfId="24354"/>
    <cellStyle name="Total 8 3 2" xfId="24355"/>
    <cellStyle name="Total 8 3 2 10" xfId="24356"/>
    <cellStyle name="Total 8 3 2 10 2" xfId="24357"/>
    <cellStyle name="Total 8 3 2 11" xfId="24358"/>
    <cellStyle name="Total 8 3 2 11 2" xfId="24359"/>
    <cellStyle name="Total 8 3 2 12" xfId="24360"/>
    <cellStyle name="Total 8 3 2 12 2" xfId="24361"/>
    <cellStyle name="Total 8 3 2 13" xfId="24362"/>
    <cellStyle name="Total 8 3 2 13 2" xfId="24363"/>
    <cellStyle name="Total 8 3 2 14" xfId="24364"/>
    <cellStyle name="Total 8 3 2 14 2" xfId="24365"/>
    <cellStyle name="Total 8 3 2 15" xfId="24366"/>
    <cellStyle name="Total 8 3 2 15 2" xfId="24367"/>
    <cellStyle name="Total 8 3 2 16" xfId="24368"/>
    <cellStyle name="Total 8 3 2 16 2" xfId="24369"/>
    <cellStyle name="Total 8 3 2 17" xfId="24370"/>
    <cellStyle name="Total 8 3 2 17 2" xfId="24371"/>
    <cellStyle name="Total 8 3 2 18" xfId="24372"/>
    <cellStyle name="Total 8 3 2 18 2" xfId="24373"/>
    <cellStyle name="Total 8 3 2 19" xfId="24374"/>
    <cellStyle name="Total 8 3 2 2" xfId="24375"/>
    <cellStyle name="Total 8 3 2 2 2" xfId="24376"/>
    <cellStyle name="Total 8 3 2 3" xfId="24377"/>
    <cellStyle name="Total 8 3 2 3 2" xfId="24378"/>
    <cellStyle name="Total 8 3 2 4" xfId="24379"/>
    <cellStyle name="Total 8 3 2 4 2" xfId="24380"/>
    <cellStyle name="Total 8 3 2 5" xfId="24381"/>
    <cellStyle name="Total 8 3 2 5 2" xfId="24382"/>
    <cellStyle name="Total 8 3 2 6" xfId="24383"/>
    <cellStyle name="Total 8 3 2 6 2" xfId="24384"/>
    <cellStyle name="Total 8 3 2 7" xfId="24385"/>
    <cellStyle name="Total 8 3 2 7 2" xfId="24386"/>
    <cellStyle name="Total 8 3 2 8" xfId="24387"/>
    <cellStyle name="Total 8 3 2 8 2" xfId="24388"/>
    <cellStyle name="Total 8 3 2 9" xfId="24389"/>
    <cellStyle name="Total 8 3 2 9 2" xfId="24390"/>
    <cellStyle name="Total 8 3 20" xfId="24391"/>
    <cellStyle name="Total 8 3 3" xfId="24392"/>
    <cellStyle name="Total 8 3 3 10" xfId="24393"/>
    <cellStyle name="Total 8 3 3 10 2" xfId="24394"/>
    <cellStyle name="Total 8 3 3 11" xfId="24395"/>
    <cellStyle name="Total 8 3 3 11 2" xfId="24396"/>
    <cellStyle name="Total 8 3 3 12" xfId="24397"/>
    <cellStyle name="Total 8 3 3 12 2" xfId="24398"/>
    <cellStyle name="Total 8 3 3 13" xfId="24399"/>
    <cellStyle name="Total 8 3 3 13 2" xfId="24400"/>
    <cellStyle name="Total 8 3 3 14" xfId="24401"/>
    <cellStyle name="Total 8 3 3 14 2" xfId="24402"/>
    <cellStyle name="Total 8 3 3 15" xfId="24403"/>
    <cellStyle name="Total 8 3 3 15 2" xfId="24404"/>
    <cellStyle name="Total 8 3 3 16" xfId="24405"/>
    <cellStyle name="Total 8 3 3 16 2" xfId="24406"/>
    <cellStyle name="Total 8 3 3 17" xfId="24407"/>
    <cellStyle name="Total 8 3 3 17 2" xfId="24408"/>
    <cellStyle name="Total 8 3 3 18" xfId="24409"/>
    <cellStyle name="Total 8 3 3 18 2" xfId="24410"/>
    <cellStyle name="Total 8 3 3 19" xfId="24411"/>
    <cellStyle name="Total 8 3 3 2" xfId="24412"/>
    <cellStyle name="Total 8 3 3 2 2" xfId="24413"/>
    <cellStyle name="Total 8 3 3 3" xfId="24414"/>
    <cellStyle name="Total 8 3 3 3 2" xfId="24415"/>
    <cellStyle name="Total 8 3 3 4" xfId="24416"/>
    <cellStyle name="Total 8 3 3 4 2" xfId="24417"/>
    <cellStyle name="Total 8 3 3 5" xfId="24418"/>
    <cellStyle name="Total 8 3 3 5 2" xfId="24419"/>
    <cellStyle name="Total 8 3 3 6" xfId="24420"/>
    <cellStyle name="Total 8 3 3 6 2" xfId="24421"/>
    <cellStyle name="Total 8 3 3 7" xfId="24422"/>
    <cellStyle name="Total 8 3 3 7 2" xfId="24423"/>
    <cellStyle name="Total 8 3 3 8" xfId="24424"/>
    <cellStyle name="Total 8 3 3 8 2" xfId="24425"/>
    <cellStyle name="Total 8 3 3 9" xfId="24426"/>
    <cellStyle name="Total 8 3 3 9 2" xfId="24427"/>
    <cellStyle name="Total 8 3 4" xfId="24428"/>
    <cellStyle name="Total 8 3 4 10" xfId="24429"/>
    <cellStyle name="Total 8 3 4 10 2" xfId="24430"/>
    <cellStyle name="Total 8 3 4 11" xfId="24431"/>
    <cellStyle name="Total 8 3 4 11 2" xfId="24432"/>
    <cellStyle name="Total 8 3 4 12" xfId="24433"/>
    <cellStyle name="Total 8 3 4 12 2" xfId="24434"/>
    <cellStyle name="Total 8 3 4 13" xfId="24435"/>
    <cellStyle name="Total 8 3 4 13 2" xfId="24436"/>
    <cellStyle name="Total 8 3 4 14" xfId="24437"/>
    <cellStyle name="Total 8 3 4 14 2" xfId="24438"/>
    <cellStyle name="Total 8 3 4 15" xfId="24439"/>
    <cellStyle name="Total 8 3 4 15 2" xfId="24440"/>
    <cellStyle name="Total 8 3 4 16" xfId="24441"/>
    <cellStyle name="Total 8 3 4 2" xfId="24442"/>
    <cellStyle name="Total 8 3 4 2 2" xfId="24443"/>
    <cellStyle name="Total 8 3 4 3" xfId="24444"/>
    <cellStyle name="Total 8 3 4 3 2" xfId="24445"/>
    <cellStyle name="Total 8 3 4 4" xfId="24446"/>
    <cellStyle name="Total 8 3 4 4 2" xfId="24447"/>
    <cellStyle name="Total 8 3 4 5" xfId="24448"/>
    <cellStyle name="Total 8 3 4 5 2" xfId="24449"/>
    <cellStyle name="Total 8 3 4 6" xfId="24450"/>
    <cellStyle name="Total 8 3 4 6 2" xfId="24451"/>
    <cellStyle name="Total 8 3 4 7" xfId="24452"/>
    <cellStyle name="Total 8 3 4 7 2" xfId="24453"/>
    <cellStyle name="Total 8 3 4 8" xfId="24454"/>
    <cellStyle name="Total 8 3 4 8 2" xfId="24455"/>
    <cellStyle name="Total 8 3 4 9" xfId="24456"/>
    <cellStyle name="Total 8 3 4 9 2" xfId="24457"/>
    <cellStyle name="Total 8 3 5" xfId="24458"/>
    <cellStyle name="Total 8 3 5 10" xfId="24459"/>
    <cellStyle name="Total 8 3 5 10 2" xfId="24460"/>
    <cellStyle name="Total 8 3 5 11" xfId="24461"/>
    <cellStyle name="Total 8 3 5 11 2" xfId="24462"/>
    <cellStyle name="Total 8 3 5 12" xfId="24463"/>
    <cellStyle name="Total 8 3 5 12 2" xfId="24464"/>
    <cellStyle name="Total 8 3 5 13" xfId="24465"/>
    <cellStyle name="Total 8 3 5 13 2" xfId="24466"/>
    <cellStyle name="Total 8 3 5 14" xfId="24467"/>
    <cellStyle name="Total 8 3 5 14 2" xfId="24468"/>
    <cellStyle name="Total 8 3 5 15" xfId="24469"/>
    <cellStyle name="Total 8 3 5 15 2" xfId="24470"/>
    <cellStyle name="Total 8 3 5 16" xfId="24471"/>
    <cellStyle name="Total 8 3 5 2" xfId="24472"/>
    <cellStyle name="Total 8 3 5 2 2" xfId="24473"/>
    <cellStyle name="Total 8 3 5 3" xfId="24474"/>
    <cellStyle name="Total 8 3 5 3 2" xfId="24475"/>
    <cellStyle name="Total 8 3 5 4" xfId="24476"/>
    <cellStyle name="Total 8 3 5 4 2" xfId="24477"/>
    <cellStyle name="Total 8 3 5 5" xfId="24478"/>
    <cellStyle name="Total 8 3 5 5 2" xfId="24479"/>
    <cellStyle name="Total 8 3 5 6" xfId="24480"/>
    <cellStyle name="Total 8 3 5 6 2" xfId="24481"/>
    <cellStyle name="Total 8 3 5 7" xfId="24482"/>
    <cellStyle name="Total 8 3 5 7 2" xfId="24483"/>
    <cellStyle name="Total 8 3 5 8" xfId="24484"/>
    <cellStyle name="Total 8 3 5 8 2" xfId="24485"/>
    <cellStyle name="Total 8 3 5 9" xfId="24486"/>
    <cellStyle name="Total 8 3 5 9 2" xfId="24487"/>
    <cellStyle name="Total 8 3 6" xfId="24488"/>
    <cellStyle name="Total 8 3 6 10" xfId="24489"/>
    <cellStyle name="Total 8 3 6 10 2" xfId="24490"/>
    <cellStyle name="Total 8 3 6 11" xfId="24491"/>
    <cellStyle name="Total 8 3 6 11 2" xfId="24492"/>
    <cellStyle name="Total 8 3 6 12" xfId="24493"/>
    <cellStyle name="Total 8 3 6 12 2" xfId="24494"/>
    <cellStyle name="Total 8 3 6 13" xfId="24495"/>
    <cellStyle name="Total 8 3 6 13 2" xfId="24496"/>
    <cellStyle name="Total 8 3 6 14" xfId="24497"/>
    <cellStyle name="Total 8 3 6 14 2" xfId="24498"/>
    <cellStyle name="Total 8 3 6 15" xfId="24499"/>
    <cellStyle name="Total 8 3 6 2" xfId="24500"/>
    <cellStyle name="Total 8 3 6 2 2" xfId="24501"/>
    <cellStyle name="Total 8 3 6 3" xfId="24502"/>
    <cellStyle name="Total 8 3 6 3 2" xfId="24503"/>
    <cellStyle name="Total 8 3 6 4" xfId="24504"/>
    <cellStyle name="Total 8 3 6 4 2" xfId="24505"/>
    <cellStyle name="Total 8 3 6 5" xfId="24506"/>
    <cellStyle name="Total 8 3 6 5 2" xfId="24507"/>
    <cellStyle name="Total 8 3 6 6" xfId="24508"/>
    <cellStyle name="Total 8 3 6 6 2" xfId="24509"/>
    <cellStyle name="Total 8 3 6 7" xfId="24510"/>
    <cellStyle name="Total 8 3 6 7 2" xfId="24511"/>
    <cellStyle name="Total 8 3 6 8" xfId="24512"/>
    <cellStyle name="Total 8 3 6 8 2" xfId="24513"/>
    <cellStyle name="Total 8 3 6 9" xfId="24514"/>
    <cellStyle name="Total 8 3 6 9 2" xfId="24515"/>
    <cellStyle name="Total 8 3 7" xfId="24516"/>
    <cellStyle name="Total 8 3 7 2" xfId="24517"/>
    <cellStyle name="Total 8 3 8" xfId="24518"/>
    <cellStyle name="Total 8 3 8 2" xfId="24519"/>
    <cellStyle name="Total 8 3 9" xfId="24520"/>
    <cellStyle name="Total 8 3 9 2" xfId="24521"/>
    <cellStyle name="Total 8 4" xfId="24522"/>
    <cellStyle name="Total 8 4 10" xfId="24523"/>
    <cellStyle name="Total 8 4 10 2" xfId="24524"/>
    <cellStyle name="Total 8 4 11" xfId="24525"/>
    <cellStyle name="Total 8 4 11 2" xfId="24526"/>
    <cellStyle name="Total 8 4 12" xfId="24527"/>
    <cellStyle name="Total 8 4 12 2" xfId="24528"/>
    <cellStyle name="Total 8 4 13" xfId="24529"/>
    <cellStyle name="Total 8 4 13 2" xfId="24530"/>
    <cellStyle name="Total 8 4 14" xfId="24531"/>
    <cellStyle name="Total 8 4 14 2" xfId="24532"/>
    <cellStyle name="Total 8 4 15" xfId="24533"/>
    <cellStyle name="Total 8 4 15 2" xfId="24534"/>
    <cellStyle name="Total 8 4 16" xfId="24535"/>
    <cellStyle name="Total 8 4 16 2" xfId="24536"/>
    <cellStyle name="Total 8 4 17" xfId="24537"/>
    <cellStyle name="Total 8 4 17 2" xfId="24538"/>
    <cellStyle name="Total 8 4 18" xfId="24539"/>
    <cellStyle name="Total 8 4 18 2" xfId="24540"/>
    <cellStyle name="Total 8 4 19" xfId="24541"/>
    <cellStyle name="Total 8 4 19 2" xfId="24542"/>
    <cellStyle name="Total 8 4 2" xfId="24543"/>
    <cellStyle name="Total 8 4 2 10" xfId="24544"/>
    <cellStyle name="Total 8 4 2 10 2" xfId="24545"/>
    <cellStyle name="Total 8 4 2 11" xfId="24546"/>
    <cellStyle name="Total 8 4 2 11 2" xfId="24547"/>
    <cellStyle name="Total 8 4 2 12" xfId="24548"/>
    <cellStyle name="Total 8 4 2 12 2" xfId="24549"/>
    <cellStyle name="Total 8 4 2 13" xfId="24550"/>
    <cellStyle name="Total 8 4 2 13 2" xfId="24551"/>
    <cellStyle name="Total 8 4 2 14" xfId="24552"/>
    <cellStyle name="Total 8 4 2 14 2" xfId="24553"/>
    <cellStyle name="Total 8 4 2 15" xfId="24554"/>
    <cellStyle name="Total 8 4 2 15 2" xfId="24555"/>
    <cellStyle name="Total 8 4 2 16" xfId="24556"/>
    <cellStyle name="Total 8 4 2 16 2" xfId="24557"/>
    <cellStyle name="Total 8 4 2 17" xfId="24558"/>
    <cellStyle name="Total 8 4 2 17 2" xfId="24559"/>
    <cellStyle name="Total 8 4 2 18" xfId="24560"/>
    <cellStyle name="Total 8 4 2 18 2" xfId="24561"/>
    <cellStyle name="Total 8 4 2 19" xfId="24562"/>
    <cellStyle name="Total 8 4 2 2" xfId="24563"/>
    <cellStyle name="Total 8 4 2 2 2" xfId="24564"/>
    <cellStyle name="Total 8 4 2 3" xfId="24565"/>
    <cellStyle name="Total 8 4 2 3 2" xfId="24566"/>
    <cellStyle name="Total 8 4 2 4" xfId="24567"/>
    <cellStyle name="Total 8 4 2 4 2" xfId="24568"/>
    <cellStyle name="Total 8 4 2 5" xfId="24569"/>
    <cellStyle name="Total 8 4 2 5 2" xfId="24570"/>
    <cellStyle name="Total 8 4 2 6" xfId="24571"/>
    <cellStyle name="Total 8 4 2 6 2" xfId="24572"/>
    <cellStyle name="Total 8 4 2 7" xfId="24573"/>
    <cellStyle name="Total 8 4 2 7 2" xfId="24574"/>
    <cellStyle name="Total 8 4 2 8" xfId="24575"/>
    <cellStyle name="Total 8 4 2 8 2" xfId="24576"/>
    <cellStyle name="Total 8 4 2 9" xfId="24577"/>
    <cellStyle name="Total 8 4 2 9 2" xfId="24578"/>
    <cellStyle name="Total 8 4 20" xfId="24579"/>
    <cellStyle name="Total 8 4 3" xfId="24580"/>
    <cellStyle name="Total 8 4 3 10" xfId="24581"/>
    <cellStyle name="Total 8 4 3 10 2" xfId="24582"/>
    <cellStyle name="Total 8 4 3 11" xfId="24583"/>
    <cellStyle name="Total 8 4 3 11 2" xfId="24584"/>
    <cellStyle name="Total 8 4 3 12" xfId="24585"/>
    <cellStyle name="Total 8 4 3 12 2" xfId="24586"/>
    <cellStyle name="Total 8 4 3 13" xfId="24587"/>
    <cellStyle name="Total 8 4 3 13 2" xfId="24588"/>
    <cellStyle name="Total 8 4 3 14" xfId="24589"/>
    <cellStyle name="Total 8 4 3 14 2" xfId="24590"/>
    <cellStyle name="Total 8 4 3 15" xfId="24591"/>
    <cellStyle name="Total 8 4 3 15 2" xfId="24592"/>
    <cellStyle name="Total 8 4 3 16" xfId="24593"/>
    <cellStyle name="Total 8 4 3 16 2" xfId="24594"/>
    <cellStyle name="Total 8 4 3 17" xfId="24595"/>
    <cellStyle name="Total 8 4 3 17 2" xfId="24596"/>
    <cellStyle name="Total 8 4 3 18" xfId="24597"/>
    <cellStyle name="Total 8 4 3 18 2" xfId="24598"/>
    <cellStyle name="Total 8 4 3 19" xfId="24599"/>
    <cellStyle name="Total 8 4 3 2" xfId="24600"/>
    <cellStyle name="Total 8 4 3 2 2" xfId="24601"/>
    <cellStyle name="Total 8 4 3 3" xfId="24602"/>
    <cellStyle name="Total 8 4 3 3 2" xfId="24603"/>
    <cellStyle name="Total 8 4 3 4" xfId="24604"/>
    <cellStyle name="Total 8 4 3 4 2" xfId="24605"/>
    <cellStyle name="Total 8 4 3 5" xfId="24606"/>
    <cellStyle name="Total 8 4 3 5 2" xfId="24607"/>
    <cellStyle name="Total 8 4 3 6" xfId="24608"/>
    <cellStyle name="Total 8 4 3 6 2" xfId="24609"/>
    <cellStyle name="Total 8 4 3 7" xfId="24610"/>
    <cellStyle name="Total 8 4 3 7 2" xfId="24611"/>
    <cellStyle name="Total 8 4 3 8" xfId="24612"/>
    <cellStyle name="Total 8 4 3 8 2" xfId="24613"/>
    <cellStyle name="Total 8 4 3 9" xfId="24614"/>
    <cellStyle name="Total 8 4 3 9 2" xfId="24615"/>
    <cellStyle name="Total 8 4 4" xfId="24616"/>
    <cellStyle name="Total 8 4 4 10" xfId="24617"/>
    <cellStyle name="Total 8 4 4 10 2" xfId="24618"/>
    <cellStyle name="Total 8 4 4 11" xfId="24619"/>
    <cellStyle name="Total 8 4 4 11 2" xfId="24620"/>
    <cellStyle name="Total 8 4 4 12" xfId="24621"/>
    <cellStyle name="Total 8 4 4 12 2" xfId="24622"/>
    <cellStyle name="Total 8 4 4 13" xfId="24623"/>
    <cellStyle name="Total 8 4 4 13 2" xfId="24624"/>
    <cellStyle name="Total 8 4 4 14" xfId="24625"/>
    <cellStyle name="Total 8 4 4 14 2" xfId="24626"/>
    <cellStyle name="Total 8 4 4 15" xfId="24627"/>
    <cellStyle name="Total 8 4 4 15 2" xfId="24628"/>
    <cellStyle name="Total 8 4 4 16" xfId="24629"/>
    <cellStyle name="Total 8 4 4 2" xfId="24630"/>
    <cellStyle name="Total 8 4 4 2 2" xfId="24631"/>
    <cellStyle name="Total 8 4 4 3" xfId="24632"/>
    <cellStyle name="Total 8 4 4 3 2" xfId="24633"/>
    <cellStyle name="Total 8 4 4 4" xfId="24634"/>
    <cellStyle name="Total 8 4 4 4 2" xfId="24635"/>
    <cellStyle name="Total 8 4 4 5" xfId="24636"/>
    <cellStyle name="Total 8 4 4 5 2" xfId="24637"/>
    <cellStyle name="Total 8 4 4 6" xfId="24638"/>
    <cellStyle name="Total 8 4 4 6 2" xfId="24639"/>
    <cellStyle name="Total 8 4 4 7" xfId="24640"/>
    <cellStyle name="Total 8 4 4 7 2" xfId="24641"/>
    <cellStyle name="Total 8 4 4 8" xfId="24642"/>
    <cellStyle name="Total 8 4 4 8 2" xfId="24643"/>
    <cellStyle name="Total 8 4 4 9" xfId="24644"/>
    <cellStyle name="Total 8 4 4 9 2" xfId="24645"/>
    <cellStyle name="Total 8 4 5" xfId="24646"/>
    <cellStyle name="Total 8 4 5 10" xfId="24647"/>
    <cellStyle name="Total 8 4 5 10 2" xfId="24648"/>
    <cellStyle name="Total 8 4 5 11" xfId="24649"/>
    <cellStyle name="Total 8 4 5 11 2" xfId="24650"/>
    <cellStyle name="Total 8 4 5 12" xfId="24651"/>
    <cellStyle name="Total 8 4 5 12 2" xfId="24652"/>
    <cellStyle name="Total 8 4 5 13" xfId="24653"/>
    <cellStyle name="Total 8 4 5 13 2" xfId="24654"/>
    <cellStyle name="Total 8 4 5 14" xfId="24655"/>
    <cellStyle name="Total 8 4 5 14 2" xfId="24656"/>
    <cellStyle name="Total 8 4 5 15" xfId="24657"/>
    <cellStyle name="Total 8 4 5 15 2" xfId="24658"/>
    <cellStyle name="Total 8 4 5 16" xfId="24659"/>
    <cellStyle name="Total 8 4 5 2" xfId="24660"/>
    <cellStyle name="Total 8 4 5 2 2" xfId="24661"/>
    <cellStyle name="Total 8 4 5 3" xfId="24662"/>
    <cellStyle name="Total 8 4 5 3 2" xfId="24663"/>
    <cellStyle name="Total 8 4 5 4" xfId="24664"/>
    <cellStyle name="Total 8 4 5 4 2" xfId="24665"/>
    <cellStyle name="Total 8 4 5 5" xfId="24666"/>
    <cellStyle name="Total 8 4 5 5 2" xfId="24667"/>
    <cellStyle name="Total 8 4 5 6" xfId="24668"/>
    <cellStyle name="Total 8 4 5 6 2" xfId="24669"/>
    <cellStyle name="Total 8 4 5 7" xfId="24670"/>
    <cellStyle name="Total 8 4 5 7 2" xfId="24671"/>
    <cellStyle name="Total 8 4 5 8" xfId="24672"/>
    <cellStyle name="Total 8 4 5 8 2" xfId="24673"/>
    <cellStyle name="Total 8 4 5 9" xfId="24674"/>
    <cellStyle name="Total 8 4 5 9 2" xfId="24675"/>
    <cellStyle name="Total 8 4 6" xfId="24676"/>
    <cellStyle name="Total 8 4 6 10" xfId="24677"/>
    <cellStyle name="Total 8 4 6 10 2" xfId="24678"/>
    <cellStyle name="Total 8 4 6 11" xfId="24679"/>
    <cellStyle name="Total 8 4 6 11 2" xfId="24680"/>
    <cellStyle name="Total 8 4 6 12" xfId="24681"/>
    <cellStyle name="Total 8 4 6 12 2" xfId="24682"/>
    <cellStyle name="Total 8 4 6 13" xfId="24683"/>
    <cellStyle name="Total 8 4 6 13 2" xfId="24684"/>
    <cellStyle name="Total 8 4 6 14" xfId="24685"/>
    <cellStyle name="Total 8 4 6 14 2" xfId="24686"/>
    <cellStyle name="Total 8 4 6 15" xfId="24687"/>
    <cellStyle name="Total 8 4 6 2" xfId="24688"/>
    <cellStyle name="Total 8 4 6 2 2" xfId="24689"/>
    <cellStyle name="Total 8 4 6 3" xfId="24690"/>
    <cellStyle name="Total 8 4 6 3 2" xfId="24691"/>
    <cellStyle name="Total 8 4 6 4" xfId="24692"/>
    <cellStyle name="Total 8 4 6 4 2" xfId="24693"/>
    <cellStyle name="Total 8 4 6 5" xfId="24694"/>
    <cellStyle name="Total 8 4 6 5 2" xfId="24695"/>
    <cellStyle name="Total 8 4 6 6" xfId="24696"/>
    <cellStyle name="Total 8 4 6 6 2" xfId="24697"/>
    <cellStyle name="Total 8 4 6 7" xfId="24698"/>
    <cellStyle name="Total 8 4 6 7 2" xfId="24699"/>
    <cellStyle name="Total 8 4 6 8" xfId="24700"/>
    <cellStyle name="Total 8 4 6 8 2" xfId="24701"/>
    <cellStyle name="Total 8 4 6 9" xfId="24702"/>
    <cellStyle name="Total 8 4 6 9 2" xfId="24703"/>
    <cellStyle name="Total 8 4 7" xfId="24704"/>
    <cellStyle name="Total 8 4 7 2" xfId="24705"/>
    <cellStyle name="Total 8 4 8" xfId="24706"/>
    <cellStyle name="Total 8 4 8 2" xfId="24707"/>
    <cellStyle name="Total 8 4 9" xfId="24708"/>
    <cellStyle name="Total 8 4 9 2" xfId="24709"/>
    <cellStyle name="Total 8 5" xfId="24710"/>
    <cellStyle name="Total 8 5 10" xfId="24711"/>
    <cellStyle name="Total 8 5 10 2" xfId="24712"/>
    <cellStyle name="Total 8 5 11" xfId="24713"/>
    <cellStyle name="Total 8 5 11 2" xfId="24714"/>
    <cellStyle name="Total 8 5 12" xfId="24715"/>
    <cellStyle name="Total 8 5 12 2" xfId="24716"/>
    <cellStyle name="Total 8 5 13" xfId="24717"/>
    <cellStyle name="Total 8 5 13 2" xfId="24718"/>
    <cellStyle name="Total 8 5 14" xfId="24719"/>
    <cellStyle name="Total 8 5 14 2" xfId="24720"/>
    <cellStyle name="Total 8 5 15" xfId="24721"/>
    <cellStyle name="Total 8 5 15 2" xfId="24722"/>
    <cellStyle name="Total 8 5 16" xfId="24723"/>
    <cellStyle name="Total 8 5 16 2" xfId="24724"/>
    <cellStyle name="Total 8 5 17" xfId="24725"/>
    <cellStyle name="Total 8 5 17 2" xfId="24726"/>
    <cellStyle name="Total 8 5 18" xfId="24727"/>
    <cellStyle name="Total 8 5 18 2" xfId="24728"/>
    <cellStyle name="Total 8 5 19" xfId="24729"/>
    <cellStyle name="Total 8 5 19 2" xfId="24730"/>
    <cellStyle name="Total 8 5 2" xfId="24731"/>
    <cellStyle name="Total 8 5 2 10" xfId="24732"/>
    <cellStyle name="Total 8 5 2 10 2" xfId="24733"/>
    <cellStyle name="Total 8 5 2 11" xfId="24734"/>
    <cellStyle name="Total 8 5 2 11 2" xfId="24735"/>
    <cellStyle name="Total 8 5 2 12" xfId="24736"/>
    <cellStyle name="Total 8 5 2 12 2" xfId="24737"/>
    <cellStyle name="Total 8 5 2 13" xfId="24738"/>
    <cellStyle name="Total 8 5 2 13 2" xfId="24739"/>
    <cellStyle name="Total 8 5 2 14" xfId="24740"/>
    <cellStyle name="Total 8 5 2 14 2" xfId="24741"/>
    <cellStyle name="Total 8 5 2 15" xfId="24742"/>
    <cellStyle name="Total 8 5 2 15 2" xfId="24743"/>
    <cellStyle name="Total 8 5 2 16" xfId="24744"/>
    <cellStyle name="Total 8 5 2 16 2" xfId="24745"/>
    <cellStyle name="Total 8 5 2 17" xfId="24746"/>
    <cellStyle name="Total 8 5 2 17 2" xfId="24747"/>
    <cellStyle name="Total 8 5 2 18" xfId="24748"/>
    <cellStyle name="Total 8 5 2 18 2" xfId="24749"/>
    <cellStyle name="Total 8 5 2 19" xfId="24750"/>
    <cellStyle name="Total 8 5 2 2" xfId="24751"/>
    <cellStyle name="Total 8 5 2 2 2" xfId="24752"/>
    <cellStyle name="Total 8 5 2 3" xfId="24753"/>
    <cellStyle name="Total 8 5 2 3 2" xfId="24754"/>
    <cellStyle name="Total 8 5 2 4" xfId="24755"/>
    <cellStyle name="Total 8 5 2 4 2" xfId="24756"/>
    <cellStyle name="Total 8 5 2 5" xfId="24757"/>
    <cellStyle name="Total 8 5 2 5 2" xfId="24758"/>
    <cellStyle name="Total 8 5 2 6" xfId="24759"/>
    <cellStyle name="Total 8 5 2 6 2" xfId="24760"/>
    <cellStyle name="Total 8 5 2 7" xfId="24761"/>
    <cellStyle name="Total 8 5 2 7 2" xfId="24762"/>
    <cellStyle name="Total 8 5 2 8" xfId="24763"/>
    <cellStyle name="Total 8 5 2 8 2" xfId="24764"/>
    <cellStyle name="Total 8 5 2 9" xfId="24765"/>
    <cellStyle name="Total 8 5 2 9 2" xfId="24766"/>
    <cellStyle name="Total 8 5 20" xfId="24767"/>
    <cellStyle name="Total 8 5 3" xfId="24768"/>
    <cellStyle name="Total 8 5 3 10" xfId="24769"/>
    <cellStyle name="Total 8 5 3 10 2" xfId="24770"/>
    <cellStyle name="Total 8 5 3 11" xfId="24771"/>
    <cellStyle name="Total 8 5 3 11 2" xfId="24772"/>
    <cellStyle name="Total 8 5 3 12" xfId="24773"/>
    <cellStyle name="Total 8 5 3 12 2" xfId="24774"/>
    <cellStyle name="Total 8 5 3 13" xfId="24775"/>
    <cellStyle name="Total 8 5 3 13 2" xfId="24776"/>
    <cellStyle name="Total 8 5 3 14" xfId="24777"/>
    <cellStyle name="Total 8 5 3 14 2" xfId="24778"/>
    <cellStyle name="Total 8 5 3 15" xfId="24779"/>
    <cellStyle name="Total 8 5 3 15 2" xfId="24780"/>
    <cellStyle name="Total 8 5 3 16" xfId="24781"/>
    <cellStyle name="Total 8 5 3 16 2" xfId="24782"/>
    <cellStyle name="Total 8 5 3 17" xfId="24783"/>
    <cellStyle name="Total 8 5 3 17 2" xfId="24784"/>
    <cellStyle name="Total 8 5 3 18" xfId="24785"/>
    <cellStyle name="Total 8 5 3 2" xfId="24786"/>
    <cellStyle name="Total 8 5 3 2 2" xfId="24787"/>
    <cellStyle name="Total 8 5 3 3" xfId="24788"/>
    <cellStyle name="Total 8 5 3 3 2" xfId="24789"/>
    <cellStyle name="Total 8 5 3 4" xfId="24790"/>
    <cellStyle name="Total 8 5 3 4 2" xfId="24791"/>
    <cellStyle name="Total 8 5 3 5" xfId="24792"/>
    <cellStyle name="Total 8 5 3 5 2" xfId="24793"/>
    <cellStyle name="Total 8 5 3 6" xfId="24794"/>
    <cellStyle name="Total 8 5 3 6 2" xfId="24795"/>
    <cellStyle name="Total 8 5 3 7" xfId="24796"/>
    <cellStyle name="Total 8 5 3 7 2" xfId="24797"/>
    <cellStyle name="Total 8 5 3 8" xfId="24798"/>
    <cellStyle name="Total 8 5 3 8 2" xfId="24799"/>
    <cellStyle name="Total 8 5 3 9" xfId="24800"/>
    <cellStyle name="Total 8 5 3 9 2" xfId="24801"/>
    <cellStyle name="Total 8 5 4" xfId="24802"/>
    <cellStyle name="Total 8 5 4 10" xfId="24803"/>
    <cellStyle name="Total 8 5 4 10 2" xfId="24804"/>
    <cellStyle name="Total 8 5 4 11" xfId="24805"/>
    <cellStyle name="Total 8 5 4 11 2" xfId="24806"/>
    <cellStyle name="Total 8 5 4 12" xfId="24807"/>
    <cellStyle name="Total 8 5 4 12 2" xfId="24808"/>
    <cellStyle name="Total 8 5 4 13" xfId="24809"/>
    <cellStyle name="Total 8 5 4 13 2" xfId="24810"/>
    <cellStyle name="Total 8 5 4 14" xfId="24811"/>
    <cellStyle name="Total 8 5 4 14 2" xfId="24812"/>
    <cellStyle name="Total 8 5 4 15" xfId="24813"/>
    <cellStyle name="Total 8 5 4 15 2" xfId="24814"/>
    <cellStyle name="Total 8 5 4 16" xfId="24815"/>
    <cellStyle name="Total 8 5 4 2" xfId="24816"/>
    <cellStyle name="Total 8 5 4 2 2" xfId="24817"/>
    <cellStyle name="Total 8 5 4 3" xfId="24818"/>
    <cellStyle name="Total 8 5 4 3 2" xfId="24819"/>
    <cellStyle name="Total 8 5 4 4" xfId="24820"/>
    <cellStyle name="Total 8 5 4 4 2" xfId="24821"/>
    <cellStyle name="Total 8 5 4 5" xfId="24822"/>
    <cellStyle name="Total 8 5 4 5 2" xfId="24823"/>
    <cellStyle name="Total 8 5 4 6" xfId="24824"/>
    <cellStyle name="Total 8 5 4 6 2" xfId="24825"/>
    <cellStyle name="Total 8 5 4 7" xfId="24826"/>
    <cellStyle name="Total 8 5 4 7 2" xfId="24827"/>
    <cellStyle name="Total 8 5 4 8" xfId="24828"/>
    <cellStyle name="Total 8 5 4 8 2" xfId="24829"/>
    <cellStyle name="Total 8 5 4 9" xfId="24830"/>
    <cellStyle name="Total 8 5 4 9 2" xfId="24831"/>
    <cellStyle name="Total 8 5 5" xfId="24832"/>
    <cellStyle name="Total 8 5 5 10" xfId="24833"/>
    <cellStyle name="Total 8 5 5 10 2" xfId="24834"/>
    <cellStyle name="Total 8 5 5 11" xfId="24835"/>
    <cellStyle name="Total 8 5 5 11 2" xfId="24836"/>
    <cellStyle name="Total 8 5 5 12" xfId="24837"/>
    <cellStyle name="Total 8 5 5 12 2" xfId="24838"/>
    <cellStyle name="Total 8 5 5 13" xfId="24839"/>
    <cellStyle name="Total 8 5 5 13 2" xfId="24840"/>
    <cellStyle name="Total 8 5 5 14" xfId="24841"/>
    <cellStyle name="Total 8 5 5 14 2" xfId="24842"/>
    <cellStyle name="Total 8 5 5 15" xfId="24843"/>
    <cellStyle name="Total 8 5 5 15 2" xfId="24844"/>
    <cellStyle name="Total 8 5 5 16" xfId="24845"/>
    <cellStyle name="Total 8 5 5 2" xfId="24846"/>
    <cellStyle name="Total 8 5 5 2 2" xfId="24847"/>
    <cellStyle name="Total 8 5 5 3" xfId="24848"/>
    <cellStyle name="Total 8 5 5 3 2" xfId="24849"/>
    <cellStyle name="Total 8 5 5 4" xfId="24850"/>
    <cellStyle name="Total 8 5 5 4 2" xfId="24851"/>
    <cellStyle name="Total 8 5 5 5" xfId="24852"/>
    <cellStyle name="Total 8 5 5 5 2" xfId="24853"/>
    <cellStyle name="Total 8 5 5 6" xfId="24854"/>
    <cellStyle name="Total 8 5 5 6 2" xfId="24855"/>
    <cellStyle name="Total 8 5 5 7" xfId="24856"/>
    <cellStyle name="Total 8 5 5 7 2" xfId="24857"/>
    <cellStyle name="Total 8 5 5 8" xfId="24858"/>
    <cellStyle name="Total 8 5 5 8 2" xfId="24859"/>
    <cellStyle name="Total 8 5 5 9" xfId="24860"/>
    <cellStyle name="Total 8 5 5 9 2" xfId="24861"/>
    <cellStyle name="Total 8 5 6" xfId="24862"/>
    <cellStyle name="Total 8 5 6 10" xfId="24863"/>
    <cellStyle name="Total 8 5 6 10 2" xfId="24864"/>
    <cellStyle name="Total 8 5 6 11" xfId="24865"/>
    <cellStyle name="Total 8 5 6 11 2" xfId="24866"/>
    <cellStyle name="Total 8 5 6 12" xfId="24867"/>
    <cellStyle name="Total 8 5 6 12 2" xfId="24868"/>
    <cellStyle name="Total 8 5 6 13" xfId="24869"/>
    <cellStyle name="Total 8 5 6 13 2" xfId="24870"/>
    <cellStyle name="Total 8 5 6 14" xfId="24871"/>
    <cellStyle name="Total 8 5 6 14 2" xfId="24872"/>
    <cellStyle name="Total 8 5 6 15" xfId="24873"/>
    <cellStyle name="Total 8 5 6 2" xfId="24874"/>
    <cellStyle name="Total 8 5 6 2 2" xfId="24875"/>
    <cellStyle name="Total 8 5 6 3" xfId="24876"/>
    <cellStyle name="Total 8 5 6 3 2" xfId="24877"/>
    <cellStyle name="Total 8 5 6 4" xfId="24878"/>
    <cellStyle name="Total 8 5 6 4 2" xfId="24879"/>
    <cellStyle name="Total 8 5 6 5" xfId="24880"/>
    <cellStyle name="Total 8 5 6 5 2" xfId="24881"/>
    <cellStyle name="Total 8 5 6 6" xfId="24882"/>
    <cellStyle name="Total 8 5 6 6 2" xfId="24883"/>
    <cellStyle name="Total 8 5 6 7" xfId="24884"/>
    <cellStyle name="Total 8 5 6 7 2" xfId="24885"/>
    <cellStyle name="Total 8 5 6 8" xfId="24886"/>
    <cellStyle name="Total 8 5 6 8 2" xfId="24887"/>
    <cellStyle name="Total 8 5 6 9" xfId="24888"/>
    <cellStyle name="Total 8 5 6 9 2" xfId="24889"/>
    <cellStyle name="Total 8 5 7" xfId="24890"/>
    <cellStyle name="Total 8 5 7 2" xfId="24891"/>
    <cellStyle name="Total 8 5 8" xfId="24892"/>
    <cellStyle name="Total 8 5 8 2" xfId="24893"/>
    <cellStyle name="Total 8 5 9" xfId="24894"/>
    <cellStyle name="Total 8 5 9 2" xfId="24895"/>
    <cellStyle name="Total 8 6" xfId="24896"/>
    <cellStyle name="Total 8 6 10" xfId="24897"/>
    <cellStyle name="Total 8 6 10 2" xfId="24898"/>
    <cellStyle name="Total 8 6 11" xfId="24899"/>
    <cellStyle name="Total 8 6 11 2" xfId="24900"/>
    <cellStyle name="Total 8 6 12" xfId="24901"/>
    <cellStyle name="Total 8 6 12 2" xfId="24902"/>
    <cellStyle name="Total 8 6 13" xfId="24903"/>
    <cellStyle name="Total 8 6 13 2" xfId="24904"/>
    <cellStyle name="Total 8 6 14" xfId="24905"/>
    <cellStyle name="Total 8 6 14 2" xfId="24906"/>
    <cellStyle name="Total 8 6 15" xfId="24907"/>
    <cellStyle name="Total 8 6 15 2" xfId="24908"/>
    <cellStyle name="Total 8 6 16" xfId="24909"/>
    <cellStyle name="Total 8 6 16 2" xfId="24910"/>
    <cellStyle name="Total 8 6 17" xfId="24911"/>
    <cellStyle name="Total 8 6 17 2" xfId="24912"/>
    <cellStyle name="Total 8 6 18" xfId="24913"/>
    <cellStyle name="Total 8 6 18 2" xfId="24914"/>
    <cellStyle name="Total 8 6 19" xfId="24915"/>
    <cellStyle name="Total 8 6 2" xfId="24916"/>
    <cellStyle name="Total 8 6 2 10" xfId="24917"/>
    <cellStyle name="Total 8 6 2 10 2" xfId="24918"/>
    <cellStyle name="Total 8 6 2 11" xfId="24919"/>
    <cellStyle name="Total 8 6 2 11 2" xfId="24920"/>
    <cellStyle name="Total 8 6 2 12" xfId="24921"/>
    <cellStyle name="Total 8 6 2 12 2" xfId="24922"/>
    <cellStyle name="Total 8 6 2 13" xfId="24923"/>
    <cellStyle name="Total 8 6 2 13 2" xfId="24924"/>
    <cellStyle name="Total 8 6 2 14" xfId="24925"/>
    <cellStyle name="Total 8 6 2 14 2" xfId="24926"/>
    <cellStyle name="Total 8 6 2 15" xfId="24927"/>
    <cellStyle name="Total 8 6 2 15 2" xfId="24928"/>
    <cellStyle name="Total 8 6 2 16" xfId="24929"/>
    <cellStyle name="Total 8 6 2 16 2" xfId="24930"/>
    <cellStyle name="Total 8 6 2 17" xfId="24931"/>
    <cellStyle name="Total 8 6 2 17 2" xfId="24932"/>
    <cellStyle name="Total 8 6 2 18" xfId="24933"/>
    <cellStyle name="Total 8 6 2 2" xfId="24934"/>
    <cellStyle name="Total 8 6 2 2 2" xfId="24935"/>
    <cellStyle name="Total 8 6 2 3" xfId="24936"/>
    <cellStyle name="Total 8 6 2 3 2" xfId="24937"/>
    <cellStyle name="Total 8 6 2 4" xfId="24938"/>
    <cellStyle name="Total 8 6 2 4 2" xfId="24939"/>
    <cellStyle name="Total 8 6 2 5" xfId="24940"/>
    <cellStyle name="Total 8 6 2 5 2" xfId="24941"/>
    <cellStyle name="Total 8 6 2 6" xfId="24942"/>
    <cellStyle name="Total 8 6 2 6 2" xfId="24943"/>
    <cellStyle name="Total 8 6 2 7" xfId="24944"/>
    <cellStyle name="Total 8 6 2 7 2" xfId="24945"/>
    <cellStyle name="Total 8 6 2 8" xfId="24946"/>
    <cellStyle name="Total 8 6 2 8 2" xfId="24947"/>
    <cellStyle name="Total 8 6 2 9" xfId="24948"/>
    <cellStyle name="Total 8 6 2 9 2" xfId="24949"/>
    <cellStyle name="Total 8 6 3" xfId="24950"/>
    <cellStyle name="Total 8 6 3 10" xfId="24951"/>
    <cellStyle name="Total 8 6 3 10 2" xfId="24952"/>
    <cellStyle name="Total 8 6 3 11" xfId="24953"/>
    <cellStyle name="Total 8 6 3 11 2" xfId="24954"/>
    <cellStyle name="Total 8 6 3 12" xfId="24955"/>
    <cellStyle name="Total 8 6 3 12 2" xfId="24956"/>
    <cellStyle name="Total 8 6 3 13" xfId="24957"/>
    <cellStyle name="Total 8 6 3 13 2" xfId="24958"/>
    <cellStyle name="Total 8 6 3 14" xfId="24959"/>
    <cellStyle name="Total 8 6 3 14 2" xfId="24960"/>
    <cellStyle name="Total 8 6 3 15" xfId="24961"/>
    <cellStyle name="Total 8 6 3 15 2" xfId="24962"/>
    <cellStyle name="Total 8 6 3 16" xfId="24963"/>
    <cellStyle name="Total 8 6 3 2" xfId="24964"/>
    <cellStyle name="Total 8 6 3 2 2" xfId="24965"/>
    <cellStyle name="Total 8 6 3 3" xfId="24966"/>
    <cellStyle name="Total 8 6 3 3 2" xfId="24967"/>
    <cellStyle name="Total 8 6 3 4" xfId="24968"/>
    <cellStyle name="Total 8 6 3 4 2" xfId="24969"/>
    <cellStyle name="Total 8 6 3 5" xfId="24970"/>
    <cellStyle name="Total 8 6 3 5 2" xfId="24971"/>
    <cellStyle name="Total 8 6 3 6" xfId="24972"/>
    <cellStyle name="Total 8 6 3 6 2" xfId="24973"/>
    <cellStyle name="Total 8 6 3 7" xfId="24974"/>
    <cellStyle name="Total 8 6 3 7 2" xfId="24975"/>
    <cellStyle name="Total 8 6 3 8" xfId="24976"/>
    <cellStyle name="Total 8 6 3 8 2" xfId="24977"/>
    <cellStyle name="Total 8 6 3 9" xfId="24978"/>
    <cellStyle name="Total 8 6 3 9 2" xfId="24979"/>
    <cellStyle name="Total 8 6 4" xfId="24980"/>
    <cellStyle name="Total 8 6 4 10" xfId="24981"/>
    <cellStyle name="Total 8 6 4 10 2" xfId="24982"/>
    <cellStyle name="Total 8 6 4 11" xfId="24983"/>
    <cellStyle name="Total 8 6 4 11 2" xfId="24984"/>
    <cellStyle name="Total 8 6 4 12" xfId="24985"/>
    <cellStyle name="Total 8 6 4 12 2" xfId="24986"/>
    <cellStyle name="Total 8 6 4 13" xfId="24987"/>
    <cellStyle name="Total 8 6 4 13 2" xfId="24988"/>
    <cellStyle name="Total 8 6 4 14" xfId="24989"/>
    <cellStyle name="Total 8 6 4 14 2" xfId="24990"/>
    <cellStyle name="Total 8 6 4 15" xfId="24991"/>
    <cellStyle name="Total 8 6 4 15 2" xfId="24992"/>
    <cellStyle name="Total 8 6 4 16" xfId="24993"/>
    <cellStyle name="Total 8 6 4 2" xfId="24994"/>
    <cellStyle name="Total 8 6 4 2 2" xfId="24995"/>
    <cellStyle name="Total 8 6 4 3" xfId="24996"/>
    <cellStyle name="Total 8 6 4 3 2" xfId="24997"/>
    <cellStyle name="Total 8 6 4 4" xfId="24998"/>
    <cellStyle name="Total 8 6 4 4 2" xfId="24999"/>
    <cellStyle name="Total 8 6 4 5" xfId="25000"/>
    <cellStyle name="Total 8 6 4 5 2" xfId="25001"/>
    <cellStyle name="Total 8 6 4 6" xfId="25002"/>
    <cellStyle name="Total 8 6 4 6 2" xfId="25003"/>
    <cellStyle name="Total 8 6 4 7" xfId="25004"/>
    <cellStyle name="Total 8 6 4 7 2" xfId="25005"/>
    <cellStyle name="Total 8 6 4 8" xfId="25006"/>
    <cellStyle name="Total 8 6 4 8 2" xfId="25007"/>
    <cellStyle name="Total 8 6 4 9" xfId="25008"/>
    <cellStyle name="Total 8 6 4 9 2" xfId="25009"/>
    <cellStyle name="Total 8 6 5" xfId="25010"/>
    <cellStyle name="Total 8 6 5 10" xfId="25011"/>
    <cellStyle name="Total 8 6 5 10 2" xfId="25012"/>
    <cellStyle name="Total 8 6 5 11" xfId="25013"/>
    <cellStyle name="Total 8 6 5 11 2" xfId="25014"/>
    <cellStyle name="Total 8 6 5 12" xfId="25015"/>
    <cellStyle name="Total 8 6 5 12 2" xfId="25016"/>
    <cellStyle name="Total 8 6 5 13" xfId="25017"/>
    <cellStyle name="Total 8 6 5 13 2" xfId="25018"/>
    <cellStyle name="Total 8 6 5 14" xfId="25019"/>
    <cellStyle name="Total 8 6 5 14 2" xfId="25020"/>
    <cellStyle name="Total 8 6 5 15" xfId="25021"/>
    <cellStyle name="Total 8 6 5 2" xfId="25022"/>
    <cellStyle name="Total 8 6 5 2 2" xfId="25023"/>
    <cellStyle name="Total 8 6 5 3" xfId="25024"/>
    <cellStyle name="Total 8 6 5 3 2" xfId="25025"/>
    <cellStyle name="Total 8 6 5 4" xfId="25026"/>
    <cellStyle name="Total 8 6 5 4 2" xfId="25027"/>
    <cellStyle name="Total 8 6 5 5" xfId="25028"/>
    <cellStyle name="Total 8 6 5 5 2" xfId="25029"/>
    <cellStyle name="Total 8 6 5 6" xfId="25030"/>
    <cellStyle name="Total 8 6 5 6 2" xfId="25031"/>
    <cellStyle name="Total 8 6 5 7" xfId="25032"/>
    <cellStyle name="Total 8 6 5 7 2" xfId="25033"/>
    <cellStyle name="Total 8 6 5 8" xfId="25034"/>
    <cellStyle name="Total 8 6 5 8 2" xfId="25035"/>
    <cellStyle name="Total 8 6 5 9" xfId="25036"/>
    <cellStyle name="Total 8 6 5 9 2" xfId="25037"/>
    <cellStyle name="Total 8 6 6" xfId="25038"/>
    <cellStyle name="Total 8 6 6 2" xfId="25039"/>
    <cellStyle name="Total 8 6 7" xfId="25040"/>
    <cellStyle name="Total 8 6 7 2" xfId="25041"/>
    <cellStyle name="Total 8 6 8" xfId="25042"/>
    <cellStyle name="Total 8 6 8 2" xfId="25043"/>
    <cellStyle name="Total 8 6 9" xfId="25044"/>
    <cellStyle name="Total 8 6 9 2" xfId="25045"/>
    <cellStyle name="Total 8 7" xfId="25046"/>
    <cellStyle name="Total 8 7 10" xfId="25047"/>
    <cellStyle name="Total 8 7 10 2" xfId="25048"/>
    <cellStyle name="Total 8 7 11" xfId="25049"/>
    <cellStyle name="Total 8 7 11 2" xfId="25050"/>
    <cellStyle name="Total 8 7 12" xfId="25051"/>
    <cellStyle name="Total 8 7 12 2" xfId="25052"/>
    <cellStyle name="Total 8 7 13" xfId="25053"/>
    <cellStyle name="Total 8 7 13 2" xfId="25054"/>
    <cellStyle name="Total 8 7 14" xfId="25055"/>
    <cellStyle name="Total 8 7 14 2" xfId="25056"/>
    <cellStyle name="Total 8 7 15" xfId="25057"/>
    <cellStyle name="Total 8 7 15 2" xfId="25058"/>
    <cellStyle name="Total 8 7 16" xfId="25059"/>
    <cellStyle name="Total 8 7 16 2" xfId="25060"/>
    <cellStyle name="Total 8 7 17" xfId="25061"/>
    <cellStyle name="Total 8 7 17 2" xfId="25062"/>
    <cellStyle name="Total 8 7 18" xfId="25063"/>
    <cellStyle name="Total 8 7 18 2" xfId="25064"/>
    <cellStyle name="Total 8 7 19" xfId="25065"/>
    <cellStyle name="Total 8 7 2" xfId="25066"/>
    <cellStyle name="Total 8 7 2 10" xfId="25067"/>
    <cellStyle name="Total 8 7 2 10 2" xfId="25068"/>
    <cellStyle name="Total 8 7 2 11" xfId="25069"/>
    <cellStyle name="Total 8 7 2 11 2" xfId="25070"/>
    <cellStyle name="Total 8 7 2 12" xfId="25071"/>
    <cellStyle name="Total 8 7 2 12 2" xfId="25072"/>
    <cellStyle name="Total 8 7 2 13" xfId="25073"/>
    <cellStyle name="Total 8 7 2 13 2" xfId="25074"/>
    <cellStyle name="Total 8 7 2 14" xfId="25075"/>
    <cellStyle name="Total 8 7 2 14 2" xfId="25076"/>
    <cellStyle name="Total 8 7 2 15" xfId="25077"/>
    <cellStyle name="Total 8 7 2 15 2" xfId="25078"/>
    <cellStyle name="Total 8 7 2 16" xfId="25079"/>
    <cellStyle name="Total 8 7 2 16 2" xfId="25080"/>
    <cellStyle name="Total 8 7 2 17" xfId="25081"/>
    <cellStyle name="Total 8 7 2 17 2" xfId="25082"/>
    <cellStyle name="Total 8 7 2 18" xfId="25083"/>
    <cellStyle name="Total 8 7 2 2" xfId="25084"/>
    <cellStyle name="Total 8 7 2 2 2" xfId="25085"/>
    <cellStyle name="Total 8 7 2 3" xfId="25086"/>
    <cellStyle name="Total 8 7 2 3 2" xfId="25087"/>
    <cellStyle name="Total 8 7 2 4" xfId="25088"/>
    <cellStyle name="Total 8 7 2 4 2" xfId="25089"/>
    <cellStyle name="Total 8 7 2 5" xfId="25090"/>
    <cellStyle name="Total 8 7 2 5 2" xfId="25091"/>
    <cellStyle name="Total 8 7 2 6" xfId="25092"/>
    <cellStyle name="Total 8 7 2 6 2" xfId="25093"/>
    <cellStyle name="Total 8 7 2 7" xfId="25094"/>
    <cellStyle name="Total 8 7 2 7 2" xfId="25095"/>
    <cellStyle name="Total 8 7 2 8" xfId="25096"/>
    <cellStyle name="Total 8 7 2 8 2" xfId="25097"/>
    <cellStyle name="Total 8 7 2 9" xfId="25098"/>
    <cellStyle name="Total 8 7 2 9 2" xfId="25099"/>
    <cellStyle name="Total 8 7 3" xfId="25100"/>
    <cellStyle name="Total 8 7 3 10" xfId="25101"/>
    <cellStyle name="Total 8 7 3 10 2" xfId="25102"/>
    <cellStyle name="Total 8 7 3 11" xfId="25103"/>
    <cellStyle name="Total 8 7 3 11 2" xfId="25104"/>
    <cellStyle name="Total 8 7 3 12" xfId="25105"/>
    <cellStyle name="Total 8 7 3 12 2" xfId="25106"/>
    <cellStyle name="Total 8 7 3 13" xfId="25107"/>
    <cellStyle name="Total 8 7 3 13 2" xfId="25108"/>
    <cellStyle name="Total 8 7 3 14" xfId="25109"/>
    <cellStyle name="Total 8 7 3 14 2" xfId="25110"/>
    <cellStyle name="Total 8 7 3 15" xfId="25111"/>
    <cellStyle name="Total 8 7 3 15 2" xfId="25112"/>
    <cellStyle name="Total 8 7 3 16" xfId="25113"/>
    <cellStyle name="Total 8 7 3 2" xfId="25114"/>
    <cellStyle name="Total 8 7 3 2 2" xfId="25115"/>
    <cellStyle name="Total 8 7 3 3" xfId="25116"/>
    <cellStyle name="Total 8 7 3 3 2" xfId="25117"/>
    <cellStyle name="Total 8 7 3 4" xfId="25118"/>
    <cellStyle name="Total 8 7 3 4 2" xfId="25119"/>
    <cellStyle name="Total 8 7 3 5" xfId="25120"/>
    <cellStyle name="Total 8 7 3 5 2" xfId="25121"/>
    <cellStyle name="Total 8 7 3 6" xfId="25122"/>
    <cellStyle name="Total 8 7 3 6 2" xfId="25123"/>
    <cellStyle name="Total 8 7 3 7" xfId="25124"/>
    <cellStyle name="Total 8 7 3 7 2" xfId="25125"/>
    <cellStyle name="Total 8 7 3 8" xfId="25126"/>
    <cellStyle name="Total 8 7 3 8 2" xfId="25127"/>
    <cellStyle name="Total 8 7 3 9" xfId="25128"/>
    <cellStyle name="Total 8 7 3 9 2" xfId="25129"/>
    <cellStyle name="Total 8 7 4" xfId="25130"/>
    <cellStyle name="Total 8 7 4 10" xfId="25131"/>
    <cellStyle name="Total 8 7 4 10 2" xfId="25132"/>
    <cellStyle name="Total 8 7 4 11" xfId="25133"/>
    <cellStyle name="Total 8 7 4 11 2" xfId="25134"/>
    <cellStyle name="Total 8 7 4 12" xfId="25135"/>
    <cellStyle name="Total 8 7 4 12 2" xfId="25136"/>
    <cellStyle name="Total 8 7 4 13" xfId="25137"/>
    <cellStyle name="Total 8 7 4 13 2" xfId="25138"/>
    <cellStyle name="Total 8 7 4 14" xfId="25139"/>
    <cellStyle name="Total 8 7 4 14 2" xfId="25140"/>
    <cellStyle name="Total 8 7 4 15" xfId="25141"/>
    <cellStyle name="Total 8 7 4 15 2" xfId="25142"/>
    <cellStyle name="Total 8 7 4 16" xfId="25143"/>
    <cellStyle name="Total 8 7 4 2" xfId="25144"/>
    <cellStyle name="Total 8 7 4 2 2" xfId="25145"/>
    <cellStyle name="Total 8 7 4 3" xfId="25146"/>
    <cellStyle name="Total 8 7 4 3 2" xfId="25147"/>
    <cellStyle name="Total 8 7 4 4" xfId="25148"/>
    <cellStyle name="Total 8 7 4 4 2" xfId="25149"/>
    <cellStyle name="Total 8 7 4 5" xfId="25150"/>
    <cellStyle name="Total 8 7 4 5 2" xfId="25151"/>
    <cellStyle name="Total 8 7 4 6" xfId="25152"/>
    <cellStyle name="Total 8 7 4 6 2" xfId="25153"/>
    <cellStyle name="Total 8 7 4 7" xfId="25154"/>
    <cellStyle name="Total 8 7 4 7 2" xfId="25155"/>
    <cellStyle name="Total 8 7 4 8" xfId="25156"/>
    <cellStyle name="Total 8 7 4 8 2" xfId="25157"/>
    <cellStyle name="Total 8 7 4 9" xfId="25158"/>
    <cellStyle name="Total 8 7 4 9 2" xfId="25159"/>
    <cellStyle name="Total 8 7 5" xfId="25160"/>
    <cellStyle name="Total 8 7 5 10" xfId="25161"/>
    <cellStyle name="Total 8 7 5 10 2" xfId="25162"/>
    <cellStyle name="Total 8 7 5 11" xfId="25163"/>
    <cellStyle name="Total 8 7 5 11 2" xfId="25164"/>
    <cellStyle name="Total 8 7 5 12" xfId="25165"/>
    <cellStyle name="Total 8 7 5 12 2" xfId="25166"/>
    <cellStyle name="Total 8 7 5 13" xfId="25167"/>
    <cellStyle name="Total 8 7 5 13 2" xfId="25168"/>
    <cellStyle name="Total 8 7 5 14" xfId="25169"/>
    <cellStyle name="Total 8 7 5 14 2" xfId="25170"/>
    <cellStyle name="Total 8 7 5 15" xfId="25171"/>
    <cellStyle name="Total 8 7 5 2" xfId="25172"/>
    <cellStyle name="Total 8 7 5 2 2" xfId="25173"/>
    <cellStyle name="Total 8 7 5 3" xfId="25174"/>
    <cellStyle name="Total 8 7 5 3 2" xfId="25175"/>
    <cellStyle name="Total 8 7 5 4" xfId="25176"/>
    <cellStyle name="Total 8 7 5 4 2" xfId="25177"/>
    <cellStyle name="Total 8 7 5 5" xfId="25178"/>
    <cellStyle name="Total 8 7 5 5 2" xfId="25179"/>
    <cellStyle name="Total 8 7 5 6" xfId="25180"/>
    <cellStyle name="Total 8 7 5 6 2" xfId="25181"/>
    <cellStyle name="Total 8 7 5 7" xfId="25182"/>
    <cellStyle name="Total 8 7 5 7 2" xfId="25183"/>
    <cellStyle name="Total 8 7 5 8" xfId="25184"/>
    <cellStyle name="Total 8 7 5 8 2" xfId="25185"/>
    <cellStyle name="Total 8 7 5 9" xfId="25186"/>
    <cellStyle name="Total 8 7 5 9 2" xfId="25187"/>
    <cellStyle name="Total 8 7 6" xfId="25188"/>
    <cellStyle name="Total 8 7 6 2" xfId="25189"/>
    <cellStyle name="Total 8 7 7" xfId="25190"/>
    <cellStyle name="Total 8 7 7 2" xfId="25191"/>
    <cellStyle name="Total 8 7 8" xfId="25192"/>
    <cellStyle name="Total 8 7 8 2" xfId="25193"/>
    <cellStyle name="Total 8 7 9" xfId="25194"/>
    <cellStyle name="Total 8 7 9 2" xfId="25195"/>
    <cellStyle name="Total 8 8" xfId="25196"/>
    <cellStyle name="Total 8 8 10" xfId="25197"/>
    <cellStyle name="Total 8 8 10 2" xfId="25198"/>
    <cellStyle name="Total 8 8 11" xfId="25199"/>
    <cellStyle name="Total 8 8 11 2" xfId="25200"/>
    <cellStyle name="Total 8 8 12" xfId="25201"/>
    <cellStyle name="Total 8 8 12 2" xfId="25202"/>
    <cellStyle name="Total 8 8 13" xfId="25203"/>
    <cellStyle name="Total 8 8 13 2" xfId="25204"/>
    <cellStyle name="Total 8 8 14" xfId="25205"/>
    <cellStyle name="Total 8 8 14 2" xfId="25206"/>
    <cellStyle name="Total 8 8 15" xfId="25207"/>
    <cellStyle name="Total 8 8 15 2" xfId="25208"/>
    <cellStyle name="Total 8 8 16" xfId="25209"/>
    <cellStyle name="Total 8 8 16 2" xfId="25210"/>
    <cellStyle name="Total 8 8 17" xfId="25211"/>
    <cellStyle name="Total 8 8 17 2" xfId="25212"/>
    <cellStyle name="Total 8 8 18" xfId="25213"/>
    <cellStyle name="Total 8 8 2" xfId="25214"/>
    <cellStyle name="Total 8 8 2 10" xfId="25215"/>
    <cellStyle name="Total 8 8 2 10 2" xfId="25216"/>
    <cellStyle name="Total 8 8 2 11" xfId="25217"/>
    <cellStyle name="Total 8 8 2 11 2" xfId="25218"/>
    <cellStyle name="Total 8 8 2 12" xfId="25219"/>
    <cellStyle name="Total 8 8 2 12 2" xfId="25220"/>
    <cellStyle name="Total 8 8 2 13" xfId="25221"/>
    <cellStyle name="Total 8 8 2 13 2" xfId="25222"/>
    <cellStyle name="Total 8 8 2 14" xfId="25223"/>
    <cellStyle name="Total 8 8 2 14 2" xfId="25224"/>
    <cellStyle name="Total 8 8 2 15" xfId="25225"/>
    <cellStyle name="Total 8 8 2 15 2" xfId="25226"/>
    <cellStyle name="Total 8 8 2 16" xfId="25227"/>
    <cellStyle name="Total 8 8 2 16 2" xfId="25228"/>
    <cellStyle name="Total 8 8 2 17" xfId="25229"/>
    <cellStyle name="Total 8 8 2 17 2" xfId="25230"/>
    <cellStyle name="Total 8 8 2 18" xfId="25231"/>
    <cellStyle name="Total 8 8 2 2" xfId="25232"/>
    <cellStyle name="Total 8 8 2 2 2" xfId="25233"/>
    <cellStyle name="Total 8 8 2 3" xfId="25234"/>
    <cellStyle name="Total 8 8 2 3 2" xfId="25235"/>
    <cellStyle name="Total 8 8 2 4" xfId="25236"/>
    <cellStyle name="Total 8 8 2 4 2" xfId="25237"/>
    <cellStyle name="Total 8 8 2 5" xfId="25238"/>
    <cellStyle name="Total 8 8 2 5 2" xfId="25239"/>
    <cellStyle name="Total 8 8 2 6" xfId="25240"/>
    <cellStyle name="Total 8 8 2 6 2" xfId="25241"/>
    <cellStyle name="Total 8 8 2 7" xfId="25242"/>
    <cellStyle name="Total 8 8 2 7 2" xfId="25243"/>
    <cellStyle name="Total 8 8 2 8" xfId="25244"/>
    <cellStyle name="Total 8 8 2 8 2" xfId="25245"/>
    <cellStyle name="Total 8 8 2 9" xfId="25246"/>
    <cellStyle name="Total 8 8 2 9 2" xfId="25247"/>
    <cellStyle name="Total 8 8 3" xfId="25248"/>
    <cellStyle name="Total 8 8 3 10" xfId="25249"/>
    <cellStyle name="Total 8 8 3 10 2" xfId="25250"/>
    <cellStyle name="Total 8 8 3 11" xfId="25251"/>
    <cellStyle name="Total 8 8 3 11 2" xfId="25252"/>
    <cellStyle name="Total 8 8 3 12" xfId="25253"/>
    <cellStyle name="Total 8 8 3 12 2" xfId="25254"/>
    <cellStyle name="Total 8 8 3 13" xfId="25255"/>
    <cellStyle name="Total 8 8 3 13 2" xfId="25256"/>
    <cellStyle name="Total 8 8 3 14" xfId="25257"/>
    <cellStyle name="Total 8 8 3 14 2" xfId="25258"/>
    <cellStyle name="Total 8 8 3 15" xfId="25259"/>
    <cellStyle name="Total 8 8 3 15 2" xfId="25260"/>
    <cellStyle name="Total 8 8 3 16" xfId="25261"/>
    <cellStyle name="Total 8 8 3 2" xfId="25262"/>
    <cellStyle name="Total 8 8 3 2 2" xfId="25263"/>
    <cellStyle name="Total 8 8 3 3" xfId="25264"/>
    <cellStyle name="Total 8 8 3 3 2" xfId="25265"/>
    <cellStyle name="Total 8 8 3 4" xfId="25266"/>
    <cellStyle name="Total 8 8 3 4 2" xfId="25267"/>
    <cellStyle name="Total 8 8 3 5" xfId="25268"/>
    <cellStyle name="Total 8 8 3 5 2" xfId="25269"/>
    <cellStyle name="Total 8 8 3 6" xfId="25270"/>
    <cellStyle name="Total 8 8 3 6 2" xfId="25271"/>
    <cellStyle name="Total 8 8 3 7" xfId="25272"/>
    <cellStyle name="Total 8 8 3 7 2" xfId="25273"/>
    <cellStyle name="Total 8 8 3 8" xfId="25274"/>
    <cellStyle name="Total 8 8 3 8 2" xfId="25275"/>
    <cellStyle name="Total 8 8 3 9" xfId="25276"/>
    <cellStyle name="Total 8 8 3 9 2" xfId="25277"/>
    <cellStyle name="Total 8 8 4" xfId="25278"/>
    <cellStyle name="Total 8 8 4 10" xfId="25279"/>
    <cellStyle name="Total 8 8 4 10 2" xfId="25280"/>
    <cellStyle name="Total 8 8 4 11" xfId="25281"/>
    <cellStyle name="Total 8 8 4 11 2" xfId="25282"/>
    <cellStyle name="Total 8 8 4 12" xfId="25283"/>
    <cellStyle name="Total 8 8 4 12 2" xfId="25284"/>
    <cellStyle name="Total 8 8 4 13" xfId="25285"/>
    <cellStyle name="Total 8 8 4 13 2" xfId="25286"/>
    <cellStyle name="Total 8 8 4 14" xfId="25287"/>
    <cellStyle name="Total 8 8 4 14 2" xfId="25288"/>
    <cellStyle name="Total 8 8 4 15" xfId="25289"/>
    <cellStyle name="Total 8 8 4 15 2" xfId="25290"/>
    <cellStyle name="Total 8 8 4 16" xfId="25291"/>
    <cellStyle name="Total 8 8 4 2" xfId="25292"/>
    <cellStyle name="Total 8 8 4 2 2" xfId="25293"/>
    <cellStyle name="Total 8 8 4 3" xfId="25294"/>
    <cellStyle name="Total 8 8 4 3 2" xfId="25295"/>
    <cellStyle name="Total 8 8 4 4" xfId="25296"/>
    <cellStyle name="Total 8 8 4 4 2" xfId="25297"/>
    <cellStyle name="Total 8 8 4 5" xfId="25298"/>
    <cellStyle name="Total 8 8 4 5 2" xfId="25299"/>
    <cellStyle name="Total 8 8 4 6" xfId="25300"/>
    <cellStyle name="Total 8 8 4 6 2" xfId="25301"/>
    <cellStyle name="Total 8 8 4 7" xfId="25302"/>
    <cellStyle name="Total 8 8 4 7 2" xfId="25303"/>
    <cellStyle name="Total 8 8 4 8" xfId="25304"/>
    <cellStyle name="Total 8 8 4 8 2" xfId="25305"/>
    <cellStyle name="Total 8 8 4 9" xfId="25306"/>
    <cellStyle name="Total 8 8 4 9 2" xfId="25307"/>
    <cellStyle name="Total 8 8 5" xfId="25308"/>
    <cellStyle name="Total 8 8 5 10" xfId="25309"/>
    <cellStyle name="Total 8 8 5 10 2" xfId="25310"/>
    <cellStyle name="Total 8 8 5 11" xfId="25311"/>
    <cellStyle name="Total 8 8 5 11 2" xfId="25312"/>
    <cellStyle name="Total 8 8 5 12" xfId="25313"/>
    <cellStyle name="Total 8 8 5 12 2" xfId="25314"/>
    <cellStyle name="Total 8 8 5 13" xfId="25315"/>
    <cellStyle name="Total 8 8 5 13 2" xfId="25316"/>
    <cellStyle name="Total 8 8 5 14" xfId="25317"/>
    <cellStyle name="Total 8 8 5 2" xfId="25318"/>
    <cellStyle name="Total 8 8 5 2 2" xfId="25319"/>
    <cellStyle name="Total 8 8 5 3" xfId="25320"/>
    <cellStyle name="Total 8 8 5 3 2" xfId="25321"/>
    <cellStyle name="Total 8 8 5 4" xfId="25322"/>
    <cellStyle name="Total 8 8 5 4 2" xfId="25323"/>
    <cellStyle name="Total 8 8 5 5" xfId="25324"/>
    <cellStyle name="Total 8 8 5 5 2" xfId="25325"/>
    <cellStyle name="Total 8 8 5 6" xfId="25326"/>
    <cellStyle name="Total 8 8 5 6 2" xfId="25327"/>
    <cellStyle name="Total 8 8 5 7" xfId="25328"/>
    <cellStyle name="Total 8 8 5 7 2" xfId="25329"/>
    <cellStyle name="Total 8 8 5 8" xfId="25330"/>
    <cellStyle name="Total 8 8 5 8 2" xfId="25331"/>
    <cellStyle name="Total 8 8 5 9" xfId="25332"/>
    <cellStyle name="Total 8 8 5 9 2" xfId="25333"/>
    <cellStyle name="Total 8 8 6" xfId="25334"/>
    <cellStyle name="Total 8 8 6 2" xfId="25335"/>
    <cellStyle name="Total 8 8 7" xfId="25336"/>
    <cellStyle name="Total 8 8 7 2" xfId="25337"/>
    <cellStyle name="Total 8 8 8" xfId="25338"/>
    <cellStyle name="Total 8 8 8 2" xfId="25339"/>
    <cellStyle name="Total 8 8 9" xfId="25340"/>
    <cellStyle name="Total 8 8 9 2" xfId="25341"/>
    <cellStyle name="Total 8 9" xfId="25342"/>
    <cellStyle name="Total 8 9 10" xfId="25343"/>
    <cellStyle name="Total 8 9 10 2" xfId="25344"/>
    <cellStyle name="Total 8 9 11" xfId="25345"/>
    <cellStyle name="Total 8 9 11 2" xfId="25346"/>
    <cellStyle name="Total 8 9 12" xfId="25347"/>
    <cellStyle name="Total 8 9 12 2" xfId="25348"/>
    <cellStyle name="Total 8 9 13" xfId="25349"/>
    <cellStyle name="Total 8 9 13 2" xfId="25350"/>
    <cellStyle name="Total 8 9 14" xfId="25351"/>
    <cellStyle name="Total 8 9 14 2" xfId="25352"/>
    <cellStyle name="Total 8 9 15" xfId="25353"/>
    <cellStyle name="Total 8 9 15 2" xfId="25354"/>
    <cellStyle name="Total 8 9 16" xfId="25355"/>
    <cellStyle name="Total 8 9 16 2" xfId="25356"/>
    <cellStyle name="Total 8 9 17" xfId="25357"/>
    <cellStyle name="Total 8 9 17 2" xfId="25358"/>
    <cellStyle name="Total 8 9 18" xfId="25359"/>
    <cellStyle name="Total 8 9 2" xfId="25360"/>
    <cellStyle name="Total 8 9 2 10" xfId="25361"/>
    <cellStyle name="Total 8 9 2 10 2" xfId="25362"/>
    <cellStyle name="Total 8 9 2 11" xfId="25363"/>
    <cellStyle name="Total 8 9 2 11 2" xfId="25364"/>
    <cellStyle name="Total 8 9 2 12" xfId="25365"/>
    <cellStyle name="Total 8 9 2 12 2" xfId="25366"/>
    <cellStyle name="Total 8 9 2 13" xfId="25367"/>
    <cellStyle name="Total 8 9 2 13 2" xfId="25368"/>
    <cellStyle name="Total 8 9 2 14" xfId="25369"/>
    <cellStyle name="Total 8 9 2 14 2" xfId="25370"/>
    <cellStyle name="Total 8 9 2 15" xfId="25371"/>
    <cellStyle name="Total 8 9 2 15 2" xfId="25372"/>
    <cellStyle name="Total 8 9 2 16" xfId="25373"/>
    <cellStyle name="Total 8 9 2 16 2" xfId="25374"/>
    <cellStyle name="Total 8 9 2 17" xfId="25375"/>
    <cellStyle name="Total 8 9 2 17 2" xfId="25376"/>
    <cellStyle name="Total 8 9 2 18" xfId="25377"/>
    <cellStyle name="Total 8 9 2 2" xfId="25378"/>
    <cellStyle name="Total 8 9 2 2 2" xfId="25379"/>
    <cellStyle name="Total 8 9 2 3" xfId="25380"/>
    <cellStyle name="Total 8 9 2 3 2" xfId="25381"/>
    <cellStyle name="Total 8 9 2 4" xfId="25382"/>
    <cellStyle name="Total 8 9 2 4 2" xfId="25383"/>
    <cellStyle name="Total 8 9 2 5" xfId="25384"/>
    <cellStyle name="Total 8 9 2 5 2" xfId="25385"/>
    <cellStyle name="Total 8 9 2 6" xfId="25386"/>
    <cellStyle name="Total 8 9 2 6 2" xfId="25387"/>
    <cellStyle name="Total 8 9 2 7" xfId="25388"/>
    <cellStyle name="Total 8 9 2 7 2" xfId="25389"/>
    <cellStyle name="Total 8 9 2 8" xfId="25390"/>
    <cellStyle name="Total 8 9 2 8 2" xfId="25391"/>
    <cellStyle name="Total 8 9 2 9" xfId="25392"/>
    <cellStyle name="Total 8 9 2 9 2" xfId="25393"/>
    <cellStyle name="Total 8 9 3" xfId="25394"/>
    <cellStyle name="Total 8 9 3 10" xfId="25395"/>
    <cellStyle name="Total 8 9 3 10 2" xfId="25396"/>
    <cellStyle name="Total 8 9 3 11" xfId="25397"/>
    <cellStyle name="Total 8 9 3 11 2" xfId="25398"/>
    <cellStyle name="Total 8 9 3 12" xfId="25399"/>
    <cellStyle name="Total 8 9 3 12 2" xfId="25400"/>
    <cellStyle name="Total 8 9 3 13" xfId="25401"/>
    <cellStyle name="Total 8 9 3 13 2" xfId="25402"/>
    <cellStyle name="Total 8 9 3 14" xfId="25403"/>
    <cellStyle name="Total 8 9 3 14 2" xfId="25404"/>
    <cellStyle name="Total 8 9 3 15" xfId="25405"/>
    <cellStyle name="Total 8 9 3 15 2" xfId="25406"/>
    <cellStyle name="Total 8 9 3 16" xfId="25407"/>
    <cellStyle name="Total 8 9 3 2" xfId="25408"/>
    <cellStyle name="Total 8 9 3 2 2" xfId="25409"/>
    <cellStyle name="Total 8 9 3 3" xfId="25410"/>
    <cellStyle name="Total 8 9 3 3 2" xfId="25411"/>
    <cellStyle name="Total 8 9 3 4" xfId="25412"/>
    <cellStyle name="Total 8 9 3 4 2" xfId="25413"/>
    <cellStyle name="Total 8 9 3 5" xfId="25414"/>
    <cellStyle name="Total 8 9 3 5 2" xfId="25415"/>
    <cellStyle name="Total 8 9 3 6" xfId="25416"/>
    <cellStyle name="Total 8 9 3 6 2" xfId="25417"/>
    <cellStyle name="Total 8 9 3 7" xfId="25418"/>
    <cellStyle name="Total 8 9 3 7 2" xfId="25419"/>
    <cellStyle name="Total 8 9 3 8" xfId="25420"/>
    <cellStyle name="Total 8 9 3 8 2" xfId="25421"/>
    <cellStyle name="Total 8 9 3 9" xfId="25422"/>
    <cellStyle name="Total 8 9 3 9 2" xfId="25423"/>
    <cellStyle name="Total 8 9 4" xfId="25424"/>
    <cellStyle name="Total 8 9 4 10" xfId="25425"/>
    <cellStyle name="Total 8 9 4 10 2" xfId="25426"/>
    <cellStyle name="Total 8 9 4 11" xfId="25427"/>
    <cellStyle name="Total 8 9 4 11 2" xfId="25428"/>
    <cellStyle name="Total 8 9 4 12" xfId="25429"/>
    <cellStyle name="Total 8 9 4 12 2" xfId="25430"/>
    <cellStyle name="Total 8 9 4 13" xfId="25431"/>
    <cellStyle name="Total 8 9 4 13 2" xfId="25432"/>
    <cellStyle name="Total 8 9 4 14" xfId="25433"/>
    <cellStyle name="Total 8 9 4 14 2" xfId="25434"/>
    <cellStyle name="Total 8 9 4 15" xfId="25435"/>
    <cellStyle name="Total 8 9 4 15 2" xfId="25436"/>
    <cellStyle name="Total 8 9 4 16" xfId="25437"/>
    <cellStyle name="Total 8 9 4 2" xfId="25438"/>
    <cellStyle name="Total 8 9 4 2 2" xfId="25439"/>
    <cellStyle name="Total 8 9 4 3" xfId="25440"/>
    <cellStyle name="Total 8 9 4 3 2" xfId="25441"/>
    <cellStyle name="Total 8 9 4 4" xfId="25442"/>
    <cellStyle name="Total 8 9 4 4 2" xfId="25443"/>
    <cellStyle name="Total 8 9 4 5" xfId="25444"/>
    <cellStyle name="Total 8 9 4 5 2" xfId="25445"/>
    <cellStyle name="Total 8 9 4 6" xfId="25446"/>
    <cellStyle name="Total 8 9 4 6 2" xfId="25447"/>
    <cellStyle name="Total 8 9 4 7" xfId="25448"/>
    <cellStyle name="Total 8 9 4 7 2" xfId="25449"/>
    <cellStyle name="Total 8 9 4 8" xfId="25450"/>
    <cellStyle name="Total 8 9 4 8 2" xfId="25451"/>
    <cellStyle name="Total 8 9 4 9" xfId="25452"/>
    <cellStyle name="Total 8 9 4 9 2" xfId="25453"/>
    <cellStyle name="Total 8 9 5" xfId="25454"/>
    <cellStyle name="Total 8 9 5 10" xfId="25455"/>
    <cellStyle name="Total 8 9 5 10 2" xfId="25456"/>
    <cellStyle name="Total 8 9 5 11" xfId="25457"/>
    <cellStyle name="Total 8 9 5 11 2" xfId="25458"/>
    <cellStyle name="Total 8 9 5 12" xfId="25459"/>
    <cellStyle name="Total 8 9 5 12 2" xfId="25460"/>
    <cellStyle name="Total 8 9 5 13" xfId="25461"/>
    <cellStyle name="Total 8 9 5 13 2" xfId="25462"/>
    <cellStyle name="Total 8 9 5 14" xfId="25463"/>
    <cellStyle name="Total 8 9 5 2" xfId="25464"/>
    <cellStyle name="Total 8 9 5 2 2" xfId="25465"/>
    <cellStyle name="Total 8 9 5 3" xfId="25466"/>
    <cellStyle name="Total 8 9 5 3 2" xfId="25467"/>
    <cellStyle name="Total 8 9 5 4" xfId="25468"/>
    <cellStyle name="Total 8 9 5 4 2" xfId="25469"/>
    <cellStyle name="Total 8 9 5 5" xfId="25470"/>
    <cellStyle name="Total 8 9 5 5 2" xfId="25471"/>
    <cellStyle name="Total 8 9 5 6" xfId="25472"/>
    <cellStyle name="Total 8 9 5 6 2" xfId="25473"/>
    <cellStyle name="Total 8 9 5 7" xfId="25474"/>
    <cellStyle name="Total 8 9 5 7 2" xfId="25475"/>
    <cellStyle name="Total 8 9 5 8" xfId="25476"/>
    <cellStyle name="Total 8 9 5 8 2" xfId="25477"/>
    <cellStyle name="Total 8 9 5 9" xfId="25478"/>
    <cellStyle name="Total 8 9 5 9 2" xfId="25479"/>
    <cellStyle name="Total 8 9 6" xfId="25480"/>
    <cellStyle name="Total 8 9 6 2" xfId="25481"/>
    <cellStyle name="Total 8 9 7" xfId="25482"/>
    <cellStyle name="Total 8 9 7 2" xfId="25483"/>
    <cellStyle name="Total 8 9 8" xfId="25484"/>
    <cellStyle name="Total 8 9 8 2" xfId="25485"/>
    <cellStyle name="Total 8 9 9" xfId="25486"/>
    <cellStyle name="Total 8 9 9 2" xfId="25487"/>
    <cellStyle name="Total 9" xfId="25488"/>
    <cellStyle name="Total 9 10" xfId="25489"/>
    <cellStyle name="Total 9 10 10" xfId="25490"/>
    <cellStyle name="Total 9 10 10 2" xfId="25491"/>
    <cellStyle name="Total 9 10 11" xfId="25492"/>
    <cellStyle name="Total 9 10 11 2" xfId="25493"/>
    <cellStyle name="Total 9 10 12" xfId="25494"/>
    <cellStyle name="Total 9 10 12 2" xfId="25495"/>
    <cellStyle name="Total 9 10 13" xfId="25496"/>
    <cellStyle name="Total 9 10 13 2" xfId="25497"/>
    <cellStyle name="Total 9 10 14" xfId="25498"/>
    <cellStyle name="Total 9 10 14 2" xfId="25499"/>
    <cellStyle name="Total 9 10 15" xfId="25500"/>
    <cellStyle name="Total 9 10 15 2" xfId="25501"/>
    <cellStyle name="Total 9 10 16" xfId="25502"/>
    <cellStyle name="Total 9 10 16 2" xfId="25503"/>
    <cellStyle name="Total 9 10 17" xfId="25504"/>
    <cellStyle name="Total 9 10 17 2" xfId="25505"/>
    <cellStyle name="Total 9 10 18" xfId="25506"/>
    <cellStyle name="Total 9 10 2" xfId="25507"/>
    <cellStyle name="Total 9 10 2 2" xfId="25508"/>
    <cellStyle name="Total 9 10 3" xfId="25509"/>
    <cellStyle name="Total 9 10 3 2" xfId="25510"/>
    <cellStyle name="Total 9 10 4" xfId="25511"/>
    <cellStyle name="Total 9 10 4 2" xfId="25512"/>
    <cellStyle name="Total 9 10 5" xfId="25513"/>
    <cellStyle name="Total 9 10 5 2" xfId="25514"/>
    <cellStyle name="Total 9 10 6" xfId="25515"/>
    <cellStyle name="Total 9 10 6 2" xfId="25516"/>
    <cellStyle name="Total 9 10 7" xfId="25517"/>
    <cellStyle name="Total 9 10 7 2" xfId="25518"/>
    <cellStyle name="Total 9 10 8" xfId="25519"/>
    <cellStyle name="Total 9 10 8 2" xfId="25520"/>
    <cellStyle name="Total 9 10 9" xfId="25521"/>
    <cellStyle name="Total 9 10 9 2" xfId="25522"/>
    <cellStyle name="Total 9 11" xfId="25523"/>
    <cellStyle name="Total 9 11 10" xfId="25524"/>
    <cellStyle name="Total 9 11 10 2" xfId="25525"/>
    <cellStyle name="Total 9 11 11" xfId="25526"/>
    <cellStyle name="Total 9 11 11 2" xfId="25527"/>
    <cellStyle name="Total 9 11 12" xfId="25528"/>
    <cellStyle name="Total 9 11 12 2" xfId="25529"/>
    <cellStyle name="Total 9 11 13" xfId="25530"/>
    <cellStyle name="Total 9 11 13 2" xfId="25531"/>
    <cellStyle name="Total 9 11 14" xfId="25532"/>
    <cellStyle name="Total 9 11 14 2" xfId="25533"/>
    <cellStyle name="Total 9 11 15" xfId="25534"/>
    <cellStyle name="Total 9 11 15 2" xfId="25535"/>
    <cellStyle name="Total 9 11 16" xfId="25536"/>
    <cellStyle name="Total 9 11 16 2" xfId="25537"/>
    <cellStyle name="Total 9 11 17" xfId="25538"/>
    <cellStyle name="Total 9 11 17 2" xfId="25539"/>
    <cellStyle name="Total 9 11 18" xfId="25540"/>
    <cellStyle name="Total 9 11 2" xfId="25541"/>
    <cellStyle name="Total 9 11 2 2" xfId="25542"/>
    <cellStyle name="Total 9 11 3" xfId="25543"/>
    <cellStyle name="Total 9 11 3 2" xfId="25544"/>
    <cellStyle name="Total 9 11 4" xfId="25545"/>
    <cellStyle name="Total 9 11 4 2" xfId="25546"/>
    <cellStyle name="Total 9 11 5" xfId="25547"/>
    <cellStyle name="Total 9 11 5 2" xfId="25548"/>
    <cellStyle name="Total 9 11 6" xfId="25549"/>
    <cellStyle name="Total 9 11 6 2" xfId="25550"/>
    <cellStyle name="Total 9 11 7" xfId="25551"/>
    <cellStyle name="Total 9 11 7 2" xfId="25552"/>
    <cellStyle name="Total 9 11 8" xfId="25553"/>
    <cellStyle name="Total 9 11 8 2" xfId="25554"/>
    <cellStyle name="Total 9 11 9" xfId="25555"/>
    <cellStyle name="Total 9 11 9 2" xfId="25556"/>
    <cellStyle name="Total 9 12" xfId="25557"/>
    <cellStyle name="Total 9 12 10" xfId="25558"/>
    <cellStyle name="Total 9 12 10 2" xfId="25559"/>
    <cellStyle name="Total 9 12 11" xfId="25560"/>
    <cellStyle name="Total 9 12 11 2" xfId="25561"/>
    <cellStyle name="Total 9 12 12" xfId="25562"/>
    <cellStyle name="Total 9 12 12 2" xfId="25563"/>
    <cellStyle name="Total 9 12 13" xfId="25564"/>
    <cellStyle name="Total 9 12 13 2" xfId="25565"/>
    <cellStyle name="Total 9 12 14" xfId="25566"/>
    <cellStyle name="Total 9 12 14 2" xfId="25567"/>
    <cellStyle name="Total 9 12 15" xfId="25568"/>
    <cellStyle name="Total 9 12 15 2" xfId="25569"/>
    <cellStyle name="Total 9 12 16" xfId="25570"/>
    <cellStyle name="Total 9 12 2" xfId="25571"/>
    <cellStyle name="Total 9 12 2 2" xfId="25572"/>
    <cellStyle name="Total 9 12 3" xfId="25573"/>
    <cellStyle name="Total 9 12 3 2" xfId="25574"/>
    <cellStyle name="Total 9 12 4" xfId="25575"/>
    <cellStyle name="Total 9 12 4 2" xfId="25576"/>
    <cellStyle name="Total 9 12 5" xfId="25577"/>
    <cellStyle name="Total 9 12 5 2" xfId="25578"/>
    <cellStyle name="Total 9 12 6" xfId="25579"/>
    <cellStyle name="Total 9 12 6 2" xfId="25580"/>
    <cellStyle name="Total 9 12 7" xfId="25581"/>
    <cellStyle name="Total 9 12 7 2" xfId="25582"/>
    <cellStyle name="Total 9 12 8" xfId="25583"/>
    <cellStyle name="Total 9 12 8 2" xfId="25584"/>
    <cellStyle name="Total 9 12 9" xfId="25585"/>
    <cellStyle name="Total 9 12 9 2" xfId="25586"/>
    <cellStyle name="Total 9 13" xfId="25587"/>
    <cellStyle name="Total 9 13 10" xfId="25588"/>
    <cellStyle name="Total 9 13 10 2" xfId="25589"/>
    <cellStyle name="Total 9 13 11" xfId="25590"/>
    <cellStyle name="Total 9 13 11 2" xfId="25591"/>
    <cellStyle name="Total 9 13 12" xfId="25592"/>
    <cellStyle name="Total 9 13 12 2" xfId="25593"/>
    <cellStyle name="Total 9 13 13" xfId="25594"/>
    <cellStyle name="Total 9 13 13 2" xfId="25595"/>
    <cellStyle name="Total 9 13 14" xfId="25596"/>
    <cellStyle name="Total 9 13 14 2" xfId="25597"/>
    <cellStyle name="Total 9 13 15" xfId="25598"/>
    <cellStyle name="Total 9 13 15 2" xfId="25599"/>
    <cellStyle name="Total 9 13 16" xfId="25600"/>
    <cellStyle name="Total 9 13 2" xfId="25601"/>
    <cellStyle name="Total 9 13 2 2" xfId="25602"/>
    <cellStyle name="Total 9 13 3" xfId="25603"/>
    <cellStyle name="Total 9 13 3 2" xfId="25604"/>
    <cellStyle name="Total 9 13 4" xfId="25605"/>
    <cellStyle name="Total 9 13 4 2" xfId="25606"/>
    <cellStyle name="Total 9 13 5" xfId="25607"/>
    <cellStyle name="Total 9 13 5 2" xfId="25608"/>
    <cellStyle name="Total 9 13 6" xfId="25609"/>
    <cellStyle name="Total 9 13 6 2" xfId="25610"/>
    <cellStyle name="Total 9 13 7" xfId="25611"/>
    <cellStyle name="Total 9 13 7 2" xfId="25612"/>
    <cellStyle name="Total 9 13 8" xfId="25613"/>
    <cellStyle name="Total 9 13 8 2" xfId="25614"/>
    <cellStyle name="Total 9 13 9" xfId="25615"/>
    <cellStyle name="Total 9 13 9 2" xfId="25616"/>
    <cellStyle name="Total 9 14" xfId="25617"/>
    <cellStyle name="Total 9 14 10" xfId="25618"/>
    <cellStyle name="Total 9 14 10 2" xfId="25619"/>
    <cellStyle name="Total 9 14 11" xfId="25620"/>
    <cellStyle name="Total 9 14 11 2" xfId="25621"/>
    <cellStyle name="Total 9 14 12" xfId="25622"/>
    <cellStyle name="Total 9 14 12 2" xfId="25623"/>
    <cellStyle name="Total 9 14 13" xfId="25624"/>
    <cellStyle name="Total 9 14 13 2" xfId="25625"/>
    <cellStyle name="Total 9 14 14" xfId="25626"/>
    <cellStyle name="Total 9 14 14 2" xfId="25627"/>
    <cellStyle name="Total 9 14 15" xfId="25628"/>
    <cellStyle name="Total 9 14 2" xfId="25629"/>
    <cellStyle name="Total 9 14 2 2" xfId="25630"/>
    <cellStyle name="Total 9 14 3" xfId="25631"/>
    <cellStyle name="Total 9 14 3 2" xfId="25632"/>
    <cellStyle name="Total 9 14 4" xfId="25633"/>
    <cellStyle name="Total 9 14 4 2" xfId="25634"/>
    <cellStyle name="Total 9 14 5" xfId="25635"/>
    <cellStyle name="Total 9 14 5 2" xfId="25636"/>
    <cellStyle name="Total 9 14 6" xfId="25637"/>
    <cellStyle name="Total 9 14 6 2" xfId="25638"/>
    <cellStyle name="Total 9 14 7" xfId="25639"/>
    <cellStyle name="Total 9 14 7 2" xfId="25640"/>
    <cellStyle name="Total 9 14 8" xfId="25641"/>
    <cellStyle name="Total 9 14 8 2" xfId="25642"/>
    <cellStyle name="Total 9 14 9" xfId="25643"/>
    <cellStyle name="Total 9 14 9 2" xfId="25644"/>
    <cellStyle name="Total 9 15" xfId="25645"/>
    <cellStyle name="Total 9 15 2" xfId="25646"/>
    <cellStyle name="Total 9 16" xfId="25647"/>
    <cellStyle name="Total 9 16 2" xfId="25648"/>
    <cellStyle name="Total 9 17" xfId="25649"/>
    <cellStyle name="Total 9 17 2" xfId="25650"/>
    <cellStyle name="Total 9 18" xfId="25651"/>
    <cellStyle name="Total 9 18 2" xfId="25652"/>
    <cellStyle name="Total 9 19" xfId="25653"/>
    <cellStyle name="Total 9 19 2" xfId="25654"/>
    <cellStyle name="Total 9 2" xfId="25655"/>
    <cellStyle name="Total 9 2 10" xfId="25656"/>
    <cellStyle name="Total 9 2 10 10" xfId="25657"/>
    <cellStyle name="Total 9 2 10 10 2" xfId="25658"/>
    <cellStyle name="Total 9 2 10 11" xfId="25659"/>
    <cellStyle name="Total 9 2 10 11 2" xfId="25660"/>
    <cellStyle name="Total 9 2 10 12" xfId="25661"/>
    <cellStyle name="Total 9 2 10 12 2" xfId="25662"/>
    <cellStyle name="Total 9 2 10 13" xfId="25663"/>
    <cellStyle name="Total 9 2 10 13 2" xfId="25664"/>
    <cellStyle name="Total 9 2 10 14" xfId="25665"/>
    <cellStyle name="Total 9 2 10 14 2" xfId="25666"/>
    <cellStyle name="Total 9 2 10 15" xfId="25667"/>
    <cellStyle name="Total 9 2 10 15 2" xfId="25668"/>
    <cellStyle name="Total 9 2 10 16" xfId="25669"/>
    <cellStyle name="Total 9 2 10 16 2" xfId="25670"/>
    <cellStyle name="Total 9 2 10 17" xfId="25671"/>
    <cellStyle name="Total 9 2 10 17 2" xfId="25672"/>
    <cellStyle name="Total 9 2 10 18" xfId="25673"/>
    <cellStyle name="Total 9 2 10 2" xfId="25674"/>
    <cellStyle name="Total 9 2 10 2 2" xfId="25675"/>
    <cellStyle name="Total 9 2 10 3" xfId="25676"/>
    <cellStyle name="Total 9 2 10 3 2" xfId="25677"/>
    <cellStyle name="Total 9 2 10 4" xfId="25678"/>
    <cellStyle name="Total 9 2 10 4 2" xfId="25679"/>
    <cellStyle name="Total 9 2 10 5" xfId="25680"/>
    <cellStyle name="Total 9 2 10 5 2" xfId="25681"/>
    <cellStyle name="Total 9 2 10 6" xfId="25682"/>
    <cellStyle name="Total 9 2 10 6 2" xfId="25683"/>
    <cellStyle name="Total 9 2 10 7" xfId="25684"/>
    <cellStyle name="Total 9 2 10 7 2" xfId="25685"/>
    <cellStyle name="Total 9 2 10 8" xfId="25686"/>
    <cellStyle name="Total 9 2 10 8 2" xfId="25687"/>
    <cellStyle name="Total 9 2 10 9" xfId="25688"/>
    <cellStyle name="Total 9 2 10 9 2" xfId="25689"/>
    <cellStyle name="Total 9 2 11" xfId="25690"/>
    <cellStyle name="Total 9 2 11 10" xfId="25691"/>
    <cellStyle name="Total 9 2 11 10 2" xfId="25692"/>
    <cellStyle name="Total 9 2 11 11" xfId="25693"/>
    <cellStyle name="Total 9 2 11 11 2" xfId="25694"/>
    <cellStyle name="Total 9 2 11 12" xfId="25695"/>
    <cellStyle name="Total 9 2 11 12 2" xfId="25696"/>
    <cellStyle name="Total 9 2 11 13" xfId="25697"/>
    <cellStyle name="Total 9 2 11 13 2" xfId="25698"/>
    <cellStyle name="Total 9 2 11 14" xfId="25699"/>
    <cellStyle name="Total 9 2 11 14 2" xfId="25700"/>
    <cellStyle name="Total 9 2 11 15" xfId="25701"/>
    <cellStyle name="Total 9 2 11 15 2" xfId="25702"/>
    <cellStyle name="Total 9 2 11 16" xfId="25703"/>
    <cellStyle name="Total 9 2 11 2" xfId="25704"/>
    <cellStyle name="Total 9 2 11 2 2" xfId="25705"/>
    <cellStyle name="Total 9 2 11 3" xfId="25706"/>
    <cellStyle name="Total 9 2 11 3 2" xfId="25707"/>
    <cellStyle name="Total 9 2 11 4" xfId="25708"/>
    <cellStyle name="Total 9 2 11 4 2" xfId="25709"/>
    <cellStyle name="Total 9 2 11 5" xfId="25710"/>
    <cellStyle name="Total 9 2 11 5 2" xfId="25711"/>
    <cellStyle name="Total 9 2 11 6" xfId="25712"/>
    <cellStyle name="Total 9 2 11 6 2" xfId="25713"/>
    <cellStyle name="Total 9 2 11 7" xfId="25714"/>
    <cellStyle name="Total 9 2 11 7 2" xfId="25715"/>
    <cellStyle name="Total 9 2 11 8" xfId="25716"/>
    <cellStyle name="Total 9 2 11 8 2" xfId="25717"/>
    <cellStyle name="Total 9 2 11 9" xfId="25718"/>
    <cellStyle name="Total 9 2 11 9 2" xfId="25719"/>
    <cellStyle name="Total 9 2 12" xfId="25720"/>
    <cellStyle name="Total 9 2 12 10" xfId="25721"/>
    <cellStyle name="Total 9 2 12 10 2" xfId="25722"/>
    <cellStyle name="Total 9 2 12 11" xfId="25723"/>
    <cellStyle name="Total 9 2 12 11 2" xfId="25724"/>
    <cellStyle name="Total 9 2 12 12" xfId="25725"/>
    <cellStyle name="Total 9 2 12 12 2" xfId="25726"/>
    <cellStyle name="Total 9 2 12 13" xfId="25727"/>
    <cellStyle name="Total 9 2 12 13 2" xfId="25728"/>
    <cellStyle name="Total 9 2 12 14" xfId="25729"/>
    <cellStyle name="Total 9 2 12 14 2" xfId="25730"/>
    <cellStyle name="Total 9 2 12 15" xfId="25731"/>
    <cellStyle name="Total 9 2 12 15 2" xfId="25732"/>
    <cellStyle name="Total 9 2 12 16" xfId="25733"/>
    <cellStyle name="Total 9 2 12 2" xfId="25734"/>
    <cellStyle name="Total 9 2 12 2 2" xfId="25735"/>
    <cellStyle name="Total 9 2 12 3" xfId="25736"/>
    <cellStyle name="Total 9 2 12 3 2" xfId="25737"/>
    <cellStyle name="Total 9 2 12 4" xfId="25738"/>
    <cellStyle name="Total 9 2 12 4 2" xfId="25739"/>
    <cellStyle name="Total 9 2 12 5" xfId="25740"/>
    <cellStyle name="Total 9 2 12 5 2" xfId="25741"/>
    <cellStyle name="Total 9 2 12 6" xfId="25742"/>
    <cellStyle name="Total 9 2 12 6 2" xfId="25743"/>
    <cellStyle name="Total 9 2 12 7" xfId="25744"/>
    <cellStyle name="Total 9 2 12 7 2" xfId="25745"/>
    <cellStyle name="Total 9 2 12 8" xfId="25746"/>
    <cellStyle name="Total 9 2 12 8 2" xfId="25747"/>
    <cellStyle name="Total 9 2 12 9" xfId="25748"/>
    <cellStyle name="Total 9 2 12 9 2" xfId="25749"/>
    <cellStyle name="Total 9 2 13" xfId="25750"/>
    <cellStyle name="Total 9 2 13 10" xfId="25751"/>
    <cellStyle name="Total 9 2 13 10 2" xfId="25752"/>
    <cellStyle name="Total 9 2 13 11" xfId="25753"/>
    <cellStyle name="Total 9 2 13 11 2" xfId="25754"/>
    <cellStyle name="Total 9 2 13 12" xfId="25755"/>
    <cellStyle name="Total 9 2 13 12 2" xfId="25756"/>
    <cellStyle name="Total 9 2 13 13" xfId="25757"/>
    <cellStyle name="Total 9 2 13 13 2" xfId="25758"/>
    <cellStyle name="Total 9 2 13 14" xfId="25759"/>
    <cellStyle name="Total 9 2 13 14 2" xfId="25760"/>
    <cellStyle name="Total 9 2 13 15" xfId="25761"/>
    <cellStyle name="Total 9 2 13 2" xfId="25762"/>
    <cellStyle name="Total 9 2 13 2 2" xfId="25763"/>
    <cellStyle name="Total 9 2 13 3" xfId="25764"/>
    <cellStyle name="Total 9 2 13 3 2" xfId="25765"/>
    <cellStyle name="Total 9 2 13 4" xfId="25766"/>
    <cellStyle name="Total 9 2 13 4 2" xfId="25767"/>
    <cellStyle name="Total 9 2 13 5" xfId="25768"/>
    <cellStyle name="Total 9 2 13 5 2" xfId="25769"/>
    <cellStyle name="Total 9 2 13 6" xfId="25770"/>
    <cellStyle name="Total 9 2 13 6 2" xfId="25771"/>
    <cellStyle name="Total 9 2 13 7" xfId="25772"/>
    <cellStyle name="Total 9 2 13 7 2" xfId="25773"/>
    <cellStyle name="Total 9 2 13 8" xfId="25774"/>
    <cellStyle name="Total 9 2 13 8 2" xfId="25775"/>
    <cellStyle name="Total 9 2 13 9" xfId="25776"/>
    <cellStyle name="Total 9 2 13 9 2" xfId="25777"/>
    <cellStyle name="Total 9 2 14" xfId="25778"/>
    <cellStyle name="Total 9 2 14 2" xfId="25779"/>
    <cellStyle name="Total 9 2 15" xfId="25780"/>
    <cellStyle name="Total 9 2 15 2" xfId="25781"/>
    <cellStyle name="Total 9 2 16" xfId="25782"/>
    <cellStyle name="Total 9 2 16 2" xfId="25783"/>
    <cellStyle name="Total 9 2 17" xfId="25784"/>
    <cellStyle name="Total 9 2 17 2" xfId="25785"/>
    <cellStyle name="Total 9 2 18" xfId="25786"/>
    <cellStyle name="Total 9 2 18 2" xfId="25787"/>
    <cellStyle name="Total 9 2 19" xfId="25788"/>
    <cellStyle name="Total 9 2 19 2" xfId="25789"/>
    <cellStyle name="Total 9 2 2" xfId="25790"/>
    <cellStyle name="Total 9 2 2 10" xfId="25791"/>
    <cellStyle name="Total 9 2 2 10 2" xfId="25792"/>
    <cellStyle name="Total 9 2 2 11" xfId="25793"/>
    <cellStyle name="Total 9 2 2 11 2" xfId="25794"/>
    <cellStyle name="Total 9 2 2 12" xfId="25795"/>
    <cellStyle name="Total 9 2 2 12 2" xfId="25796"/>
    <cellStyle name="Total 9 2 2 13" xfId="25797"/>
    <cellStyle name="Total 9 2 2 13 2" xfId="25798"/>
    <cellStyle name="Total 9 2 2 14" xfId="25799"/>
    <cellStyle name="Total 9 2 2 14 2" xfId="25800"/>
    <cellStyle name="Total 9 2 2 15" xfId="25801"/>
    <cellStyle name="Total 9 2 2 15 2" xfId="25802"/>
    <cellStyle name="Total 9 2 2 16" xfId="25803"/>
    <cellStyle name="Total 9 2 2 16 2" xfId="25804"/>
    <cellStyle name="Total 9 2 2 17" xfId="25805"/>
    <cellStyle name="Total 9 2 2 17 2" xfId="25806"/>
    <cellStyle name="Total 9 2 2 18" xfId="25807"/>
    <cellStyle name="Total 9 2 2 18 2" xfId="25808"/>
    <cellStyle name="Total 9 2 2 19" xfId="25809"/>
    <cellStyle name="Total 9 2 2 19 2" xfId="25810"/>
    <cellStyle name="Total 9 2 2 2" xfId="25811"/>
    <cellStyle name="Total 9 2 2 2 10" xfId="25812"/>
    <cellStyle name="Total 9 2 2 2 10 2" xfId="25813"/>
    <cellStyle name="Total 9 2 2 2 11" xfId="25814"/>
    <cellStyle name="Total 9 2 2 2 11 2" xfId="25815"/>
    <cellStyle name="Total 9 2 2 2 12" xfId="25816"/>
    <cellStyle name="Total 9 2 2 2 12 2" xfId="25817"/>
    <cellStyle name="Total 9 2 2 2 13" xfId="25818"/>
    <cellStyle name="Total 9 2 2 2 13 2" xfId="25819"/>
    <cellStyle name="Total 9 2 2 2 14" xfId="25820"/>
    <cellStyle name="Total 9 2 2 2 14 2" xfId="25821"/>
    <cellStyle name="Total 9 2 2 2 15" xfId="25822"/>
    <cellStyle name="Total 9 2 2 2 15 2" xfId="25823"/>
    <cellStyle name="Total 9 2 2 2 16" xfId="25824"/>
    <cellStyle name="Total 9 2 2 2 16 2" xfId="25825"/>
    <cellStyle name="Total 9 2 2 2 17" xfId="25826"/>
    <cellStyle name="Total 9 2 2 2 17 2" xfId="25827"/>
    <cellStyle name="Total 9 2 2 2 18" xfId="25828"/>
    <cellStyle name="Total 9 2 2 2 18 2" xfId="25829"/>
    <cellStyle name="Total 9 2 2 2 19" xfId="25830"/>
    <cellStyle name="Total 9 2 2 2 2" xfId="25831"/>
    <cellStyle name="Total 9 2 2 2 2 2" xfId="25832"/>
    <cellStyle name="Total 9 2 2 2 3" xfId="25833"/>
    <cellStyle name="Total 9 2 2 2 3 2" xfId="25834"/>
    <cellStyle name="Total 9 2 2 2 4" xfId="25835"/>
    <cellStyle name="Total 9 2 2 2 4 2" xfId="25836"/>
    <cellStyle name="Total 9 2 2 2 5" xfId="25837"/>
    <cellStyle name="Total 9 2 2 2 5 2" xfId="25838"/>
    <cellStyle name="Total 9 2 2 2 6" xfId="25839"/>
    <cellStyle name="Total 9 2 2 2 6 2" xfId="25840"/>
    <cellStyle name="Total 9 2 2 2 7" xfId="25841"/>
    <cellStyle name="Total 9 2 2 2 7 2" xfId="25842"/>
    <cellStyle name="Total 9 2 2 2 8" xfId="25843"/>
    <cellStyle name="Total 9 2 2 2 8 2" xfId="25844"/>
    <cellStyle name="Total 9 2 2 2 9" xfId="25845"/>
    <cellStyle name="Total 9 2 2 2 9 2" xfId="25846"/>
    <cellStyle name="Total 9 2 2 20" xfId="25847"/>
    <cellStyle name="Total 9 2 2 3" xfId="25848"/>
    <cellStyle name="Total 9 2 2 3 10" xfId="25849"/>
    <cellStyle name="Total 9 2 2 3 10 2" xfId="25850"/>
    <cellStyle name="Total 9 2 2 3 11" xfId="25851"/>
    <cellStyle name="Total 9 2 2 3 11 2" xfId="25852"/>
    <cellStyle name="Total 9 2 2 3 12" xfId="25853"/>
    <cellStyle name="Total 9 2 2 3 12 2" xfId="25854"/>
    <cellStyle name="Total 9 2 2 3 13" xfId="25855"/>
    <cellStyle name="Total 9 2 2 3 13 2" xfId="25856"/>
    <cellStyle name="Total 9 2 2 3 14" xfId="25857"/>
    <cellStyle name="Total 9 2 2 3 14 2" xfId="25858"/>
    <cellStyle name="Total 9 2 2 3 15" xfId="25859"/>
    <cellStyle name="Total 9 2 2 3 15 2" xfId="25860"/>
    <cellStyle name="Total 9 2 2 3 16" xfId="25861"/>
    <cellStyle name="Total 9 2 2 3 16 2" xfId="25862"/>
    <cellStyle name="Total 9 2 2 3 17" xfId="25863"/>
    <cellStyle name="Total 9 2 2 3 17 2" xfId="25864"/>
    <cellStyle name="Total 9 2 2 3 18" xfId="25865"/>
    <cellStyle name="Total 9 2 2 3 18 2" xfId="25866"/>
    <cellStyle name="Total 9 2 2 3 19" xfId="25867"/>
    <cellStyle name="Total 9 2 2 3 2" xfId="25868"/>
    <cellStyle name="Total 9 2 2 3 2 2" xfId="25869"/>
    <cellStyle name="Total 9 2 2 3 3" xfId="25870"/>
    <cellStyle name="Total 9 2 2 3 3 2" xfId="25871"/>
    <cellStyle name="Total 9 2 2 3 4" xfId="25872"/>
    <cellStyle name="Total 9 2 2 3 4 2" xfId="25873"/>
    <cellStyle name="Total 9 2 2 3 5" xfId="25874"/>
    <cellStyle name="Total 9 2 2 3 5 2" xfId="25875"/>
    <cellStyle name="Total 9 2 2 3 6" xfId="25876"/>
    <cellStyle name="Total 9 2 2 3 6 2" xfId="25877"/>
    <cellStyle name="Total 9 2 2 3 7" xfId="25878"/>
    <cellStyle name="Total 9 2 2 3 7 2" xfId="25879"/>
    <cellStyle name="Total 9 2 2 3 8" xfId="25880"/>
    <cellStyle name="Total 9 2 2 3 8 2" xfId="25881"/>
    <cellStyle name="Total 9 2 2 3 9" xfId="25882"/>
    <cellStyle name="Total 9 2 2 3 9 2" xfId="25883"/>
    <cellStyle name="Total 9 2 2 4" xfId="25884"/>
    <cellStyle name="Total 9 2 2 4 10" xfId="25885"/>
    <cellStyle name="Total 9 2 2 4 10 2" xfId="25886"/>
    <cellStyle name="Total 9 2 2 4 11" xfId="25887"/>
    <cellStyle name="Total 9 2 2 4 11 2" xfId="25888"/>
    <cellStyle name="Total 9 2 2 4 12" xfId="25889"/>
    <cellStyle name="Total 9 2 2 4 12 2" xfId="25890"/>
    <cellStyle name="Total 9 2 2 4 13" xfId="25891"/>
    <cellStyle name="Total 9 2 2 4 13 2" xfId="25892"/>
    <cellStyle name="Total 9 2 2 4 14" xfId="25893"/>
    <cellStyle name="Total 9 2 2 4 14 2" xfId="25894"/>
    <cellStyle name="Total 9 2 2 4 15" xfId="25895"/>
    <cellStyle name="Total 9 2 2 4 15 2" xfId="25896"/>
    <cellStyle name="Total 9 2 2 4 16" xfId="25897"/>
    <cellStyle name="Total 9 2 2 4 2" xfId="25898"/>
    <cellStyle name="Total 9 2 2 4 2 2" xfId="25899"/>
    <cellStyle name="Total 9 2 2 4 3" xfId="25900"/>
    <cellStyle name="Total 9 2 2 4 3 2" xfId="25901"/>
    <cellStyle name="Total 9 2 2 4 4" xfId="25902"/>
    <cellStyle name="Total 9 2 2 4 4 2" xfId="25903"/>
    <cellStyle name="Total 9 2 2 4 5" xfId="25904"/>
    <cellStyle name="Total 9 2 2 4 5 2" xfId="25905"/>
    <cellStyle name="Total 9 2 2 4 6" xfId="25906"/>
    <cellStyle name="Total 9 2 2 4 6 2" xfId="25907"/>
    <cellStyle name="Total 9 2 2 4 7" xfId="25908"/>
    <cellStyle name="Total 9 2 2 4 7 2" xfId="25909"/>
    <cellStyle name="Total 9 2 2 4 8" xfId="25910"/>
    <cellStyle name="Total 9 2 2 4 8 2" xfId="25911"/>
    <cellStyle name="Total 9 2 2 4 9" xfId="25912"/>
    <cellStyle name="Total 9 2 2 4 9 2" xfId="25913"/>
    <cellStyle name="Total 9 2 2 5" xfId="25914"/>
    <cellStyle name="Total 9 2 2 5 10" xfId="25915"/>
    <cellStyle name="Total 9 2 2 5 10 2" xfId="25916"/>
    <cellStyle name="Total 9 2 2 5 11" xfId="25917"/>
    <cellStyle name="Total 9 2 2 5 11 2" xfId="25918"/>
    <cellStyle name="Total 9 2 2 5 12" xfId="25919"/>
    <cellStyle name="Total 9 2 2 5 12 2" xfId="25920"/>
    <cellStyle name="Total 9 2 2 5 13" xfId="25921"/>
    <cellStyle name="Total 9 2 2 5 13 2" xfId="25922"/>
    <cellStyle name="Total 9 2 2 5 14" xfId="25923"/>
    <cellStyle name="Total 9 2 2 5 14 2" xfId="25924"/>
    <cellStyle name="Total 9 2 2 5 15" xfId="25925"/>
    <cellStyle name="Total 9 2 2 5 15 2" xfId="25926"/>
    <cellStyle name="Total 9 2 2 5 16" xfId="25927"/>
    <cellStyle name="Total 9 2 2 5 2" xfId="25928"/>
    <cellStyle name="Total 9 2 2 5 2 2" xfId="25929"/>
    <cellStyle name="Total 9 2 2 5 3" xfId="25930"/>
    <cellStyle name="Total 9 2 2 5 3 2" xfId="25931"/>
    <cellStyle name="Total 9 2 2 5 4" xfId="25932"/>
    <cellStyle name="Total 9 2 2 5 4 2" xfId="25933"/>
    <cellStyle name="Total 9 2 2 5 5" xfId="25934"/>
    <cellStyle name="Total 9 2 2 5 5 2" xfId="25935"/>
    <cellStyle name="Total 9 2 2 5 6" xfId="25936"/>
    <cellStyle name="Total 9 2 2 5 6 2" xfId="25937"/>
    <cellStyle name="Total 9 2 2 5 7" xfId="25938"/>
    <cellStyle name="Total 9 2 2 5 7 2" xfId="25939"/>
    <cellStyle name="Total 9 2 2 5 8" xfId="25940"/>
    <cellStyle name="Total 9 2 2 5 8 2" xfId="25941"/>
    <cellStyle name="Total 9 2 2 5 9" xfId="25942"/>
    <cellStyle name="Total 9 2 2 5 9 2" xfId="25943"/>
    <cellStyle name="Total 9 2 2 6" xfId="25944"/>
    <cellStyle name="Total 9 2 2 6 10" xfId="25945"/>
    <cellStyle name="Total 9 2 2 6 10 2" xfId="25946"/>
    <cellStyle name="Total 9 2 2 6 11" xfId="25947"/>
    <cellStyle name="Total 9 2 2 6 11 2" xfId="25948"/>
    <cellStyle name="Total 9 2 2 6 12" xfId="25949"/>
    <cellStyle name="Total 9 2 2 6 12 2" xfId="25950"/>
    <cellStyle name="Total 9 2 2 6 13" xfId="25951"/>
    <cellStyle name="Total 9 2 2 6 13 2" xfId="25952"/>
    <cellStyle name="Total 9 2 2 6 14" xfId="25953"/>
    <cellStyle name="Total 9 2 2 6 14 2" xfId="25954"/>
    <cellStyle name="Total 9 2 2 6 15" xfId="25955"/>
    <cellStyle name="Total 9 2 2 6 2" xfId="25956"/>
    <cellStyle name="Total 9 2 2 6 2 2" xfId="25957"/>
    <cellStyle name="Total 9 2 2 6 3" xfId="25958"/>
    <cellStyle name="Total 9 2 2 6 3 2" xfId="25959"/>
    <cellStyle name="Total 9 2 2 6 4" xfId="25960"/>
    <cellStyle name="Total 9 2 2 6 4 2" xfId="25961"/>
    <cellStyle name="Total 9 2 2 6 5" xfId="25962"/>
    <cellStyle name="Total 9 2 2 6 5 2" xfId="25963"/>
    <cellStyle name="Total 9 2 2 6 6" xfId="25964"/>
    <cellStyle name="Total 9 2 2 6 6 2" xfId="25965"/>
    <cellStyle name="Total 9 2 2 6 7" xfId="25966"/>
    <cellStyle name="Total 9 2 2 6 7 2" xfId="25967"/>
    <cellStyle name="Total 9 2 2 6 8" xfId="25968"/>
    <cellStyle name="Total 9 2 2 6 8 2" xfId="25969"/>
    <cellStyle name="Total 9 2 2 6 9" xfId="25970"/>
    <cellStyle name="Total 9 2 2 6 9 2" xfId="25971"/>
    <cellStyle name="Total 9 2 2 7" xfId="25972"/>
    <cellStyle name="Total 9 2 2 7 2" xfId="25973"/>
    <cellStyle name="Total 9 2 2 8" xfId="25974"/>
    <cellStyle name="Total 9 2 2 8 2" xfId="25975"/>
    <cellStyle name="Total 9 2 2 9" xfId="25976"/>
    <cellStyle name="Total 9 2 2 9 2" xfId="25977"/>
    <cellStyle name="Total 9 2 20" xfId="25978"/>
    <cellStyle name="Total 9 2 20 2" xfId="25979"/>
    <cellStyle name="Total 9 2 21" xfId="25980"/>
    <cellStyle name="Total 9 2 21 2" xfId="25981"/>
    <cellStyle name="Total 9 2 22" xfId="25982"/>
    <cellStyle name="Total 9 2 22 2" xfId="25983"/>
    <cellStyle name="Total 9 2 23" xfId="25984"/>
    <cellStyle name="Total 9 2 23 2" xfId="25985"/>
    <cellStyle name="Total 9 2 24" xfId="25986"/>
    <cellStyle name="Total 9 2 24 2" xfId="25987"/>
    <cellStyle name="Total 9 2 25" xfId="25988"/>
    <cellStyle name="Total 9 2 25 2" xfId="25989"/>
    <cellStyle name="Total 9 2 26" xfId="25990"/>
    <cellStyle name="Total 9 2 26 2" xfId="25991"/>
    <cellStyle name="Total 9 2 27" xfId="25992"/>
    <cellStyle name="Total 9 2 3" xfId="25993"/>
    <cellStyle name="Total 9 2 3 10" xfId="25994"/>
    <cellStyle name="Total 9 2 3 10 2" xfId="25995"/>
    <cellStyle name="Total 9 2 3 11" xfId="25996"/>
    <cellStyle name="Total 9 2 3 11 2" xfId="25997"/>
    <cellStyle name="Total 9 2 3 12" xfId="25998"/>
    <cellStyle name="Total 9 2 3 12 2" xfId="25999"/>
    <cellStyle name="Total 9 2 3 13" xfId="26000"/>
    <cellStyle name="Total 9 2 3 13 2" xfId="26001"/>
    <cellStyle name="Total 9 2 3 14" xfId="26002"/>
    <cellStyle name="Total 9 2 3 14 2" xfId="26003"/>
    <cellStyle name="Total 9 2 3 15" xfId="26004"/>
    <cellStyle name="Total 9 2 3 15 2" xfId="26005"/>
    <cellStyle name="Total 9 2 3 16" xfId="26006"/>
    <cellStyle name="Total 9 2 3 16 2" xfId="26007"/>
    <cellStyle name="Total 9 2 3 17" xfId="26008"/>
    <cellStyle name="Total 9 2 3 17 2" xfId="26009"/>
    <cellStyle name="Total 9 2 3 18" xfId="26010"/>
    <cellStyle name="Total 9 2 3 18 2" xfId="26011"/>
    <cellStyle name="Total 9 2 3 19" xfId="26012"/>
    <cellStyle name="Total 9 2 3 19 2" xfId="26013"/>
    <cellStyle name="Total 9 2 3 2" xfId="26014"/>
    <cellStyle name="Total 9 2 3 2 10" xfId="26015"/>
    <cellStyle name="Total 9 2 3 2 10 2" xfId="26016"/>
    <cellStyle name="Total 9 2 3 2 11" xfId="26017"/>
    <cellStyle name="Total 9 2 3 2 11 2" xfId="26018"/>
    <cellStyle name="Total 9 2 3 2 12" xfId="26019"/>
    <cellStyle name="Total 9 2 3 2 12 2" xfId="26020"/>
    <cellStyle name="Total 9 2 3 2 13" xfId="26021"/>
    <cellStyle name="Total 9 2 3 2 13 2" xfId="26022"/>
    <cellStyle name="Total 9 2 3 2 14" xfId="26023"/>
    <cellStyle name="Total 9 2 3 2 14 2" xfId="26024"/>
    <cellStyle name="Total 9 2 3 2 15" xfId="26025"/>
    <cellStyle name="Total 9 2 3 2 15 2" xfId="26026"/>
    <cellStyle name="Total 9 2 3 2 16" xfId="26027"/>
    <cellStyle name="Total 9 2 3 2 16 2" xfId="26028"/>
    <cellStyle name="Total 9 2 3 2 17" xfId="26029"/>
    <cellStyle name="Total 9 2 3 2 17 2" xfId="26030"/>
    <cellStyle name="Total 9 2 3 2 18" xfId="26031"/>
    <cellStyle name="Total 9 2 3 2 18 2" xfId="26032"/>
    <cellStyle name="Total 9 2 3 2 19" xfId="26033"/>
    <cellStyle name="Total 9 2 3 2 2" xfId="26034"/>
    <cellStyle name="Total 9 2 3 2 2 2" xfId="26035"/>
    <cellStyle name="Total 9 2 3 2 3" xfId="26036"/>
    <cellStyle name="Total 9 2 3 2 3 2" xfId="26037"/>
    <cellStyle name="Total 9 2 3 2 4" xfId="26038"/>
    <cellStyle name="Total 9 2 3 2 4 2" xfId="26039"/>
    <cellStyle name="Total 9 2 3 2 5" xfId="26040"/>
    <cellStyle name="Total 9 2 3 2 5 2" xfId="26041"/>
    <cellStyle name="Total 9 2 3 2 6" xfId="26042"/>
    <cellStyle name="Total 9 2 3 2 6 2" xfId="26043"/>
    <cellStyle name="Total 9 2 3 2 7" xfId="26044"/>
    <cellStyle name="Total 9 2 3 2 7 2" xfId="26045"/>
    <cellStyle name="Total 9 2 3 2 8" xfId="26046"/>
    <cellStyle name="Total 9 2 3 2 8 2" xfId="26047"/>
    <cellStyle name="Total 9 2 3 2 9" xfId="26048"/>
    <cellStyle name="Total 9 2 3 2 9 2" xfId="26049"/>
    <cellStyle name="Total 9 2 3 20" xfId="26050"/>
    <cellStyle name="Total 9 2 3 3" xfId="26051"/>
    <cellStyle name="Total 9 2 3 3 10" xfId="26052"/>
    <cellStyle name="Total 9 2 3 3 10 2" xfId="26053"/>
    <cellStyle name="Total 9 2 3 3 11" xfId="26054"/>
    <cellStyle name="Total 9 2 3 3 11 2" xfId="26055"/>
    <cellStyle name="Total 9 2 3 3 12" xfId="26056"/>
    <cellStyle name="Total 9 2 3 3 12 2" xfId="26057"/>
    <cellStyle name="Total 9 2 3 3 13" xfId="26058"/>
    <cellStyle name="Total 9 2 3 3 13 2" xfId="26059"/>
    <cellStyle name="Total 9 2 3 3 14" xfId="26060"/>
    <cellStyle name="Total 9 2 3 3 14 2" xfId="26061"/>
    <cellStyle name="Total 9 2 3 3 15" xfId="26062"/>
    <cellStyle name="Total 9 2 3 3 15 2" xfId="26063"/>
    <cellStyle name="Total 9 2 3 3 16" xfId="26064"/>
    <cellStyle name="Total 9 2 3 3 16 2" xfId="26065"/>
    <cellStyle name="Total 9 2 3 3 17" xfId="26066"/>
    <cellStyle name="Total 9 2 3 3 17 2" xfId="26067"/>
    <cellStyle name="Total 9 2 3 3 18" xfId="26068"/>
    <cellStyle name="Total 9 2 3 3 18 2" xfId="26069"/>
    <cellStyle name="Total 9 2 3 3 19" xfId="26070"/>
    <cellStyle name="Total 9 2 3 3 2" xfId="26071"/>
    <cellStyle name="Total 9 2 3 3 2 2" xfId="26072"/>
    <cellStyle name="Total 9 2 3 3 3" xfId="26073"/>
    <cellStyle name="Total 9 2 3 3 3 2" xfId="26074"/>
    <cellStyle name="Total 9 2 3 3 4" xfId="26075"/>
    <cellStyle name="Total 9 2 3 3 4 2" xfId="26076"/>
    <cellStyle name="Total 9 2 3 3 5" xfId="26077"/>
    <cellStyle name="Total 9 2 3 3 5 2" xfId="26078"/>
    <cellStyle name="Total 9 2 3 3 6" xfId="26079"/>
    <cellStyle name="Total 9 2 3 3 6 2" xfId="26080"/>
    <cellStyle name="Total 9 2 3 3 7" xfId="26081"/>
    <cellStyle name="Total 9 2 3 3 7 2" xfId="26082"/>
    <cellStyle name="Total 9 2 3 3 8" xfId="26083"/>
    <cellStyle name="Total 9 2 3 3 8 2" xfId="26084"/>
    <cellStyle name="Total 9 2 3 3 9" xfId="26085"/>
    <cellStyle name="Total 9 2 3 3 9 2" xfId="26086"/>
    <cellStyle name="Total 9 2 3 4" xfId="26087"/>
    <cellStyle name="Total 9 2 3 4 10" xfId="26088"/>
    <cellStyle name="Total 9 2 3 4 10 2" xfId="26089"/>
    <cellStyle name="Total 9 2 3 4 11" xfId="26090"/>
    <cellStyle name="Total 9 2 3 4 11 2" xfId="26091"/>
    <cellStyle name="Total 9 2 3 4 12" xfId="26092"/>
    <cellStyle name="Total 9 2 3 4 12 2" xfId="26093"/>
    <cellStyle name="Total 9 2 3 4 13" xfId="26094"/>
    <cellStyle name="Total 9 2 3 4 13 2" xfId="26095"/>
    <cellStyle name="Total 9 2 3 4 14" xfId="26096"/>
    <cellStyle name="Total 9 2 3 4 14 2" xfId="26097"/>
    <cellStyle name="Total 9 2 3 4 15" xfId="26098"/>
    <cellStyle name="Total 9 2 3 4 15 2" xfId="26099"/>
    <cellStyle name="Total 9 2 3 4 16" xfId="26100"/>
    <cellStyle name="Total 9 2 3 4 2" xfId="26101"/>
    <cellStyle name="Total 9 2 3 4 2 2" xfId="26102"/>
    <cellStyle name="Total 9 2 3 4 3" xfId="26103"/>
    <cellStyle name="Total 9 2 3 4 3 2" xfId="26104"/>
    <cellStyle name="Total 9 2 3 4 4" xfId="26105"/>
    <cellStyle name="Total 9 2 3 4 4 2" xfId="26106"/>
    <cellStyle name="Total 9 2 3 4 5" xfId="26107"/>
    <cellStyle name="Total 9 2 3 4 5 2" xfId="26108"/>
    <cellStyle name="Total 9 2 3 4 6" xfId="26109"/>
    <cellStyle name="Total 9 2 3 4 6 2" xfId="26110"/>
    <cellStyle name="Total 9 2 3 4 7" xfId="26111"/>
    <cellStyle name="Total 9 2 3 4 7 2" xfId="26112"/>
    <cellStyle name="Total 9 2 3 4 8" xfId="26113"/>
    <cellStyle name="Total 9 2 3 4 8 2" xfId="26114"/>
    <cellStyle name="Total 9 2 3 4 9" xfId="26115"/>
    <cellStyle name="Total 9 2 3 4 9 2" xfId="26116"/>
    <cellStyle name="Total 9 2 3 5" xfId="26117"/>
    <cellStyle name="Total 9 2 3 5 10" xfId="26118"/>
    <cellStyle name="Total 9 2 3 5 10 2" xfId="26119"/>
    <cellStyle name="Total 9 2 3 5 11" xfId="26120"/>
    <cellStyle name="Total 9 2 3 5 11 2" xfId="26121"/>
    <cellStyle name="Total 9 2 3 5 12" xfId="26122"/>
    <cellStyle name="Total 9 2 3 5 12 2" xfId="26123"/>
    <cellStyle name="Total 9 2 3 5 13" xfId="26124"/>
    <cellStyle name="Total 9 2 3 5 13 2" xfId="26125"/>
    <cellStyle name="Total 9 2 3 5 14" xfId="26126"/>
    <cellStyle name="Total 9 2 3 5 14 2" xfId="26127"/>
    <cellStyle name="Total 9 2 3 5 15" xfId="26128"/>
    <cellStyle name="Total 9 2 3 5 15 2" xfId="26129"/>
    <cellStyle name="Total 9 2 3 5 16" xfId="26130"/>
    <cellStyle name="Total 9 2 3 5 2" xfId="26131"/>
    <cellStyle name="Total 9 2 3 5 2 2" xfId="26132"/>
    <cellStyle name="Total 9 2 3 5 3" xfId="26133"/>
    <cellStyle name="Total 9 2 3 5 3 2" xfId="26134"/>
    <cellStyle name="Total 9 2 3 5 4" xfId="26135"/>
    <cellStyle name="Total 9 2 3 5 4 2" xfId="26136"/>
    <cellStyle name="Total 9 2 3 5 5" xfId="26137"/>
    <cellStyle name="Total 9 2 3 5 5 2" xfId="26138"/>
    <cellStyle name="Total 9 2 3 5 6" xfId="26139"/>
    <cellStyle name="Total 9 2 3 5 6 2" xfId="26140"/>
    <cellStyle name="Total 9 2 3 5 7" xfId="26141"/>
    <cellStyle name="Total 9 2 3 5 7 2" xfId="26142"/>
    <cellStyle name="Total 9 2 3 5 8" xfId="26143"/>
    <cellStyle name="Total 9 2 3 5 8 2" xfId="26144"/>
    <cellStyle name="Total 9 2 3 5 9" xfId="26145"/>
    <cellStyle name="Total 9 2 3 5 9 2" xfId="26146"/>
    <cellStyle name="Total 9 2 3 6" xfId="26147"/>
    <cellStyle name="Total 9 2 3 6 10" xfId="26148"/>
    <cellStyle name="Total 9 2 3 6 10 2" xfId="26149"/>
    <cellStyle name="Total 9 2 3 6 11" xfId="26150"/>
    <cellStyle name="Total 9 2 3 6 11 2" xfId="26151"/>
    <cellStyle name="Total 9 2 3 6 12" xfId="26152"/>
    <cellStyle name="Total 9 2 3 6 12 2" xfId="26153"/>
    <cellStyle name="Total 9 2 3 6 13" xfId="26154"/>
    <cellStyle name="Total 9 2 3 6 13 2" xfId="26155"/>
    <cellStyle name="Total 9 2 3 6 14" xfId="26156"/>
    <cellStyle name="Total 9 2 3 6 14 2" xfId="26157"/>
    <cellStyle name="Total 9 2 3 6 15" xfId="26158"/>
    <cellStyle name="Total 9 2 3 6 2" xfId="26159"/>
    <cellStyle name="Total 9 2 3 6 2 2" xfId="26160"/>
    <cellStyle name="Total 9 2 3 6 3" xfId="26161"/>
    <cellStyle name="Total 9 2 3 6 3 2" xfId="26162"/>
    <cellStyle name="Total 9 2 3 6 4" xfId="26163"/>
    <cellStyle name="Total 9 2 3 6 4 2" xfId="26164"/>
    <cellStyle name="Total 9 2 3 6 5" xfId="26165"/>
    <cellStyle name="Total 9 2 3 6 5 2" xfId="26166"/>
    <cellStyle name="Total 9 2 3 6 6" xfId="26167"/>
    <cellStyle name="Total 9 2 3 6 6 2" xfId="26168"/>
    <cellStyle name="Total 9 2 3 6 7" xfId="26169"/>
    <cellStyle name="Total 9 2 3 6 7 2" xfId="26170"/>
    <cellStyle name="Total 9 2 3 6 8" xfId="26171"/>
    <cellStyle name="Total 9 2 3 6 8 2" xfId="26172"/>
    <cellStyle name="Total 9 2 3 6 9" xfId="26173"/>
    <cellStyle name="Total 9 2 3 6 9 2" xfId="26174"/>
    <cellStyle name="Total 9 2 3 7" xfId="26175"/>
    <cellStyle name="Total 9 2 3 7 2" xfId="26176"/>
    <cellStyle name="Total 9 2 3 8" xfId="26177"/>
    <cellStyle name="Total 9 2 3 8 2" xfId="26178"/>
    <cellStyle name="Total 9 2 3 9" xfId="26179"/>
    <cellStyle name="Total 9 2 3 9 2" xfId="26180"/>
    <cellStyle name="Total 9 2 4" xfId="26181"/>
    <cellStyle name="Total 9 2 4 10" xfId="26182"/>
    <cellStyle name="Total 9 2 4 10 2" xfId="26183"/>
    <cellStyle name="Total 9 2 4 11" xfId="26184"/>
    <cellStyle name="Total 9 2 4 11 2" xfId="26185"/>
    <cellStyle name="Total 9 2 4 12" xfId="26186"/>
    <cellStyle name="Total 9 2 4 12 2" xfId="26187"/>
    <cellStyle name="Total 9 2 4 13" xfId="26188"/>
    <cellStyle name="Total 9 2 4 13 2" xfId="26189"/>
    <cellStyle name="Total 9 2 4 14" xfId="26190"/>
    <cellStyle name="Total 9 2 4 14 2" xfId="26191"/>
    <cellStyle name="Total 9 2 4 15" xfId="26192"/>
    <cellStyle name="Total 9 2 4 15 2" xfId="26193"/>
    <cellStyle name="Total 9 2 4 16" xfId="26194"/>
    <cellStyle name="Total 9 2 4 16 2" xfId="26195"/>
    <cellStyle name="Total 9 2 4 17" xfId="26196"/>
    <cellStyle name="Total 9 2 4 17 2" xfId="26197"/>
    <cellStyle name="Total 9 2 4 18" xfId="26198"/>
    <cellStyle name="Total 9 2 4 18 2" xfId="26199"/>
    <cellStyle name="Total 9 2 4 19" xfId="26200"/>
    <cellStyle name="Total 9 2 4 19 2" xfId="26201"/>
    <cellStyle name="Total 9 2 4 2" xfId="26202"/>
    <cellStyle name="Total 9 2 4 2 10" xfId="26203"/>
    <cellStyle name="Total 9 2 4 2 10 2" xfId="26204"/>
    <cellStyle name="Total 9 2 4 2 11" xfId="26205"/>
    <cellStyle name="Total 9 2 4 2 11 2" xfId="26206"/>
    <cellStyle name="Total 9 2 4 2 12" xfId="26207"/>
    <cellStyle name="Total 9 2 4 2 12 2" xfId="26208"/>
    <cellStyle name="Total 9 2 4 2 13" xfId="26209"/>
    <cellStyle name="Total 9 2 4 2 13 2" xfId="26210"/>
    <cellStyle name="Total 9 2 4 2 14" xfId="26211"/>
    <cellStyle name="Total 9 2 4 2 14 2" xfId="26212"/>
    <cellStyle name="Total 9 2 4 2 15" xfId="26213"/>
    <cellStyle name="Total 9 2 4 2 15 2" xfId="26214"/>
    <cellStyle name="Total 9 2 4 2 16" xfId="26215"/>
    <cellStyle name="Total 9 2 4 2 16 2" xfId="26216"/>
    <cellStyle name="Total 9 2 4 2 17" xfId="26217"/>
    <cellStyle name="Total 9 2 4 2 17 2" xfId="26218"/>
    <cellStyle name="Total 9 2 4 2 18" xfId="26219"/>
    <cellStyle name="Total 9 2 4 2 18 2" xfId="26220"/>
    <cellStyle name="Total 9 2 4 2 19" xfId="26221"/>
    <cellStyle name="Total 9 2 4 2 2" xfId="26222"/>
    <cellStyle name="Total 9 2 4 2 2 2" xfId="26223"/>
    <cellStyle name="Total 9 2 4 2 3" xfId="26224"/>
    <cellStyle name="Total 9 2 4 2 3 2" xfId="26225"/>
    <cellStyle name="Total 9 2 4 2 4" xfId="26226"/>
    <cellStyle name="Total 9 2 4 2 4 2" xfId="26227"/>
    <cellStyle name="Total 9 2 4 2 5" xfId="26228"/>
    <cellStyle name="Total 9 2 4 2 5 2" xfId="26229"/>
    <cellStyle name="Total 9 2 4 2 6" xfId="26230"/>
    <cellStyle name="Total 9 2 4 2 6 2" xfId="26231"/>
    <cellStyle name="Total 9 2 4 2 7" xfId="26232"/>
    <cellStyle name="Total 9 2 4 2 7 2" xfId="26233"/>
    <cellStyle name="Total 9 2 4 2 8" xfId="26234"/>
    <cellStyle name="Total 9 2 4 2 8 2" xfId="26235"/>
    <cellStyle name="Total 9 2 4 2 9" xfId="26236"/>
    <cellStyle name="Total 9 2 4 2 9 2" xfId="26237"/>
    <cellStyle name="Total 9 2 4 20" xfId="26238"/>
    <cellStyle name="Total 9 2 4 3" xfId="26239"/>
    <cellStyle name="Total 9 2 4 3 10" xfId="26240"/>
    <cellStyle name="Total 9 2 4 3 10 2" xfId="26241"/>
    <cellStyle name="Total 9 2 4 3 11" xfId="26242"/>
    <cellStyle name="Total 9 2 4 3 11 2" xfId="26243"/>
    <cellStyle name="Total 9 2 4 3 12" xfId="26244"/>
    <cellStyle name="Total 9 2 4 3 12 2" xfId="26245"/>
    <cellStyle name="Total 9 2 4 3 13" xfId="26246"/>
    <cellStyle name="Total 9 2 4 3 13 2" xfId="26247"/>
    <cellStyle name="Total 9 2 4 3 14" xfId="26248"/>
    <cellStyle name="Total 9 2 4 3 14 2" xfId="26249"/>
    <cellStyle name="Total 9 2 4 3 15" xfId="26250"/>
    <cellStyle name="Total 9 2 4 3 15 2" xfId="26251"/>
    <cellStyle name="Total 9 2 4 3 16" xfId="26252"/>
    <cellStyle name="Total 9 2 4 3 16 2" xfId="26253"/>
    <cellStyle name="Total 9 2 4 3 17" xfId="26254"/>
    <cellStyle name="Total 9 2 4 3 17 2" xfId="26255"/>
    <cellStyle name="Total 9 2 4 3 18" xfId="26256"/>
    <cellStyle name="Total 9 2 4 3 2" xfId="26257"/>
    <cellStyle name="Total 9 2 4 3 2 2" xfId="26258"/>
    <cellStyle name="Total 9 2 4 3 3" xfId="26259"/>
    <cellStyle name="Total 9 2 4 3 3 2" xfId="26260"/>
    <cellStyle name="Total 9 2 4 3 4" xfId="26261"/>
    <cellStyle name="Total 9 2 4 3 4 2" xfId="26262"/>
    <cellStyle name="Total 9 2 4 3 5" xfId="26263"/>
    <cellStyle name="Total 9 2 4 3 5 2" xfId="26264"/>
    <cellStyle name="Total 9 2 4 3 6" xfId="26265"/>
    <cellStyle name="Total 9 2 4 3 6 2" xfId="26266"/>
    <cellStyle name="Total 9 2 4 3 7" xfId="26267"/>
    <cellStyle name="Total 9 2 4 3 7 2" xfId="26268"/>
    <cellStyle name="Total 9 2 4 3 8" xfId="26269"/>
    <cellStyle name="Total 9 2 4 3 8 2" xfId="26270"/>
    <cellStyle name="Total 9 2 4 3 9" xfId="26271"/>
    <cellStyle name="Total 9 2 4 3 9 2" xfId="26272"/>
    <cellStyle name="Total 9 2 4 4" xfId="26273"/>
    <cellStyle name="Total 9 2 4 4 10" xfId="26274"/>
    <cellStyle name="Total 9 2 4 4 10 2" xfId="26275"/>
    <cellStyle name="Total 9 2 4 4 11" xfId="26276"/>
    <cellStyle name="Total 9 2 4 4 11 2" xfId="26277"/>
    <cellStyle name="Total 9 2 4 4 12" xfId="26278"/>
    <cellStyle name="Total 9 2 4 4 12 2" xfId="26279"/>
    <cellStyle name="Total 9 2 4 4 13" xfId="26280"/>
    <cellStyle name="Total 9 2 4 4 13 2" xfId="26281"/>
    <cellStyle name="Total 9 2 4 4 14" xfId="26282"/>
    <cellStyle name="Total 9 2 4 4 14 2" xfId="26283"/>
    <cellStyle name="Total 9 2 4 4 15" xfId="26284"/>
    <cellStyle name="Total 9 2 4 4 15 2" xfId="26285"/>
    <cellStyle name="Total 9 2 4 4 16" xfId="26286"/>
    <cellStyle name="Total 9 2 4 4 2" xfId="26287"/>
    <cellStyle name="Total 9 2 4 4 2 2" xfId="26288"/>
    <cellStyle name="Total 9 2 4 4 3" xfId="26289"/>
    <cellStyle name="Total 9 2 4 4 3 2" xfId="26290"/>
    <cellStyle name="Total 9 2 4 4 4" xfId="26291"/>
    <cellStyle name="Total 9 2 4 4 4 2" xfId="26292"/>
    <cellStyle name="Total 9 2 4 4 5" xfId="26293"/>
    <cellStyle name="Total 9 2 4 4 5 2" xfId="26294"/>
    <cellStyle name="Total 9 2 4 4 6" xfId="26295"/>
    <cellStyle name="Total 9 2 4 4 6 2" xfId="26296"/>
    <cellStyle name="Total 9 2 4 4 7" xfId="26297"/>
    <cellStyle name="Total 9 2 4 4 7 2" xfId="26298"/>
    <cellStyle name="Total 9 2 4 4 8" xfId="26299"/>
    <cellStyle name="Total 9 2 4 4 8 2" xfId="26300"/>
    <cellStyle name="Total 9 2 4 4 9" xfId="26301"/>
    <cellStyle name="Total 9 2 4 4 9 2" xfId="26302"/>
    <cellStyle name="Total 9 2 4 5" xfId="26303"/>
    <cellStyle name="Total 9 2 4 5 10" xfId="26304"/>
    <cellStyle name="Total 9 2 4 5 10 2" xfId="26305"/>
    <cellStyle name="Total 9 2 4 5 11" xfId="26306"/>
    <cellStyle name="Total 9 2 4 5 11 2" xfId="26307"/>
    <cellStyle name="Total 9 2 4 5 12" xfId="26308"/>
    <cellStyle name="Total 9 2 4 5 12 2" xfId="26309"/>
    <cellStyle name="Total 9 2 4 5 13" xfId="26310"/>
    <cellStyle name="Total 9 2 4 5 13 2" xfId="26311"/>
    <cellStyle name="Total 9 2 4 5 14" xfId="26312"/>
    <cellStyle name="Total 9 2 4 5 14 2" xfId="26313"/>
    <cellStyle name="Total 9 2 4 5 15" xfId="26314"/>
    <cellStyle name="Total 9 2 4 5 15 2" xfId="26315"/>
    <cellStyle name="Total 9 2 4 5 16" xfId="26316"/>
    <cellStyle name="Total 9 2 4 5 2" xfId="26317"/>
    <cellStyle name="Total 9 2 4 5 2 2" xfId="26318"/>
    <cellStyle name="Total 9 2 4 5 3" xfId="26319"/>
    <cellStyle name="Total 9 2 4 5 3 2" xfId="26320"/>
    <cellStyle name="Total 9 2 4 5 4" xfId="26321"/>
    <cellStyle name="Total 9 2 4 5 4 2" xfId="26322"/>
    <cellStyle name="Total 9 2 4 5 5" xfId="26323"/>
    <cellStyle name="Total 9 2 4 5 5 2" xfId="26324"/>
    <cellStyle name="Total 9 2 4 5 6" xfId="26325"/>
    <cellStyle name="Total 9 2 4 5 6 2" xfId="26326"/>
    <cellStyle name="Total 9 2 4 5 7" xfId="26327"/>
    <cellStyle name="Total 9 2 4 5 7 2" xfId="26328"/>
    <cellStyle name="Total 9 2 4 5 8" xfId="26329"/>
    <cellStyle name="Total 9 2 4 5 8 2" xfId="26330"/>
    <cellStyle name="Total 9 2 4 5 9" xfId="26331"/>
    <cellStyle name="Total 9 2 4 5 9 2" xfId="26332"/>
    <cellStyle name="Total 9 2 4 6" xfId="26333"/>
    <cellStyle name="Total 9 2 4 6 10" xfId="26334"/>
    <cellStyle name="Total 9 2 4 6 10 2" xfId="26335"/>
    <cellStyle name="Total 9 2 4 6 11" xfId="26336"/>
    <cellStyle name="Total 9 2 4 6 11 2" xfId="26337"/>
    <cellStyle name="Total 9 2 4 6 12" xfId="26338"/>
    <cellStyle name="Total 9 2 4 6 12 2" xfId="26339"/>
    <cellStyle name="Total 9 2 4 6 13" xfId="26340"/>
    <cellStyle name="Total 9 2 4 6 13 2" xfId="26341"/>
    <cellStyle name="Total 9 2 4 6 14" xfId="26342"/>
    <cellStyle name="Total 9 2 4 6 14 2" xfId="26343"/>
    <cellStyle name="Total 9 2 4 6 15" xfId="26344"/>
    <cellStyle name="Total 9 2 4 6 2" xfId="26345"/>
    <cellStyle name="Total 9 2 4 6 2 2" xfId="26346"/>
    <cellStyle name="Total 9 2 4 6 3" xfId="26347"/>
    <cellStyle name="Total 9 2 4 6 3 2" xfId="26348"/>
    <cellStyle name="Total 9 2 4 6 4" xfId="26349"/>
    <cellStyle name="Total 9 2 4 6 4 2" xfId="26350"/>
    <cellStyle name="Total 9 2 4 6 5" xfId="26351"/>
    <cellStyle name="Total 9 2 4 6 5 2" xfId="26352"/>
    <cellStyle name="Total 9 2 4 6 6" xfId="26353"/>
    <cellStyle name="Total 9 2 4 6 6 2" xfId="26354"/>
    <cellStyle name="Total 9 2 4 6 7" xfId="26355"/>
    <cellStyle name="Total 9 2 4 6 7 2" xfId="26356"/>
    <cellStyle name="Total 9 2 4 6 8" xfId="26357"/>
    <cellStyle name="Total 9 2 4 6 8 2" xfId="26358"/>
    <cellStyle name="Total 9 2 4 6 9" xfId="26359"/>
    <cellStyle name="Total 9 2 4 6 9 2" xfId="26360"/>
    <cellStyle name="Total 9 2 4 7" xfId="26361"/>
    <cellStyle name="Total 9 2 4 7 2" xfId="26362"/>
    <cellStyle name="Total 9 2 4 8" xfId="26363"/>
    <cellStyle name="Total 9 2 4 8 2" xfId="26364"/>
    <cellStyle name="Total 9 2 4 9" xfId="26365"/>
    <cellStyle name="Total 9 2 4 9 2" xfId="26366"/>
    <cellStyle name="Total 9 2 5" xfId="26367"/>
    <cellStyle name="Total 9 2 5 10" xfId="26368"/>
    <cellStyle name="Total 9 2 5 10 2" xfId="26369"/>
    <cellStyle name="Total 9 2 5 11" xfId="26370"/>
    <cellStyle name="Total 9 2 5 11 2" xfId="26371"/>
    <cellStyle name="Total 9 2 5 12" xfId="26372"/>
    <cellStyle name="Total 9 2 5 12 2" xfId="26373"/>
    <cellStyle name="Total 9 2 5 13" xfId="26374"/>
    <cellStyle name="Total 9 2 5 13 2" xfId="26375"/>
    <cellStyle name="Total 9 2 5 14" xfId="26376"/>
    <cellStyle name="Total 9 2 5 14 2" xfId="26377"/>
    <cellStyle name="Total 9 2 5 15" xfId="26378"/>
    <cellStyle name="Total 9 2 5 15 2" xfId="26379"/>
    <cellStyle name="Total 9 2 5 16" xfId="26380"/>
    <cellStyle name="Total 9 2 5 16 2" xfId="26381"/>
    <cellStyle name="Total 9 2 5 17" xfId="26382"/>
    <cellStyle name="Total 9 2 5 17 2" xfId="26383"/>
    <cellStyle name="Total 9 2 5 18" xfId="26384"/>
    <cellStyle name="Total 9 2 5 18 2" xfId="26385"/>
    <cellStyle name="Total 9 2 5 19" xfId="26386"/>
    <cellStyle name="Total 9 2 5 2" xfId="26387"/>
    <cellStyle name="Total 9 2 5 2 10" xfId="26388"/>
    <cellStyle name="Total 9 2 5 2 10 2" xfId="26389"/>
    <cellStyle name="Total 9 2 5 2 11" xfId="26390"/>
    <cellStyle name="Total 9 2 5 2 11 2" xfId="26391"/>
    <cellStyle name="Total 9 2 5 2 12" xfId="26392"/>
    <cellStyle name="Total 9 2 5 2 12 2" xfId="26393"/>
    <cellStyle name="Total 9 2 5 2 13" xfId="26394"/>
    <cellStyle name="Total 9 2 5 2 13 2" xfId="26395"/>
    <cellStyle name="Total 9 2 5 2 14" xfId="26396"/>
    <cellStyle name="Total 9 2 5 2 14 2" xfId="26397"/>
    <cellStyle name="Total 9 2 5 2 15" xfId="26398"/>
    <cellStyle name="Total 9 2 5 2 15 2" xfId="26399"/>
    <cellStyle name="Total 9 2 5 2 16" xfId="26400"/>
    <cellStyle name="Total 9 2 5 2 16 2" xfId="26401"/>
    <cellStyle name="Total 9 2 5 2 17" xfId="26402"/>
    <cellStyle name="Total 9 2 5 2 17 2" xfId="26403"/>
    <cellStyle name="Total 9 2 5 2 18" xfId="26404"/>
    <cellStyle name="Total 9 2 5 2 2" xfId="26405"/>
    <cellStyle name="Total 9 2 5 2 2 2" xfId="26406"/>
    <cellStyle name="Total 9 2 5 2 3" xfId="26407"/>
    <cellStyle name="Total 9 2 5 2 3 2" xfId="26408"/>
    <cellStyle name="Total 9 2 5 2 4" xfId="26409"/>
    <cellStyle name="Total 9 2 5 2 4 2" xfId="26410"/>
    <cellStyle name="Total 9 2 5 2 5" xfId="26411"/>
    <cellStyle name="Total 9 2 5 2 5 2" xfId="26412"/>
    <cellStyle name="Total 9 2 5 2 6" xfId="26413"/>
    <cellStyle name="Total 9 2 5 2 6 2" xfId="26414"/>
    <cellStyle name="Total 9 2 5 2 7" xfId="26415"/>
    <cellStyle name="Total 9 2 5 2 7 2" xfId="26416"/>
    <cellStyle name="Total 9 2 5 2 8" xfId="26417"/>
    <cellStyle name="Total 9 2 5 2 8 2" xfId="26418"/>
    <cellStyle name="Total 9 2 5 2 9" xfId="26419"/>
    <cellStyle name="Total 9 2 5 2 9 2" xfId="26420"/>
    <cellStyle name="Total 9 2 5 3" xfId="26421"/>
    <cellStyle name="Total 9 2 5 3 10" xfId="26422"/>
    <cellStyle name="Total 9 2 5 3 10 2" xfId="26423"/>
    <cellStyle name="Total 9 2 5 3 11" xfId="26424"/>
    <cellStyle name="Total 9 2 5 3 11 2" xfId="26425"/>
    <cellStyle name="Total 9 2 5 3 12" xfId="26426"/>
    <cellStyle name="Total 9 2 5 3 12 2" xfId="26427"/>
    <cellStyle name="Total 9 2 5 3 13" xfId="26428"/>
    <cellStyle name="Total 9 2 5 3 13 2" xfId="26429"/>
    <cellStyle name="Total 9 2 5 3 14" xfId="26430"/>
    <cellStyle name="Total 9 2 5 3 14 2" xfId="26431"/>
    <cellStyle name="Total 9 2 5 3 15" xfId="26432"/>
    <cellStyle name="Total 9 2 5 3 15 2" xfId="26433"/>
    <cellStyle name="Total 9 2 5 3 16" xfId="26434"/>
    <cellStyle name="Total 9 2 5 3 2" xfId="26435"/>
    <cellStyle name="Total 9 2 5 3 2 2" xfId="26436"/>
    <cellStyle name="Total 9 2 5 3 3" xfId="26437"/>
    <cellStyle name="Total 9 2 5 3 3 2" xfId="26438"/>
    <cellStyle name="Total 9 2 5 3 4" xfId="26439"/>
    <cellStyle name="Total 9 2 5 3 4 2" xfId="26440"/>
    <cellStyle name="Total 9 2 5 3 5" xfId="26441"/>
    <cellStyle name="Total 9 2 5 3 5 2" xfId="26442"/>
    <cellStyle name="Total 9 2 5 3 6" xfId="26443"/>
    <cellStyle name="Total 9 2 5 3 6 2" xfId="26444"/>
    <cellStyle name="Total 9 2 5 3 7" xfId="26445"/>
    <cellStyle name="Total 9 2 5 3 7 2" xfId="26446"/>
    <cellStyle name="Total 9 2 5 3 8" xfId="26447"/>
    <cellStyle name="Total 9 2 5 3 8 2" xfId="26448"/>
    <cellStyle name="Total 9 2 5 3 9" xfId="26449"/>
    <cellStyle name="Total 9 2 5 3 9 2" xfId="26450"/>
    <cellStyle name="Total 9 2 5 4" xfId="26451"/>
    <cellStyle name="Total 9 2 5 4 10" xfId="26452"/>
    <cellStyle name="Total 9 2 5 4 10 2" xfId="26453"/>
    <cellStyle name="Total 9 2 5 4 11" xfId="26454"/>
    <cellStyle name="Total 9 2 5 4 11 2" xfId="26455"/>
    <cellStyle name="Total 9 2 5 4 12" xfId="26456"/>
    <cellStyle name="Total 9 2 5 4 12 2" xfId="26457"/>
    <cellStyle name="Total 9 2 5 4 13" xfId="26458"/>
    <cellStyle name="Total 9 2 5 4 13 2" xfId="26459"/>
    <cellStyle name="Total 9 2 5 4 14" xfId="26460"/>
    <cellStyle name="Total 9 2 5 4 14 2" xfId="26461"/>
    <cellStyle name="Total 9 2 5 4 15" xfId="26462"/>
    <cellStyle name="Total 9 2 5 4 15 2" xfId="26463"/>
    <cellStyle name="Total 9 2 5 4 16" xfId="26464"/>
    <cellStyle name="Total 9 2 5 4 2" xfId="26465"/>
    <cellStyle name="Total 9 2 5 4 2 2" xfId="26466"/>
    <cellStyle name="Total 9 2 5 4 3" xfId="26467"/>
    <cellStyle name="Total 9 2 5 4 3 2" xfId="26468"/>
    <cellStyle name="Total 9 2 5 4 4" xfId="26469"/>
    <cellStyle name="Total 9 2 5 4 4 2" xfId="26470"/>
    <cellStyle name="Total 9 2 5 4 5" xfId="26471"/>
    <cellStyle name="Total 9 2 5 4 5 2" xfId="26472"/>
    <cellStyle name="Total 9 2 5 4 6" xfId="26473"/>
    <cellStyle name="Total 9 2 5 4 6 2" xfId="26474"/>
    <cellStyle name="Total 9 2 5 4 7" xfId="26475"/>
    <cellStyle name="Total 9 2 5 4 7 2" xfId="26476"/>
    <cellStyle name="Total 9 2 5 4 8" xfId="26477"/>
    <cellStyle name="Total 9 2 5 4 8 2" xfId="26478"/>
    <cellStyle name="Total 9 2 5 4 9" xfId="26479"/>
    <cellStyle name="Total 9 2 5 4 9 2" xfId="26480"/>
    <cellStyle name="Total 9 2 5 5" xfId="26481"/>
    <cellStyle name="Total 9 2 5 5 10" xfId="26482"/>
    <cellStyle name="Total 9 2 5 5 10 2" xfId="26483"/>
    <cellStyle name="Total 9 2 5 5 11" xfId="26484"/>
    <cellStyle name="Total 9 2 5 5 11 2" xfId="26485"/>
    <cellStyle name="Total 9 2 5 5 12" xfId="26486"/>
    <cellStyle name="Total 9 2 5 5 12 2" xfId="26487"/>
    <cellStyle name="Total 9 2 5 5 13" xfId="26488"/>
    <cellStyle name="Total 9 2 5 5 13 2" xfId="26489"/>
    <cellStyle name="Total 9 2 5 5 14" xfId="26490"/>
    <cellStyle name="Total 9 2 5 5 14 2" xfId="26491"/>
    <cellStyle name="Total 9 2 5 5 15" xfId="26492"/>
    <cellStyle name="Total 9 2 5 5 2" xfId="26493"/>
    <cellStyle name="Total 9 2 5 5 2 2" xfId="26494"/>
    <cellStyle name="Total 9 2 5 5 3" xfId="26495"/>
    <cellStyle name="Total 9 2 5 5 3 2" xfId="26496"/>
    <cellStyle name="Total 9 2 5 5 4" xfId="26497"/>
    <cellStyle name="Total 9 2 5 5 4 2" xfId="26498"/>
    <cellStyle name="Total 9 2 5 5 5" xfId="26499"/>
    <cellStyle name="Total 9 2 5 5 5 2" xfId="26500"/>
    <cellStyle name="Total 9 2 5 5 6" xfId="26501"/>
    <cellStyle name="Total 9 2 5 5 6 2" xfId="26502"/>
    <cellStyle name="Total 9 2 5 5 7" xfId="26503"/>
    <cellStyle name="Total 9 2 5 5 7 2" xfId="26504"/>
    <cellStyle name="Total 9 2 5 5 8" xfId="26505"/>
    <cellStyle name="Total 9 2 5 5 8 2" xfId="26506"/>
    <cellStyle name="Total 9 2 5 5 9" xfId="26507"/>
    <cellStyle name="Total 9 2 5 5 9 2" xfId="26508"/>
    <cellStyle name="Total 9 2 5 6" xfId="26509"/>
    <cellStyle name="Total 9 2 5 6 2" xfId="26510"/>
    <cellStyle name="Total 9 2 5 7" xfId="26511"/>
    <cellStyle name="Total 9 2 5 7 2" xfId="26512"/>
    <cellStyle name="Total 9 2 5 8" xfId="26513"/>
    <cellStyle name="Total 9 2 5 8 2" xfId="26514"/>
    <cellStyle name="Total 9 2 5 9" xfId="26515"/>
    <cellStyle name="Total 9 2 5 9 2" xfId="26516"/>
    <cellStyle name="Total 9 2 6" xfId="26517"/>
    <cellStyle name="Total 9 2 6 10" xfId="26518"/>
    <cellStyle name="Total 9 2 6 10 2" xfId="26519"/>
    <cellStyle name="Total 9 2 6 11" xfId="26520"/>
    <cellStyle name="Total 9 2 6 11 2" xfId="26521"/>
    <cellStyle name="Total 9 2 6 12" xfId="26522"/>
    <cellStyle name="Total 9 2 6 12 2" xfId="26523"/>
    <cellStyle name="Total 9 2 6 13" xfId="26524"/>
    <cellStyle name="Total 9 2 6 13 2" xfId="26525"/>
    <cellStyle name="Total 9 2 6 14" xfId="26526"/>
    <cellStyle name="Total 9 2 6 14 2" xfId="26527"/>
    <cellStyle name="Total 9 2 6 15" xfId="26528"/>
    <cellStyle name="Total 9 2 6 15 2" xfId="26529"/>
    <cellStyle name="Total 9 2 6 16" xfId="26530"/>
    <cellStyle name="Total 9 2 6 16 2" xfId="26531"/>
    <cellStyle name="Total 9 2 6 17" xfId="26532"/>
    <cellStyle name="Total 9 2 6 17 2" xfId="26533"/>
    <cellStyle name="Total 9 2 6 18" xfId="26534"/>
    <cellStyle name="Total 9 2 6 18 2" xfId="26535"/>
    <cellStyle name="Total 9 2 6 19" xfId="26536"/>
    <cellStyle name="Total 9 2 6 2" xfId="26537"/>
    <cellStyle name="Total 9 2 6 2 10" xfId="26538"/>
    <cellStyle name="Total 9 2 6 2 10 2" xfId="26539"/>
    <cellStyle name="Total 9 2 6 2 11" xfId="26540"/>
    <cellStyle name="Total 9 2 6 2 11 2" xfId="26541"/>
    <cellStyle name="Total 9 2 6 2 12" xfId="26542"/>
    <cellStyle name="Total 9 2 6 2 12 2" xfId="26543"/>
    <cellStyle name="Total 9 2 6 2 13" xfId="26544"/>
    <cellStyle name="Total 9 2 6 2 13 2" xfId="26545"/>
    <cellStyle name="Total 9 2 6 2 14" xfId="26546"/>
    <cellStyle name="Total 9 2 6 2 14 2" xfId="26547"/>
    <cellStyle name="Total 9 2 6 2 15" xfId="26548"/>
    <cellStyle name="Total 9 2 6 2 15 2" xfId="26549"/>
    <cellStyle name="Total 9 2 6 2 16" xfId="26550"/>
    <cellStyle name="Total 9 2 6 2 16 2" xfId="26551"/>
    <cellStyle name="Total 9 2 6 2 17" xfId="26552"/>
    <cellStyle name="Total 9 2 6 2 17 2" xfId="26553"/>
    <cellStyle name="Total 9 2 6 2 18" xfId="26554"/>
    <cellStyle name="Total 9 2 6 2 2" xfId="26555"/>
    <cellStyle name="Total 9 2 6 2 2 2" xfId="26556"/>
    <cellStyle name="Total 9 2 6 2 3" xfId="26557"/>
    <cellStyle name="Total 9 2 6 2 3 2" xfId="26558"/>
    <cellStyle name="Total 9 2 6 2 4" xfId="26559"/>
    <cellStyle name="Total 9 2 6 2 4 2" xfId="26560"/>
    <cellStyle name="Total 9 2 6 2 5" xfId="26561"/>
    <cellStyle name="Total 9 2 6 2 5 2" xfId="26562"/>
    <cellStyle name="Total 9 2 6 2 6" xfId="26563"/>
    <cellStyle name="Total 9 2 6 2 6 2" xfId="26564"/>
    <cellStyle name="Total 9 2 6 2 7" xfId="26565"/>
    <cellStyle name="Total 9 2 6 2 7 2" xfId="26566"/>
    <cellStyle name="Total 9 2 6 2 8" xfId="26567"/>
    <cellStyle name="Total 9 2 6 2 8 2" xfId="26568"/>
    <cellStyle name="Total 9 2 6 2 9" xfId="26569"/>
    <cellStyle name="Total 9 2 6 2 9 2" xfId="26570"/>
    <cellStyle name="Total 9 2 6 3" xfId="26571"/>
    <cellStyle name="Total 9 2 6 3 10" xfId="26572"/>
    <cellStyle name="Total 9 2 6 3 10 2" xfId="26573"/>
    <cellStyle name="Total 9 2 6 3 11" xfId="26574"/>
    <cellStyle name="Total 9 2 6 3 11 2" xfId="26575"/>
    <cellStyle name="Total 9 2 6 3 12" xfId="26576"/>
    <cellStyle name="Total 9 2 6 3 12 2" xfId="26577"/>
    <cellStyle name="Total 9 2 6 3 13" xfId="26578"/>
    <cellStyle name="Total 9 2 6 3 13 2" xfId="26579"/>
    <cellStyle name="Total 9 2 6 3 14" xfId="26580"/>
    <cellStyle name="Total 9 2 6 3 14 2" xfId="26581"/>
    <cellStyle name="Total 9 2 6 3 15" xfId="26582"/>
    <cellStyle name="Total 9 2 6 3 15 2" xfId="26583"/>
    <cellStyle name="Total 9 2 6 3 16" xfId="26584"/>
    <cellStyle name="Total 9 2 6 3 2" xfId="26585"/>
    <cellStyle name="Total 9 2 6 3 2 2" xfId="26586"/>
    <cellStyle name="Total 9 2 6 3 3" xfId="26587"/>
    <cellStyle name="Total 9 2 6 3 3 2" xfId="26588"/>
    <cellStyle name="Total 9 2 6 3 4" xfId="26589"/>
    <cellStyle name="Total 9 2 6 3 4 2" xfId="26590"/>
    <cellStyle name="Total 9 2 6 3 5" xfId="26591"/>
    <cellStyle name="Total 9 2 6 3 5 2" xfId="26592"/>
    <cellStyle name="Total 9 2 6 3 6" xfId="26593"/>
    <cellStyle name="Total 9 2 6 3 6 2" xfId="26594"/>
    <cellStyle name="Total 9 2 6 3 7" xfId="26595"/>
    <cellStyle name="Total 9 2 6 3 7 2" xfId="26596"/>
    <cellStyle name="Total 9 2 6 3 8" xfId="26597"/>
    <cellStyle name="Total 9 2 6 3 8 2" xfId="26598"/>
    <cellStyle name="Total 9 2 6 3 9" xfId="26599"/>
    <cellStyle name="Total 9 2 6 3 9 2" xfId="26600"/>
    <cellStyle name="Total 9 2 6 4" xfId="26601"/>
    <cellStyle name="Total 9 2 6 4 10" xfId="26602"/>
    <cellStyle name="Total 9 2 6 4 10 2" xfId="26603"/>
    <cellStyle name="Total 9 2 6 4 11" xfId="26604"/>
    <cellStyle name="Total 9 2 6 4 11 2" xfId="26605"/>
    <cellStyle name="Total 9 2 6 4 12" xfId="26606"/>
    <cellStyle name="Total 9 2 6 4 12 2" xfId="26607"/>
    <cellStyle name="Total 9 2 6 4 13" xfId="26608"/>
    <cellStyle name="Total 9 2 6 4 13 2" xfId="26609"/>
    <cellStyle name="Total 9 2 6 4 14" xfId="26610"/>
    <cellStyle name="Total 9 2 6 4 14 2" xfId="26611"/>
    <cellStyle name="Total 9 2 6 4 15" xfId="26612"/>
    <cellStyle name="Total 9 2 6 4 15 2" xfId="26613"/>
    <cellStyle name="Total 9 2 6 4 16" xfId="26614"/>
    <cellStyle name="Total 9 2 6 4 2" xfId="26615"/>
    <cellStyle name="Total 9 2 6 4 2 2" xfId="26616"/>
    <cellStyle name="Total 9 2 6 4 3" xfId="26617"/>
    <cellStyle name="Total 9 2 6 4 3 2" xfId="26618"/>
    <cellStyle name="Total 9 2 6 4 4" xfId="26619"/>
    <cellStyle name="Total 9 2 6 4 4 2" xfId="26620"/>
    <cellStyle name="Total 9 2 6 4 5" xfId="26621"/>
    <cellStyle name="Total 9 2 6 4 5 2" xfId="26622"/>
    <cellStyle name="Total 9 2 6 4 6" xfId="26623"/>
    <cellStyle name="Total 9 2 6 4 6 2" xfId="26624"/>
    <cellStyle name="Total 9 2 6 4 7" xfId="26625"/>
    <cellStyle name="Total 9 2 6 4 7 2" xfId="26626"/>
    <cellStyle name="Total 9 2 6 4 8" xfId="26627"/>
    <cellStyle name="Total 9 2 6 4 8 2" xfId="26628"/>
    <cellStyle name="Total 9 2 6 4 9" xfId="26629"/>
    <cellStyle name="Total 9 2 6 4 9 2" xfId="26630"/>
    <cellStyle name="Total 9 2 6 5" xfId="26631"/>
    <cellStyle name="Total 9 2 6 5 10" xfId="26632"/>
    <cellStyle name="Total 9 2 6 5 10 2" xfId="26633"/>
    <cellStyle name="Total 9 2 6 5 11" xfId="26634"/>
    <cellStyle name="Total 9 2 6 5 11 2" xfId="26635"/>
    <cellStyle name="Total 9 2 6 5 12" xfId="26636"/>
    <cellStyle name="Total 9 2 6 5 12 2" xfId="26637"/>
    <cellStyle name="Total 9 2 6 5 13" xfId="26638"/>
    <cellStyle name="Total 9 2 6 5 13 2" xfId="26639"/>
    <cellStyle name="Total 9 2 6 5 14" xfId="26640"/>
    <cellStyle name="Total 9 2 6 5 14 2" xfId="26641"/>
    <cellStyle name="Total 9 2 6 5 15" xfId="26642"/>
    <cellStyle name="Total 9 2 6 5 2" xfId="26643"/>
    <cellStyle name="Total 9 2 6 5 2 2" xfId="26644"/>
    <cellStyle name="Total 9 2 6 5 3" xfId="26645"/>
    <cellStyle name="Total 9 2 6 5 3 2" xfId="26646"/>
    <cellStyle name="Total 9 2 6 5 4" xfId="26647"/>
    <cellStyle name="Total 9 2 6 5 4 2" xfId="26648"/>
    <cellStyle name="Total 9 2 6 5 5" xfId="26649"/>
    <cellStyle name="Total 9 2 6 5 5 2" xfId="26650"/>
    <cellStyle name="Total 9 2 6 5 6" xfId="26651"/>
    <cellStyle name="Total 9 2 6 5 6 2" xfId="26652"/>
    <cellStyle name="Total 9 2 6 5 7" xfId="26653"/>
    <cellStyle name="Total 9 2 6 5 7 2" xfId="26654"/>
    <cellStyle name="Total 9 2 6 5 8" xfId="26655"/>
    <cellStyle name="Total 9 2 6 5 8 2" xfId="26656"/>
    <cellStyle name="Total 9 2 6 5 9" xfId="26657"/>
    <cellStyle name="Total 9 2 6 5 9 2" xfId="26658"/>
    <cellStyle name="Total 9 2 6 6" xfId="26659"/>
    <cellStyle name="Total 9 2 6 6 2" xfId="26660"/>
    <cellStyle name="Total 9 2 6 7" xfId="26661"/>
    <cellStyle name="Total 9 2 6 7 2" xfId="26662"/>
    <cellStyle name="Total 9 2 6 8" xfId="26663"/>
    <cellStyle name="Total 9 2 6 8 2" xfId="26664"/>
    <cellStyle name="Total 9 2 6 9" xfId="26665"/>
    <cellStyle name="Total 9 2 6 9 2" xfId="26666"/>
    <cellStyle name="Total 9 2 7" xfId="26667"/>
    <cellStyle name="Total 9 2 7 10" xfId="26668"/>
    <cellStyle name="Total 9 2 7 10 2" xfId="26669"/>
    <cellStyle name="Total 9 2 7 11" xfId="26670"/>
    <cellStyle name="Total 9 2 7 11 2" xfId="26671"/>
    <cellStyle name="Total 9 2 7 12" xfId="26672"/>
    <cellStyle name="Total 9 2 7 12 2" xfId="26673"/>
    <cellStyle name="Total 9 2 7 13" xfId="26674"/>
    <cellStyle name="Total 9 2 7 13 2" xfId="26675"/>
    <cellStyle name="Total 9 2 7 14" xfId="26676"/>
    <cellStyle name="Total 9 2 7 14 2" xfId="26677"/>
    <cellStyle name="Total 9 2 7 15" xfId="26678"/>
    <cellStyle name="Total 9 2 7 15 2" xfId="26679"/>
    <cellStyle name="Total 9 2 7 16" xfId="26680"/>
    <cellStyle name="Total 9 2 7 16 2" xfId="26681"/>
    <cellStyle name="Total 9 2 7 17" xfId="26682"/>
    <cellStyle name="Total 9 2 7 17 2" xfId="26683"/>
    <cellStyle name="Total 9 2 7 18" xfId="26684"/>
    <cellStyle name="Total 9 2 7 2" xfId="26685"/>
    <cellStyle name="Total 9 2 7 2 10" xfId="26686"/>
    <cellStyle name="Total 9 2 7 2 10 2" xfId="26687"/>
    <cellStyle name="Total 9 2 7 2 11" xfId="26688"/>
    <cellStyle name="Total 9 2 7 2 11 2" xfId="26689"/>
    <cellStyle name="Total 9 2 7 2 12" xfId="26690"/>
    <cellStyle name="Total 9 2 7 2 12 2" xfId="26691"/>
    <cellStyle name="Total 9 2 7 2 13" xfId="26692"/>
    <cellStyle name="Total 9 2 7 2 13 2" xfId="26693"/>
    <cellStyle name="Total 9 2 7 2 14" xfId="26694"/>
    <cellStyle name="Total 9 2 7 2 14 2" xfId="26695"/>
    <cellStyle name="Total 9 2 7 2 15" xfId="26696"/>
    <cellStyle name="Total 9 2 7 2 15 2" xfId="26697"/>
    <cellStyle name="Total 9 2 7 2 16" xfId="26698"/>
    <cellStyle name="Total 9 2 7 2 16 2" xfId="26699"/>
    <cellStyle name="Total 9 2 7 2 17" xfId="26700"/>
    <cellStyle name="Total 9 2 7 2 17 2" xfId="26701"/>
    <cellStyle name="Total 9 2 7 2 18" xfId="26702"/>
    <cellStyle name="Total 9 2 7 2 2" xfId="26703"/>
    <cellStyle name="Total 9 2 7 2 2 2" xfId="26704"/>
    <cellStyle name="Total 9 2 7 2 3" xfId="26705"/>
    <cellStyle name="Total 9 2 7 2 3 2" xfId="26706"/>
    <cellStyle name="Total 9 2 7 2 4" xfId="26707"/>
    <cellStyle name="Total 9 2 7 2 4 2" xfId="26708"/>
    <cellStyle name="Total 9 2 7 2 5" xfId="26709"/>
    <cellStyle name="Total 9 2 7 2 5 2" xfId="26710"/>
    <cellStyle name="Total 9 2 7 2 6" xfId="26711"/>
    <cellStyle name="Total 9 2 7 2 6 2" xfId="26712"/>
    <cellStyle name="Total 9 2 7 2 7" xfId="26713"/>
    <cellStyle name="Total 9 2 7 2 7 2" xfId="26714"/>
    <cellStyle name="Total 9 2 7 2 8" xfId="26715"/>
    <cellStyle name="Total 9 2 7 2 8 2" xfId="26716"/>
    <cellStyle name="Total 9 2 7 2 9" xfId="26717"/>
    <cellStyle name="Total 9 2 7 2 9 2" xfId="26718"/>
    <cellStyle name="Total 9 2 7 3" xfId="26719"/>
    <cellStyle name="Total 9 2 7 3 10" xfId="26720"/>
    <cellStyle name="Total 9 2 7 3 10 2" xfId="26721"/>
    <cellStyle name="Total 9 2 7 3 11" xfId="26722"/>
    <cellStyle name="Total 9 2 7 3 11 2" xfId="26723"/>
    <cellStyle name="Total 9 2 7 3 12" xfId="26724"/>
    <cellStyle name="Total 9 2 7 3 12 2" xfId="26725"/>
    <cellStyle name="Total 9 2 7 3 13" xfId="26726"/>
    <cellStyle name="Total 9 2 7 3 13 2" xfId="26727"/>
    <cellStyle name="Total 9 2 7 3 14" xfId="26728"/>
    <cellStyle name="Total 9 2 7 3 14 2" xfId="26729"/>
    <cellStyle name="Total 9 2 7 3 15" xfId="26730"/>
    <cellStyle name="Total 9 2 7 3 15 2" xfId="26731"/>
    <cellStyle name="Total 9 2 7 3 16" xfId="26732"/>
    <cellStyle name="Total 9 2 7 3 2" xfId="26733"/>
    <cellStyle name="Total 9 2 7 3 2 2" xfId="26734"/>
    <cellStyle name="Total 9 2 7 3 3" xfId="26735"/>
    <cellStyle name="Total 9 2 7 3 3 2" xfId="26736"/>
    <cellStyle name="Total 9 2 7 3 4" xfId="26737"/>
    <cellStyle name="Total 9 2 7 3 4 2" xfId="26738"/>
    <cellStyle name="Total 9 2 7 3 5" xfId="26739"/>
    <cellStyle name="Total 9 2 7 3 5 2" xfId="26740"/>
    <cellStyle name="Total 9 2 7 3 6" xfId="26741"/>
    <cellStyle name="Total 9 2 7 3 6 2" xfId="26742"/>
    <cellStyle name="Total 9 2 7 3 7" xfId="26743"/>
    <cellStyle name="Total 9 2 7 3 7 2" xfId="26744"/>
    <cellStyle name="Total 9 2 7 3 8" xfId="26745"/>
    <cellStyle name="Total 9 2 7 3 8 2" xfId="26746"/>
    <cellStyle name="Total 9 2 7 3 9" xfId="26747"/>
    <cellStyle name="Total 9 2 7 3 9 2" xfId="26748"/>
    <cellStyle name="Total 9 2 7 4" xfId="26749"/>
    <cellStyle name="Total 9 2 7 4 10" xfId="26750"/>
    <cellStyle name="Total 9 2 7 4 10 2" xfId="26751"/>
    <cellStyle name="Total 9 2 7 4 11" xfId="26752"/>
    <cellStyle name="Total 9 2 7 4 11 2" xfId="26753"/>
    <cellStyle name="Total 9 2 7 4 12" xfId="26754"/>
    <cellStyle name="Total 9 2 7 4 12 2" xfId="26755"/>
    <cellStyle name="Total 9 2 7 4 13" xfId="26756"/>
    <cellStyle name="Total 9 2 7 4 13 2" xfId="26757"/>
    <cellStyle name="Total 9 2 7 4 14" xfId="26758"/>
    <cellStyle name="Total 9 2 7 4 14 2" xfId="26759"/>
    <cellStyle name="Total 9 2 7 4 15" xfId="26760"/>
    <cellStyle name="Total 9 2 7 4 15 2" xfId="26761"/>
    <cellStyle name="Total 9 2 7 4 16" xfId="26762"/>
    <cellStyle name="Total 9 2 7 4 2" xfId="26763"/>
    <cellStyle name="Total 9 2 7 4 2 2" xfId="26764"/>
    <cellStyle name="Total 9 2 7 4 3" xfId="26765"/>
    <cellStyle name="Total 9 2 7 4 3 2" xfId="26766"/>
    <cellStyle name="Total 9 2 7 4 4" xfId="26767"/>
    <cellStyle name="Total 9 2 7 4 4 2" xfId="26768"/>
    <cellStyle name="Total 9 2 7 4 5" xfId="26769"/>
    <cellStyle name="Total 9 2 7 4 5 2" xfId="26770"/>
    <cellStyle name="Total 9 2 7 4 6" xfId="26771"/>
    <cellStyle name="Total 9 2 7 4 6 2" xfId="26772"/>
    <cellStyle name="Total 9 2 7 4 7" xfId="26773"/>
    <cellStyle name="Total 9 2 7 4 7 2" xfId="26774"/>
    <cellStyle name="Total 9 2 7 4 8" xfId="26775"/>
    <cellStyle name="Total 9 2 7 4 8 2" xfId="26776"/>
    <cellStyle name="Total 9 2 7 4 9" xfId="26777"/>
    <cellStyle name="Total 9 2 7 4 9 2" xfId="26778"/>
    <cellStyle name="Total 9 2 7 5" xfId="26779"/>
    <cellStyle name="Total 9 2 7 5 10" xfId="26780"/>
    <cellStyle name="Total 9 2 7 5 10 2" xfId="26781"/>
    <cellStyle name="Total 9 2 7 5 11" xfId="26782"/>
    <cellStyle name="Total 9 2 7 5 11 2" xfId="26783"/>
    <cellStyle name="Total 9 2 7 5 12" xfId="26784"/>
    <cellStyle name="Total 9 2 7 5 12 2" xfId="26785"/>
    <cellStyle name="Total 9 2 7 5 13" xfId="26786"/>
    <cellStyle name="Total 9 2 7 5 13 2" xfId="26787"/>
    <cellStyle name="Total 9 2 7 5 14" xfId="26788"/>
    <cellStyle name="Total 9 2 7 5 2" xfId="26789"/>
    <cellStyle name="Total 9 2 7 5 2 2" xfId="26790"/>
    <cellStyle name="Total 9 2 7 5 3" xfId="26791"/>
    <cellStyle name="Total 9 2 7 5 3 2" xfId="26792"/>
    <cellStyle name="Total 9 2 7 5 4" xfId="26793"/>
    <cellStyle name="Total 9 2 7 5 4 2" xfId="26794"/>
    <cellStyle name="Total 9 2 7 5 5" xfId="26795"/>
    <cellStyle name="Total 9 2 7 5 5 2" xfId="26796"/>
    <cellStyle name="Total 9 2 7 5 6" xfId="26797"/>
    <cellStyle name="Total 9 2 7 5 6 2" xfId="26798"/>
    <cellStyle name="Total 9 2 7 5 7" xfId="26799"/>
    <cellStyle name="Total 9 2 7 5 7 2" xfId="26800"/>
    <cellStyle name="Total 9 2 7 5 8" xfId="26801"/>
    <cellStyle name="Total 9 2 7 5 8 2" xfId="26802"/>
    <cellStyle name="Total 9 2 7 5 9" xfId="26803"/>
    <cellStyle name="Total 9 2 7 5 9 2" xfId="26804"/>
    <cellStyle name="Total 9 2 7 6" xfId="26805"/>
    <cellStyle name="Total 9 2 7 6 2" xfId="26806"/>
    <cellStyle name="Total 9 2 7 7" xfId="26807"/>
    <cellStyle name="Total 9 2 7 7 2" xfId="26808"/>
    <cellStyle name="Total 9 2 7 8" xfId="26809"/>
    <cellStyle name="Total 9 2 7 8 2" xfId="26810"/>
    <cellStyle name="Total 9 2 7 9" xfId="26811"/>
    <cellStyle name="Total 9 2 7 9 2" xfId="26812"/>
    <cellStyle name="Total 9 2 8" xfId="26813"/>
    <cellStyle name="Total 9 2 8 10" xfId="26814"/>
    <cellStyle name="Total 9 2 8 10 2" xfId="26815"/>
    <cellStyle name="Total 9 2 8 11" xfId="26816"/>
    <cellStyle name="Total 9 2 8 11 2" xfId="26817"/>
    <cellStyle name="Total 9 2 8 12" xfId="26818"/>
    <cellStyle name="Total 9 2 8 12 2" xfId="26819"/>
    <cellStyle name="Total 9 2 8 13" xfId="26820"/>
    <cellStyle name="Total 9 2 8 13 2" xfId="26821"/>
    <cellStyle name="Total 9 2 8 14" xfId="26822"/>
    <cellStyle name="Total 9 2 8 14 2" xfId="26823"/>
    <cellStyle name="Total 9 2 8 15" xfId="26824"/>
    <cellStyle name="Total 9 2 8 15 2" xfId="26825"/>
    <cellStyle name="Total 9 2 8 16" xfId="26826"/>
    <cellStyle name="Total 9 2 8 16 2" xfId="26827"/>
    <cellStyle name="Total 9 2 8 17" xfId="26828"/>
    <cellStyle name="Total 9 2 8 17 2" xfId="26829"/>
    <cellStyle name="Total 9 2 8 18" xfId="26830"/>
    <cellStyle name="Total 9 2 8 2" xfId="26831"/>
    <cellStyle name="Total 9 2 8 2 10" xfId="26832"/>
    <cellStyle name="Total 9 2 8 2 10 2" xfId="26833"/>
    <cellStyle name="Total 9 2 8 2 11" xfId="26834"/>
    <cellStyle name="Total 9 2 8 2 11 2" xfId="26835"/>
    <cellStyle name="Total 9 2 8 2 12" xfId="26836"/>
    <cellStyle name="Total 9 2 8 2 12 2" xfId="26837"/>
    <cellStyle name="Total 9 2 8 2 13" xfId="26838"/>
    <cellStyle name="Total 9 2 8 2 13 2" xfId="26839"/>
    <cellStyle name="Total 9 2 8 2 14" xfId="26840"/>
    <cellStyle name="Total 9 2 8 2 14 2" xfId="26841"/>
    <cellStyle name="Total 9 2 8 2 15" xfId="26842"/>
    <cellStyle name="Total 9 2 8 2 15 2" xfId="26843"/>
    <cellStyle name="Total 9 2 8 2 16" xfId="26844"/>
    <cellStyle name="Total 9 2 8 2 16 2" xfId="26845"/>
    <cellStyle name="Total 9 2 8 2 17" xfId="26846"/>
    <cellStyle name="Total 9 2 8 2 17 2" xfId="26847"/>
    <cellStyle name="Total 9 2 8 2 18" xfId="26848"/>
    <cellStyle name="Total 9 2 8 2 2" xfId="26849"/>
    <cellStyle name="Total 9 2 8 2 2 2" xfId="26850"/>
    <cellStyle name="Total 9 2 8 2 3" xfId="26851"/>
    <cellStyle name="Total 9 2 8 2 3 2" xfId="26852"/>
    <cellStyle name="Total 9 2 8 2 4" xfId="26853"/>
    <cellStyle name="Total 9 2 8 2 4 2" xfId="26854"/>
    <cellStyle name="Total 9 2 8 2 5" xfId="26855"/>
    <cellStyle name="Total 9 2 8 2 5 2" xfId="26856"/>
    <cellStyle name="Total 9 2 8 2 6" xfId="26857"/>
    <cellStyle name="Total 9 2 8 2 6 2" xfId="26858"/>
    <cellStyle name="Total 9 2 8 2 7" xfId="26859"/>
    <cellStyle name="Total 9 2 8 2 7 2" xfId="26860"/>
    <cellStyle name="Total 9 2 8 2 8" xfId="26861"/>
    <cellStyle name="Total 9 2 8 2 8 2" xfId="26862"/>
    <cellStyle name="Total 9 2 8 2 9" xfId="26863"/>
    <cellStyle name="Total 9 2 8 2 9 2" xfId="26864"/>
    <cellStyle name="Total 9 2 8 3" xfId="26865"/>
    <cellStyle name="Total 9 2 8 3 10" xfId="26866"/>
    <cellStyle name="Total 9 2 8 3 10 2" xfId="26867"/>
    <cellStyle name="Total 9 2 8 3 11" xfId="26868"/>
    <cellStyle name="Total 9 2 8 3 11 2" xfId="26869"/>
    <cellStyle name="Total 9 2 8 3 12" xfId="26870"/>
    <cellStyle name="Total 9 2 8 3 12 2" xfId="26871"/>
    <cellStyle name="Total 9 2 8 3 13" xfId="26872"/>
    <cellStyle name="Total 9 2 8 3 13 2" xfId="26873"/>
    <cellStyle name="Total 9 2 8 3 14" xfId="26874"/>
    <cellStyle name="Total 9 2 8 3 14 2" xfId="26875"/>
    <cellStyle name="Total 9 2 8 3 15" xfId="26876"/>
    <cellStyle name="Total 9 2 8 3 15 2" xfId="26877"/>
    <cellStyle name="Total 9 2 8 3 16" xfId="26878"/>
    <cellStyle name="Total 9 2 8 3 2" xfId="26879"/>
    <cellStyle name="Total 9 2 8 3 2 2" xfId="26880"/>
    <cellStyle name="Total 9 2 8 3 3" xfId="26881"/>
    <cellStyle name="Total 9 2 8 3 3 2" xfId="26882"/>
    <cellStyle name="Total 9 2 8 3 4" xfId="26883"/>
    <cellStyle name="Total 9 2 8 3 4 2" xfId="26884"/>
    <cellStyle name="Total 9 2 8 3 5" xfId="26885"/>
    <cellStyle name="Total 9 2 8 3 5 2" xfId="26886"/>
    <cellStyle name="Total 9 2 8 3 6" xfId="26887"/>
    <cellStyle name="Total 9 2 8 3 6 2" xfId="26888"/>
    <cellStyle name="Total 9 2 8 3 7" xfId="26889"/>
    <cellStyle name="Total 9 2 8 3 7 2" xfId="26890"/>
    <cellStyle name="Total 9 2 8 3 8" xfId="26891"/>
    <cellStyle name="Total 9 2 8 3 8 2" xfId="26892"/>
    <cellStyle name="Total 9 2 8 3 9" xfId="26893"/>
    <cellStyle name="Total 9 2 8 3 9 2" xfId="26894"/>
    <cellStyle name="Total 9 2 8 4" xfId="26895"/>
    <cellStyle name="Total 9 2 8 4 10" xfId="26896"/>
    <cellStyle name="Total 9 2 8 4 10 2" xfId="26897"/>
    <cellStyle name="Total 9 2 8 4 11" xfId="26898"/>
    <cellStyle name="Total 9 2 8 4 11 2" xfId="26899"/>
    <cellStyle name="Total 9 2 8 4 12" xfId="26900"/>
    <cellStyle name="Total 9 2 8 4 12 2" xfId="26901"/>
    <cellStyle name="Total 9 2 8 4 13" xfId="26902"/>
    <cellStyle name="Total 9 2 8 4 13 2" xfId="26903"/>
    <cellStyle name="Total 9 2 8 4 14" xfId="26904"/>
    <cellStyle name="Total 9 2 8 4 14 2" xfId="26905"/>
    <cellStyle name="Total 9 2 8 4 15" xfId="26906"/>
    <cellStyle name="Total 9 2 8 4 15 2" xfId="26907"/>
    <cellStyle name="Total 9 2 8 4 16" xfId="26908"/>
    <cellStyle name="Total 9 2 8 4 2" xfId="26909"/>
    <cellStyle name="Total 9 2 8 4 2 2" xfId="26910"/>
    <cellStyle name="Total 9 2 8 4 3" xfId="26911"/>
    <cellStyle name="Total 9 2 8 4 3 2" xfId="26912"/>
    <cellStyle name="Total 9 2 8 4 4" xfId="26913"/>
    <cellStyle name="Total 9 2 8 4 4 2" xfId="26914"/>
    <cellStyle name="Total 9 2 8 4 5" xfId="26915"/>
    <cellStyle name="Total 9 2 8 4 5 2" xfId="26916"/>
    <cellStyle name="Total 9 2 8 4 6" xfId="26917"/>
    <cellStyle name="Total 9 2 8 4 6 2" xfId="26918"/>
    <cellStyle name="Total 9 2 8 4 7" xfId="26919"/>
    <cellStyle name="Total 9 2 8 4 7 2" xfId="26920"/>
    <cellStyle name="Total 9 2 8 4 8" xfId="26921"/>
    <cellStyle name="Total 9 2 8 4 8 2" xfId="26922"/>
    <cellStyle name="Total 9 2 8 4 9" xfId="26923"/>
    <cellStyle name="Total 9 2 8 4 9 2" xfId="26924"/>
    <cellStyle name="Total 9 2 8 5" xfId="26925"/>
    <cellStyle name="Total 9 2 8 5 10" xfId="26926"/>
    <cellStyle name="Total 9 2 8 5 10 2" xfId="26927"/>
    <cellStyle name="Total 9 2 8 5 11" xfId="26928"/>
    <cellStyle name="Total 9 2 8 5 11 2" xfId="26929"/>
    <cellStyle name="Total 9 2 8 5 12" xfId="26930"/>
    <cellStyle name="Total 9 2 8 5 12 2" xfId="26931"/>
    <cellStyle name="Total 9 2 8 5 13" xfId="26932"/>
    <cellStyle name="Total 9 2 8 5 13 2" xfId="26933"/>
    <cellStyle name="Total 9 2 8 5 14" xfId="26934"/>
    <cellStyle name="Total 9 2 8 5 2" xfId="26935"/>
    <cellStyle name="Total 9 2 8 5 2 2" xfId="26936"/>
    <cellStyle name="Total 9 2 8 5 3" xfId="26937"/>
    <cellStyle name="Total 9 2 8 5 3 2" xfId="26938"/>
    <cellStyle name="Total 9 2 8 5 4" xfId="26939"/>
    <cellStyle name="Total 9 2 8 5 4 2" xfId="26940"/>
    <cellStyle name="Total 9 2 8 5 5" xfId="26941"/>
    <cellStyle name="Total 9 2 8 5 5 2" xfId="26942"/>
    <cellStyle name="Total 9 2 8 5 6" xfId="26943"/>
    <cellStyle name="Total 9 2 8 5 6 2" xfId="26944"/>
    <cellStyle name="Total 9 2 8 5 7" xfId="26945"/>
    <cellStyle name="Total 9 2 8 5 7 2" xfId="26946"/>
    <cellStyle name="Total 9 2 8 5 8" xfId="26947"/>
    <cellStyle name="Total 9 2 8 5 8 2" xfId="26948"/>
    <cellStyle name="Total 9 2 8 5 9" xfId="26949"/>
    <cellStyle name="Total 9 2 8 5 9 2" xfId="26950"/>
    <cellStyle name="Total 9 2 8 6" xfId="26951"/>
    <cellStyle name="Total 9 2 8 6 2" xfId="26952"/>
    <cellStyle name="Total 9 2 8 7" xfId="26953"/>
    <cellStyle name="Total 9 2 8 7 2" xfId="26954"/>
    <cellStyle name="Total 9 2 8 8" xfId="26955"/>
    <cellStyle name="Total 9 2 8 8 2" xfId="26956"/>
    <cellStyle name="Total 9 2 8 9" xfId="26957"/>
    <cellStyle name="Total 9 2 8 9 2" xfId="26958"/>
    <cellStyle name="Total 9 2 9" xfId="26959"/>
    <cellStyle name="Total 9 2 9 10" xfId="26960"/>
    <cellStyle name="Total 9 2 9 10 2" xfId="26961"/>
    <cellStyle name="Total 9 2 9 11" xfId="26962"/>
    <cellStyle name="Total 9 2 9 11 2" xfId="26963"/>
    <cellStyle name="Total 9 2 9 12" xfId="26964"/>
    <cellStyle name="Total 9 2 9 12 2" xfId="26965"/>
    <cellStyle name="Total 9 2 9 13" xfId="26966"/>
    <cellStyle name="Total 9 2 9 13 2" xfId="26967"/>
    <cellStyle name="Total 9 2 9 14" xfId="26968"/>
    <cellStyle name="Total 9 2 9 14 2" xfId="26969"/>
    <cellStyle name="Total 9 2 9 15" xfId="26970"/>
    <cellStyle name="Total 9 2 9 15 2" xfId="26971"/>
    <cellStyle name="Total 9 2 9 16" xfId="26972"/>
    <cellStyle name="Total 9 2 9 16 2" xfId="26973"/>
    <cellStyle name="Total 9 2 9 17" xfId="26974"/>
    <cellStyle name="Total 9 2 9 17 2" xfId="26975"/>
    <cellStyle name="Total 9 2 9 18" xfId="26976"/>
    <cellStyle name="Total 9 2 9 2" xfId="26977"/>
    <cellStyle name="Total 9 2 9 2 2" xfId="26978"/>
    <cellStyle name="Total 9 2 9 3" xfId="26979"/>
    <cellStyle name="Total 9 2 9 3 2" xfId="26980"/>
    <cellStyle name="Total 9 2 9 4" xfId="26981"/>
    <cellStyle name="Total 9 2 9 4 2" xfId="26982"/>
    <cellStyle name="Total 9 2 9 5" xfId="26983"/>
    <cellStyle name="Total 9 2 9 5 2" xfId="26984"/>
    <cellStyle name="Total 9 2 9 6" xfId="26985"/>
    <cellStyle name="Total 9 2 9 6 2" xfId="26986"/>
    <cellStyle name="Total 9 2 9 7" xfId="26987"/>
    <cellStyle name="Total 9 2 9 7 2" xfId="26988"/>
    <cellStyle name="Total 9 2 9 8" xfId="26989"/>
    <cellStyle name="Total 9 2 9 8 2" xfId="26990"/>
    <cellStyle name="Total 9 2 9 9" xfId="26991"/>
    <cellStyle name="Total 9 2 9 9 2" xfId="26992"/>
    <cellStyle name="Total 9 20" xfId="26993"/>
    <cellStyle name="Total 9 20 2" xfId="26994"/>
    <cellStyle name="Total 9 21" xfId="26995"/>
    <cellStyle name="Total 9 21 2" xfId="26996"/>
    <cellStyle name="Total 9 22" xfId="26997"/>
    <cellStyle name="Total 9 22 2" xfId="26998"/>
    <cellStyle name="Total 9 23" xfId="26999"/>
    <cellStyle name="Total 9 23 2" xfId="27000"/>
    <cellStyle name="Total 9 24" xfId="27001"/>
    <cellStyle name="Total 9 24 2" xfId="27002"/>
    <cellStyle name="Total 9 25" xfId="27003"/>
    <cellStyle name="Total 9 25 2" xfId="27004"/>
    <cellStyle name="Total 9 26" xfId="27005"/>
    <cellStyle name="Total 9 26 2" xfId="27006"/>
    <cellStyle name="Total 9 27" xfId="27007"/>
    <cellStyle name="Total 9 27 2" xfId="27008"/>
    <cellStyle name="Total 9 28" xfId="27009"/>
    <cellStyle name="Total 9 3" xfId="27010"/>
    <cellStyle name="Total 9 3 10" xfId="27011"/>
    <cellStyle name="Total 9 3 10 2" xfId="27012"/>
    <cellStyle name="Total 9 3 11" xfId="27013"/>
    <cellStyle name="Total 9 3 11 2" xfId="27014"/>
    <cellStyle name="Total 9 3 12" xfId="27015"/>
    <cellStyle name="Total 9 3 12 2" xfId="27016"/>
    <cellStyle name="Total 9 3 13" xfId="27017"/>
    <cellStyle name="Total 9 3 13 2" xfId="27018"/>
    <cellStyle name="Total 9 3 14" xfId="27019"/>
    <cellStyle name="Total 9 3 14 2" xfId="27020"/>
    <cellStyle name="Total 9 3 15" xfId="27021"/>
    <cellStyle name="Total 9 3 15 2" xfId="27022"/>
    <cellStyle name="Total 9 3 16" xfId="27023"/>
    <cellStyle name="Total 9 3 16 2" xfId="27024"/>
    <cellStyle name="Total 9 3 17" xfId="27025"/>
    <cellStyle name="Total 9 3 17 2" xfId="27026"/>
    <cellStyle name="Total 9 3 18" xfId="27027"/>
    <cellStyle name="Total 9 3 18 2" xfId="27028"/>
    <cellStyle name="Total 9 3 19" xfId="27029"/>
    <cellStyle name="Total 9 3 19 2" xfId="27030"/>
    <cellStyle name="Total 9 3 2" xfId="27031"/>
    <cellStyle name="Total 9 3 2 10" xfId="27032"/>
    <cellStyle name="Total 9 3 2 10 2" xfId="27033"/>
    <cellStyle name="Total 9 3 2 11" xfId="27034"/>
    <cellStyle name="Total 9 3 2 11 2" xfId="27035"/>
    <cellStyle name="Total 9 3 2 12" xfId="27036"/>
    <cellStyle name="Total 9 3 2 12 2" xfId="27037"/>
    <cellStyle name="Total 9 3 2 13" xfId="27038"/>
    <cellStyle name="Total 9 3 2 13 2" xfId="27039"/>
    <cellStyle name="Total 9 3 2 14" xfId="27040"/>
    <cellStyle name="Total 9 3 2 14 2" xfId="27041"/>
    <cellStyle name="Total 9 3 2 15" xfId="27042"/>
    <cellStyle name="Total 9 3 2 15 2" xfId="27043"/>
    <cellStyle name="Total 9 3 2 16" xfId="27044"/>
    <cellStyle name="Total 9 3 2 16 2" xfId="27045"/>
    <cellStyle name="Total 9 3 2 17" xfId="27046"/>
    <cellStyle name="Total 9 3 2 17 2" xfId="27047"/>
    <cellStyle name="Total 9 3 2 18" xfId="27048"/>
    <cellStyle name="Total 9 3 2 18 2" xfId="27049"/>
    <cellStyle name="Total 9 3 2 19" xfId="27050"/>
    <cellStyle name="Total 9 3 2 2" xfId="27051"/>
    <cellStyle name="Total 9 3 2 2 2" xfId="27052"/>
    <cellStyle name="Total 9 3 2 3" xfId="27053"/>
    <cellStyle name="Total 9 3 2 3 2" xfId="27054"/>
    <cellStyle name="Total 9 3 2 4" xfId="27055"/>
    <cellStyle name="Total 9 3 2 4 2" xfId="27056"/>
    <cellStyle name="Total 9 3 2 5" xfId="27057"/>
    <cellStyle name="Total 9 3 2 5 2" xfId="27058"/>
    <cellStyle name="Total 9 3 2 6" xfId="27059"/>
    <cellStyle name="Total 9 3 2 6 2" xfId="27060"/>
    <cellStyle name="Total 9 3 2 7" xfId="27061"/>
    <cellStyle name="Total 9 3 2 7 2" xfId="27062"/>
    <cellStyle name="Total 9 3 2 8" xfId="27063"/>
    <cellStyle name="Total 9 3 2 8 2" xfId="27064"/>
    <cellStyle name="Total 9 3 2 9" xfId="27065"/>
    <cellStyle name="Total 9 3 2 9 2" xfId="27066"/>
    <cellStyle name="Total 9 3 20" xfId="27067"/>
    <cellStyle name="Total 9 3 3" xfId="27068"/>
    <cellStyle name="Total 9 3 3 10" xfId="27069"/>
    <cellStyle name="Total 9 3 3 10 2" xfId="27070"/>
    <cellStyle name="Total 9 3 3 11" xfId="27071"/>
    <cellStyle name="Total 9 3 3 11 2" xfId="27072"/>
    <cellStyle name="Total 9 3 3 12" xfId="27073"/>
    <cellStyle name="Total 9 3 3 12 2" xfId="27074"/>
    <cellStyle name="Total 9 3 3 13" xfId="27075"/>
    <cellStyle name="Total 9 3 3 13 2" xfId="27076"/>
    <cellStyle name="Total 9 3 3 14" xfId="27077"/>
    <cellStyle name="Total 9 3 3 14 2" xfId="27078"/>
    <cellStyle name="Total 9 3 3 15" xfId="27079"/>
    <cellStyle name="Total 9 3 3 15 2" xfId="27080"/>
    <cellStyle name="Total 9 3 3 16" xfId="27081"/>
    <cellStyle name="Total 9 3 3 16 2" xfId="27082"/>
    <cellStyle name="Total 9 3 3 17" xfId="27083"/>
    <cellStyle name="Total 9 3 3 17 2" xfId="27084"/>
    <cellStyle name="Total 9 3 3 18" xfId="27085"/>
    <cellStyle name="Total 9 3 3 18 2" xfId="27086"/>
    <cellStyle name="Total 9 3 3 19" xfId="27087"/>
    <cellStyle name="Total 9 3 3 2" xfId="27088"/>
    <cellStyle name="Total 9 3 3 2 2" xfId="27089"/>
    <cellStyle name="Total 9 3 3 3" xfId="27090"/>
    <cellStyle name="Total 9 3 3 3 2" xfId="27091"/>
    <cellStyle name="Total 9 3 3 4" xfId="27092"/>
    <cellStyle name="Total 9 3 3 4 2" xfId="27093"/>
    <cellStyle name="Total 9 3 3 5" xfId="27094"/>
    <cellStyle name="Total 9 3 3 5 2" xfId="27095"/>
    <cellStyle name="Total 9 3 3 6" xfId="27096"/>
    <cellStyle name="Total 9 3 3 6 2" xfId="27097"/>
    <cellStyle name="Total 9 3 3 7" xfId="27098"/>
    <cellStyle name="Total 9 3 3 7 2" xfId="27099"/>
    <cellStyle name="Total 9 3 3 8" xfId="27100"/>
    <cellStyle name="Total 9 3 3 8 2" xfId="27101"/>
    <cellStyle name="Total 9 3 3 9" xfId="27102"/>
    <cellStyle name="Total 9 3 3 9 2" xfId="27103"/>
    <cellStyle name="Total 9 3 4" xfId="27104"/>
    <cellStyle name="Total 9 3 4 10" xfId="27105"/>
    <cellStyle name="Total 9 3 4 10 2" xfId="27106"/>
    <cellStyle name="Total 9 3 4 11" xfId="27107"/>
    <cellStyle name="Total 9 3 4 11 2" xfId="27108"/>
    <cellStyle name="Total 9 3 4 12" xfId="27109"/>
    <cellStyle name="Total 9 3 4 12 2" xfId="27110"/>
    <cellStyle name="Total 9 3 4 13" xfId="27111"/>
    <cellStyle name="Total 9 3 4 13 2" xfId="27112"/>
    <cellStyle name="Total 9 3 4 14" xfId="27113"/>
    <cellStyle name="Total 9 3 4 14 2" xfId="27114"/>
    <cellStyle name="Total 9 3 4 15" xfId="27115"/>
    <cellStyle name="Total 9 3 4 15 2" xfId="27116"/>
    <cellStyle name="Total 9 3 4 16" xfId="27117"/>
    <cellStyle name="Total 9 3 4 2" xfId="27118"/>
    <cellStyle name="Total 9 3 4 2 2" xfId="27119"/>
    <cellStyle name="Total 9 3 4 3" xfId="27120"/>
    <cellStyle name="Total 9 3 4 3 2" xfId="27121"/>
    <cellStyle name="Total 9 3 4 4" xfId="27122"/>
    <cellStyle name="Total 9 3 4 4 2" xfId="27123"/>
    <cellStyle name="Total 9 3 4 5" xfId="27124"/>
    <cellStyle name="Total 9 3 4 5 2" xfId="27125"/>
    <cellStyle name="Total 9 3 4 6" xfId="27126"/>
    <cellStyle name="Total 9 3 4 6 2" xfId="27127"/>
    <cellStyle name="Total 9 3 4 7" xfId="27128"/>
    <cellStyle name="Total 9 3 4 7 2" xfId="27129"/>
    <cellStyle name="Total 9 3 4 8" xfId="27130"/>
    <cellStyle name="Total 9 3 4 8 2" xfId="27131"/>
    <cellStyle name="Total 9 3 4 9" xfId="27132"/>
    <cellStyle name="Total 9 3 4 9 2" xfId="27133"/>
    <cellStyle name="Total 9 3 5" xfId="27134"/>
    <cellStyle name="Total 9 3 5 10" xfId="27135"/>
    <cellStyle name="Total 9 3 5 10 2" xfId="27136"/>
    <cellStyle name="Total 9 3 5 11" xfId="27137"/>
    <cellStyle name="Total 9 3 5 11 2" xfId="27138"/>
    <cellStyle name="Total 9 3 5 12" xfId="27139"/>
    <cellStyle name="Total 9 3 5 12 2" xfId="27140"/>
    <cellStyle name="Total 9 3 5 13" xfId="27141"/>
    <cellStyle name="Total 9 3 5 13 2" xfId="27142"/>
    <cellStyle name="Total 9 3 5 14" xfId="27143"/>
    <cellStyle name="Total 9 3 5 14 2" xfId="27144"/>
    <cellStyle name="Total 9 3 5 15" xfId="27145"/>
    <cellStyle name="Total 9 3 5 15 2" xfId="27146"/>
    <cellStyle name="Total 9 3 5 16" xfId="27147"/>
    <cellStyle name="Total 9 3 5 2" xfId="27148"/>
    <cellStyle name="Total 9 3 5 2 2" xfId="27149"/>
    <cellStyle name="Total 9 3 5 3" xfId="27150"/>
    <cellStyle name="Total 9 3 5 3 2" xfId="27151"/>
    <cellStyle name="Total 9 3 5 4" xfId="27152"/>
    <cellStyle name="Total 9 3 5 4 2" xfId="27153"/>
    <cellStyle name="Total 9 3 5 5" xfId="27154"/>
    <cellStyle name="Total 9 3 5 5 2" xfId="27155"/>
    <cellStyle name="Total 9 3 5 6" xfId="27156"/>
    <cellStyle name="Total 9 3 5 6 2" xfId="27157"/>
    <cellStyle name="Total 9 3 5 7" xfId="27158"/>
    <cellStyle name="Total 9 3 5 7 2" xfId="27159"/>
    <cellStyle name="Total 9 3 5 8" xfId="27160"/>
    <cellStyle name="Total 9 3 5 8 2" xfId="27161"/>
    <cellStyle name="Total 9 3 5 9" xfId="27162"/>
    <cellStyle name="Total 9 3 5 9 2" xfId="27163"/>
    <cellStyle name="Total 9 3 6" xfId="27164"/>
    <cellStyle name="Total 9 3 6 10" xfId="27165"/>
    <cellStyle name="Total 9 3 6 10 2" xfId="27166"/>
    <cellStyle name="Total 9 3 6 11" xfId="27167"/>
    <cellStyle name="Total 9 3 6 11 2" xfId="27168"/>
    <cellStyle name="Total 9 3 6 12" xfId="27169"/>
    <cellStyle name="Total 9 3 6 12 2" xfId="27170"/>
    <cellStyle name="Total 9 3 6 13" xfId="27171"/>
    <cellStyle name="Total 9 3 6 13 2" xfId="27172"/>
    <cellStyle name="Total 9 3 6 14" xfId="27173"/>
    <cellStyle name="Total 9 3 6 14 2" xfId="27174"/>
    <cellStyle name="Total 9 3 6 15" xfId="27175"/>
    <cellStyle name="Total 9 3 6 2" xfId="27176"/>
    <cellStyle name="Total 9 3 6 2 2" xfId="27177"/>
    <cellStyle name="Total 9 3 6 3" xfId="27178"/>
    <cellStyle name="Total 9 3 6 3 2" xfId="27179"/>
    <cellStyle name="Total 9 3 6 4" xfId="27180"/>
    <cellStyle name="Total 9 3 6 4 2" xfId="27181"/>
    <cellStyle name="Total 9 3 6 5" xfId="27182"/>
    <cellStyle name="Total 9 3 6 5 2" xfId="27183"/>
    <cellStyle name="Total 9 3 6 6" xfId="27184"/>
    <cellStyle name="Total 9 3 6 6 2" xfId="27185"/>
    <cellStyle name="Total 9 3 6 7" xfId="27186"/>
    <cellStyle name="Total 9 3 6 7 2" xfId="27187"/>
    <cellStyle name="Total 9 3 6 8" xfId="27188"/>
    <cellStyle name="Total 9 3 6 8 2" xfId="27189"/>
    <cellStyle name="Total 9 3 6 9" xfId="27190"/>
    <cellStyle name="Total 9 3 6 9 2" xfId="27191"/>
    <cellStyle name="Total 9 3 7" xfId="27192"/>
    <cellStyle name="Total 9 3 7 2" xfId="27193"/>
    <cellStyle name="Total 9 3 8" xfId="27194"/>
    <cellStyle name="Total 9 3 8 2" xfId="27195"/>
    <cellStyle name="Total 9 3 9" xfId="27196"/>
    <cellStyle name="Total 9 3 9 2" xfId="27197"/>
    <cellStyle name="Total 9 4" xfId="27198"/>
    <cellStyle name="Total 9 4 10" xfId="27199"/>
    <cellStyle name="Total 9 4 10 2" xfId="27200"/>
    <cellStyle name="Total 9 4 11" xfId="27201"/>
    <cellStyle name="Total 9 4 11 2" xfId="27202"/>
    <cellStyle name="Total 9 4 12" xfId="27203"/>
    <cellStyle name="Total 9 4 12 2" xfId="27204"/>
    <cellStyle name="Total 9 4 13" xfId="27205"/>
    <cellStyle name="Total 9 4 13 2" xfId="27206"/>
    <cellStyle name="Total 9 4 14" xfId="27207"/>
    <cellStyle name="Total 9 4 14 2" xfId="27208"/>
    <cellStyle name="Total 9 4 15" xfId="27209"/>
    <cellStyle name="Total 9 4 15 2" xfId="27210"/>
    <cellStyle name="Total 9 4 16" xfId="27211"/>
    <cellStyle name="Total 9 4 16 2" xfId="27212"/>
    <cellStyle name="Total 9 4 17" xfId="27213"/>
    <cellStyle name="Total 9 4 17 2" xfId="27214"/>
    <cellStyle name="Total 9 4 18" xfId="27215"/>
    <cellStyle name="Total 9 4 18 2" xfId="27216"/>
    <cellStyle name="Total 9 4 19" xfId="27217"/>
    <cellStyle name="Total 9 4 19 2" xfId="27218"/>
    <cellStyle name="Total 9 4 2" xfId="27219"/>
    <cellStyle name="Total 9 4 2 10" xfId="27220"/>
    <cellStyle name="Total 9 4 2 10 2" xfId="27221"/>
    <cellStyle name="Total 9 4 2 11" xfId="27222"/>
    <cellStyle name="Total 9 4 2 11 2" xfId="27223"/>
    <cellStyle name="Total 9 4 2 12" xfId="27224"/>
    <cellStyle name="Total 9 4 2 12 2" xfId="27225"/>
    <cellStyle name="Total 9 4 2 13" xfId="27226"/>
    <cellStyle name="Total 9 4 2 13 2" xfId="27227"/>
    <cellStyle name="Total 9 4 2 14" xfId="27228"/>
    <cellStyle name="Total 9 4 2 14 2" xfId="27229"/>
    <cellStyle name="Total 9 4 2 15" xfId="27230"/>
    <cellStyle name="Total 9 4 2 15 2" xfId="27231"/>
    <cellStyle name="Total 9 4 2 16" xfId="27232"/>
    <cellStyle name="Total 9 4 2 16 2" xfId="27233"/>
    <cellStyle name="Total 9 4 2 17" xfId="27234"/>
    <cellStyle name="Total 9 4 2 17 2" xfId="27235"/>
    <cellStyle name="Total 9 4 2 18" xfId="27236"/>
    <cellStyle name="Total 9 4 2 18 2" xfId="27237"/>
    <cellStyle name="Total 9 4 2 19" xfId="27238"/>
    <cellStyle name="Total 9 4 2 2" xfId="27239"/>
    <cellStyle name="Total 9 4 2 2 2" xfId="27240"/>
    <cellStyle name="Total 9 4 2 3" xfId="27241"/>
    <cellStyle name="Total 9 4 2 3 2" xfId="27242"/>
    <cellStyle name="Total 9 4 2 4" xfId="27243"/>
    <cellStyle name="Total 9 4 2 4 2" xfId="27244"/>
    <cellStyle name="Total 9 4 2 5" xfId="27245"/>
    <cellStyle name="Total 9 4 2 5 2" xfId="27246"/>
    <cellStyle name="Total 9 4 2 6" xfId="27247"/>
    <cellStyle name="Total 9 4 2 6 2" xfId="27248"/>
    <cellStyle name="Total 9 4 2 7" xfId="27249"/>
    <cellStyle name="Total 9 4 2 7 2" xfId="27250"/>
    <cellStyle name="Total 9 4 2 8" xfId="27251"/>
    <cellStyle name="Total 9 4 2 8 2" xfId="27252"/>
    <cellStyle name="Total 9 4 2 9" xfId="27253"/>
    <cellStyle name="Total 9 4 2 9 2" xfId="27254"/>
    <cellStyle name="Total 9 4 20" xfId="27255"/>
    <cellStyle name="Total 9 4 3" xfId="27256"/>
    <cellStyle name="Total 9 4 3 10" xfId="27257"/>
    <cellStyle name="Total 9 4 3 10 2" xfId="27258"/>
    <cellStyle name="Total 9 4 3 11" xfId="27259"/>
    <cellStyle name="Total 9 4 3 11 2" xfId="27260"/>
    <cellStyle name="Total 9 4 3 12" xfId="27261"/>
    <cellStyle name="Total 9 4 3 12 2" xfId="27262"/>
    <cellStyle name="Total 9 4 3 13" xfId="27263"/>
    <cellStyle name="Total 9 4 3 13 2" xfId="27264"/>
    <cellStyle name="Total 9 4 3 14" xfId="27265"/>
    <cellStyle name="Total 9 4 3 14 2" xfId="27266"/>
    <cellStyle name="Total 9 4 3 15" xfId="27267"/>
    <cellStyle name="Total 9 4 3 15 2" xfId="27268"/>
    <cellStyle name="Total 9 4 3 16" xfId="27269"/>
    <cellStyle name="Total 9 4 3 16 2" xfId="27270"/>
    <cellStyle name="Total 9 4 3 17" xfId="27271"/>
    <cellStyle name="Total 9 4 3 17 2" xfId="27272"/>
    <cellStyle name="Total 9 4 3 18" xfId="27273"/>
    <cellStyle name="Total 9 4 3 18 2" xfId="27274"/>
    <cellStyle name="Total 9 4 3 19" xfId="27275"/>
    <cellStyle name="Total 9 4 3 2" xfId="27276"/>
    <cellStyle name="Total 9 4 3 2 2" xfId="27277"/>
    <cellStyle name="Total 9 4 3 3" xfId="27278"/>
    <cellStyle name="Total 9 4 3 3 2" xfId="27279"/>
    <cellStyle name="Total 9 4 3 4" xfId="27280"/>
    <cellStyle name="Total 9 4 3 4 2" xfId="27281"/>
    <cellStyle name="Total 9 4 3 5" xfId="27282"/>
    <cellStyle name="Total 9 4 3 5 2" xfId="27283"/>
    <cellStyle name="Total 9 4 3 6" xfId="27284"/>
    <cellStyle name="Total 9 4 3 6 2" xfId="27285"/>
    <cellStyle name="Total 9 4 3 7" xfId="27286"/>
    <cellStyle name="Total 9 4 3 7 2" xfId="27287"/>
    <cellStyle name="Total 9 4 3 8" xfId="27288"/>
    <cellStyle name="Total 9 4 3 8 2" xfId="27289"/>
    <cellStyle name="Total 9 4 3 9" xfId="27290"/>
    <cellStyle name="Total 9 4 3 9 2" xfId="27291"/>
    <cellStyle name="Total 9 4 4" xfId="27292"/>
    <cellStyle name="Total 9 4 4 10" xfId="27293"/>
    <cellStyle name="Total 9 4 4 10 2" xfId="27294"/>
    <cellStyle name="Total 9 4 4 11" xfId="27295"/>
    <cellStyle name="Total 9 4 4 11 2" xfId="27296"/>
    <cellStyle name="Total 9 4 4 12" xfId="27297"/>
    <cellStyle name="Total 9 4 4 12 2" xfId="27298"/>
    <cellStyle name="Total 9 4 4 13" xfId="27299"/>
    <cellStyle name="Total 9 4 4 13 2" xfId="27300"/>
    <cellStyle name="Total 9 4 4 14" xfId="27301"/>
    <cellStyle name="Total 9 4 4 14 2" xfId="27302"/>
    <cellStyle name="Total 9 4 4 15" xfId="27303"/>
    <cellStyle name="Total 9 4 4 15 2" xfId="27304"/>
    <cellStyle name="Total 9 4 4 16" xfId="27305"/>
    <cellStyle name="Total 9 4 4 2" xfId="27306"/>
    <cellStyle name="Total 9 4 4 2 2" xfId="27307"/>
    <cellStyle name="Total 9 4 4 3" xfId="27308"/>
    <cellStyle name="Total 9 4 4 3 2" xfId="27309"/>
    <cellStyle name="Total 9 4 4 4" xfId="27310"/>
    <cellStyle name="Total 9 4 4 4 2" xfId="27311"/>
    <cellStyle name="Total 9 4 4 5" xfId="27312"/>
    <cellStyle name="Total 9 4 4 5 2" xfId="27313"/>
    <cellStyle name="Total 9 4 4 6" xfId="27314"/>
    <cellStyle name="Total 9 4 4 6 2" xfId="27315"/>
    <cellStyle name="Total 9 4 4 7" xfId="27316"/>
    <cellStyle name="Total 9 4 4 7 2" xfId="27317"/>
    <cellStyle name="Total 9 4 4 8" xfId="27318"/>
    <cellStyle name="Total 9 4 4 8 2" xfId="27319"/>
    <cellStyle name="Total 9 4 4 9" xfId="27320"/>
    <cellStyle name="Total 9 4 4 9 2" xfId="27321"/>
    <cellStyle name="Total 9 4 5" xfId="27322"/>
    <cellStyle name="Total 9 4 5 10" xfId="27323"/>
    <cellStyle name="Total 9 4 5 10 2" xfId="27324"/>
    <cellStyle name="Total 9 4 5 11" xfId="27325"/>
    <cellStyle name="Total 9 4 5 11 2" xfId="27326"/>
    <cellStyle name="Total 9 4 5 12" xfId="27327"/>
    <cellStyle name="Total 9 4 5 12 2" xfId="27328"/>
    <cellStyle name="Total 9 4 5 13" xfId="27329"/>
    <cellStyle name="Total 9 4 5 13 2" xfId="27330"/>
    <cellStyle name="Total 9 4 5 14" xfId="27331"/>
    <cellStyle name="Total 9 4 5 14 2" xfId="27332"/>
    <cellStyle name="Total 9 4 5 15" xfId="27333"/>
    <cellStyle name="Total 9 4 5 15 2" xfId="27334"/>
    <cellStyle name="Total 9 4 5 16" xfId="27335"/>
    <cellStyle name="Total 9 4 5 2" xfId="27336"/>
    <cellStyle name="Total 9 4 5 2 2" xfId="27337"/>
    <cellStyle name="Total 9 4 5 3" xfId="27338"/>
    <cellStyle name="Total 9 4 5 3 2" xfId="27339"/>
    <cellStyle name="Total 9 4 5 4" xfId="27340"/>
    <cellStyle name="Total 9 4 5 4 2" xfId="27341"/>
    <cellStyle name="Total 9 4 5 5" xfId="27342"/>
    <cellStyle name="Total 9 4 5 5 2" xfId="27343"/>
    <cellStyle name="Total 9 4 5 6" xfId="27344"/>
    <cellStyle name="Total 9 4 5 6 2" xfId="27345"/>
    <cellStyle name="Total 9 4 5 7" xfId="27346"/>
    <cellStyle name="Total 9 4 5 7 2" xfId="27347"/>
    <cellStyle name="Total 9 4 5 8" xfId="27348"/>
    <cellStyle name="Total 9 4 5 8 2" xfId="27349"/>
    <cellStyle name="Total 9 4 5 9" xfId="27350"/>
    <cellStyle name="Total 9 4 5 9 2" xfId="27351"/>
    <cellStyle name="Total 9 4 6" xfId="27352"/>
    <cellStyle name="Total 9 4 6 10" xfId="27353"/>
    <cellStyle name="Total 9 4 6 10 2" xfId="27354"/>
    <cellStyle name="Total 9 4 6 11" xfId="27355"/>
    <cellStyle name="Total 9 4 6 11 2" xfId="27356"/>
    <cellStyle name="Total 9 4 6 12" xfId="27357"/>
    <cellStyle name="Total 9 4 6 12 2" xfId="27358"/>
    <cellStyle name="Total 9 4 6 13" xfId="27359"/>
    <cellStyle name="Total 9 4 6 13 2" xfId="27360"/>
    <cellStyle name="Total 9 4 6 14" xfId="27361"/>
    <cellStyle name="Total 9 4 6 14 2" xfId="27362"/>
    <cellStyle name="Total 9 4 6 15" xfId="27363"/>
    <cellStyle name="Total 9 4 6 2" xfId="27364"/>
    <cellStyle name="Total 9 4 6 2 2" xfId="27365"/>
    <cellStyle name="Total 9 4 6 3" xfId="27366"/>
    <cellStyle name="Total 9 4 6 3 2" xfId="27367"/>
    <cellStyle name="Total 9 4 6 4" xfId="27368"/>
    <cellStyle name="Total 9 4 6 4 2" xfId="27369"/>
    <cellStyle name="Total 9 4 6 5" xfId="27370"/>
    <cellStyle name="Total 9 4 6 5 2" xfId="27371"/>
    <cellStyle name="Total 9 4 6 6" xfId="27372"/>
    <cellStyle name="Total 9 4 6 6 2" xfId="27373"/>
    <cellStyle name="Total 9 4 6 7" xfId="27374"/>
    <cellStyle name="Total 9 4 6 7 2" xfId="27375"/>
    <cellStyle name="Total 9 4 6 8" xfId="27376"/>
    <cellStyle name="Total 9 4 6 8 2" xfId="27377"/>
    <cellStyle name="Total 9 4 6 9" xfId="27378"/>
    <cellStyle name="Total 9 4 6 9 2" xfId="27379"/>
    <cellStyle name="Total 9 4 7" xfId="27380"/>
    <cellStyle name="Total 9 4 7 2" xfId="27381"/>
    <cellStyle name="Total 9 4 8" xfId="27382"/>
    <cellStyle name="Total 9 4 8 2" xfId="27383"/>
    <cellStyle name="Total 9 4 9" xfId="27384"/>
    <cellStyle name="Total 9 4 9 2" xfId="27385"/>
    <cellStyle name="Total 9 5" xfId="27386"/>
    <cellStyle name="Total 9 5 10" xfId="27387"/>
    <cellStyle name="Total 9 5 10 2" xfId="27388"/>
    <cellStyle name="Total 9 5 11" xfId="27389"/>
    <cellStyle name="Total 9 5 11 2" xfId="27390"/>
    <cellStyle name="Total 9 5 12" xfId="27391"/>
    <cellStyle name="Total 9 5 12 2" xfId="27392"/>
    <cellStyle name="Total 9 5 13" xfId="27393"/>
    <cellStyle name="Total 9 5 13 2" xfId="27394"/>
    <cellStyle name="Total 9 5 14" xfId="27395"/>
    <cellStyle name="Total 9 5 14 2" xfId="27396"/>
    <cellStyle name="Total 9 5 15" xfId="27397"/>
    <cellStyle name="Total 9 5 15 2" xfId="27398"/>
    <cellStyle name="Total 9 5 16" xfId="27399"/>
    <cellStyle name="Total 9 5 16 2" xfId="27400"/>
    <cellStyle name="Total 9 5 17" xfId="27401"/>
    <cellStyle name="Total 9 5 17 2" xfId="27402"/>
    <cellStyle name="Total 9 5 18" xfId="27403"/>
    <cellStyle name="Total 9 5 18 2" xfId="27404"/>
    <cellStyle name="Total 9 5 19" xfId="27405"/>
    <cellStyle name="Total 9 5 19 2" xfId="27406"/>
    <cellStyle name="Total 9 5 2" xfId="27407"/>
    <cellStyle name="Total 9 5 2 10" xfId="27408"/>
    <cellStyle name="Total 9 5 2 10 2" xfId="27409"/>
    <cellStyle name="Total 9 5 2 11" xfId="27410"/>
    <cellStyle name="Total 9 5 2 11 2" xfId="27411"/>
    <cellStyle name="Total 9 5 2 12" xfId="27412"/>
    <cellStyle name="Total 9 5 2 12 2" xfId="27413"/>
    <cellStyle name="Total 9 5 2 13" xfId="27414"/>
    <cellStyle name="Total 9 5 2 13 2" xfId="27415"/>
    <cellStyle name="Total 9 5 2 14" xfId="27416"/>
    <cellStyle name="Total 9 5 2 14 2" xfId="27417"/>
    <cellStyle name="Total 9 5 2 15" xfId="27418"/>
    <cellStyle name="Total 9 5 2 15 2" xfId="27419"/>
    <cellStyle name="Total 9 5 2 16" xfId="27420"/>
    <cellStyle name="Total 9 5 2 16 2" xfId="27421"/>
    <cellStyle name="Total 9 5 2 17" xfId="27422"/>
    <cellStyle name="Total 9 5 2 17 2" xfId="27423"/>
    <cellStyle name="Total 9 5 2 18" xfId="27424"/>
    <cellStyle name="Total 9 5 2 18 2" xfId="27425"/>
    <cellStyle name="Total 9 5 2 19" xfId="27426"/>
    <cellStyle name="Total 9 5 2 2" xfId="27427"/>
    <cellStyle name="Total 9 5 2 2 2" xfId="27428"/>
    <cellStyle name="Total 9 5 2 3" xfId="27429"/>
    <cellStyle name="Total 9 5 2 3 2" xfId="27430"/>
    <cellStyle name="Total 9 5 2 4" xfId="27431"/>
    <cellStyle name="Total 9 5 2 4 2" xfId="27432"/>
    <cellStyle name="Total 9 5 2 5" xfId="27433"/>
    <cellStyle name="Total 9 5 2 5 2" xfId="27434"/>
    <cellStyle name="Total 9 5 2 6" xfId="27435"/>
    <cellStyle name="Total 9 5 2 6 2" xfId="27436"/>
    <cellStyle name="Total 9 5 2 7" xfId="27437"/>
    <cellStyle name="Total 9 5 2 7 2" xfId="27438"/>
    <cellStyle name="Total 9 5 2 8" xfId="27439"/>
    <cellStyle name="Total 9 5 2 8 2" xfId="27440"/>
    <cellStyle name="Total 9 5 2 9" xfId="27441"/>
    <cellStyle name="Total 9 5 2 9 2" xfId="27442"/>
    <cellStyle name="Total 9 5 20" xfId="27443"/>
    <cellStyle name="Total 9 5 3" xfId="27444"/>
    <cellStyle name="Total 9 5 3 10" xfId="27445"/>
    <cellStyle name="Total 9 5 3 10 2" xfId="27446"/>
    <cellStyle name="Total 9 5 3 11" xfId="27447"/>
    <cellStyle name="Total 9 5 3 11 2" xfId="27448"/>
    <cellStyle name="Total 9 5 3 12" xfId="27449"/>
    <cellStyle name="Total 9 5 3 12 2" xfId="27450"/>
    <cellStyle name="Total 9 5 3 13" xfId="27451"/>
    <cellStyle name="Total 9 5 3 13 2" xfId="27452"/>
    <cellStyle name="Total 9 5 3 14" xfId="27453"/>
    <cellStyle name="Total 9 5 3 14 2" xfId="27454"/>
    <cellStyle name="Total 9 5 3 15" xfId="27455"/>
    <cellStyle name="Total 9 5 3 15 2" xfId="27456"/>
    <cellStyle name="Total 9 5 3 16" xfId="27457"/>
    <cellStyle name="Total 9 5 3 16 2" xfId="27458"/>
    <cellStyle name="Total 9 5 3 17" xfId="27459"/>
    <cellStyle name="Total 9 5 3 17 2" xfId="27460"/>
    <cellStyle name="Total 9 5 3 18" xfId="27461"/>
    <cellStyle name="Total 9 5 3 2" xfId="27462"/>
    <cellStyle name="Total 9 5 3 2 2" xfId="27463"/>
    <cellStyle name="Total 9 5 3 3" xfId="27464"/>
    <cellStyle name="Total 9 5 3 3 2" xfId="27465"/>
    <cellStyle name="Total 9 5 3 4" xfId="27466"/>
    <cellStyle name="Total 9 5 3 4 2" xfId="27467"/>
    <cellStyle name="Total 9 5 3 5" xfId="27468"/>
    <cellStyle name="Total 9 5 3 5 2" xfId="27469"/>
    <cellStyle name="Total 9 5 3 6" xfId="27470"/>
    <cellStyle name="Total 9 5 3 6 2" xfId="27471"/>
    <cellStyle name="Total 9 5 3 7" xfId="27472"/>
    <cellStyle name="Total 9 5 3 7 2" xfId="27473"/>
    <cellStyle name="Total 9 5 3 8" xfId="27474"/>
    <cellStyle name="Total 9 5 3 8 2" xfId="27475"/>
    <cellStyle name="Total 9 5 3 9" xfId="27476"/>
    <cellStyle name="Total 9 5 3 9 2" xfId="27477"/>
    <cellStyle name="Total 9 5 4" xfId="27478"/>
    <cellStyle name="Total 9 5 4 10" xfId="27479"/>
    <cellStyle name="Total 9 5 4 10 2" xfId="27480"/>
    <cellStyle name="Total 9 5 4 11" xfId="27481"/>
    <cellStyle name="Total 9 5 4 11 2" xfId="27482"/>
    <cellStyle name="Total 9 5 4 12" xfId="27483"/>
    <cellStyle name="Total 9 5 4 12 2" xfId="27484"/>
    <cellStyle name="Total 9 5 4 13" xfId="27485"/>
    <cellStyle name="Total 9 5 4 13 2" xfId="27486"/>
    <cellStyle name="Total 9 5 4 14" xfId="27487"/>
    <cellStyle name="Total 9 5 4 14 2" xfId="27488"/>
    <cellStyle name="Total 9 5 4 15" xfId="27489"/>
    <cellStyle name="Total 9 5 4 15 2" xfId="27490"/>
    <cellStyle name="Total 9 5 4 16" xfId="27491"/>
    <cellStyle name="Total 9 5 4 2" xfId="27492"/>
    <cellStyle name="Total 9 5 4 2 2" xfId="27493"/>
    <cellStyle name="Total 9 5 4 3" xfId="27494"/>
    <cellStyle name="Total 9 5 4 3 2" xfId="27495"/>
    <cellStyle name="Total 9 5 4 4" xfId="27496"/>
    <cellStyle name="Total 9 5 4 4 2" xfId="27497"/>
    <cellStyle name="Total 9 5 4 5" xfId="27498"/>
    <cellStyle name="Total 9 5 4 5 2" xfId="27499"/>
    <cellStyle name="Total 9 5 4 6" xfId="27500"/>
    <cellStyle name="Total 9 5 4 6 2" xfId="27501"/>
    <cellStyle name="Total 9 5 4 7" xfId="27502"/>
    <cellStyle name="Total 9 5 4 7 2" xfId="27503"/>
    <cellStyle name="Total 9 5 4 8" xfId="27504"/>
    <cellStyle name="Total 9 5 4 8 2" xfId="27505"/>
    <cellStyle name="Total 9 5 4 9" xfId="27506"/>
    <cellStyle name="Total 9 5 4 9 2" xfId="27507"/>
    <cellStyle name="Total 9 5 5" xfId="27508"/>
    <cellStyle name="Total 9 5 5 10" xfId="27509"/>
    <cellStyle name="Total 9 5 5 10 2" xfId="27510"/>
    <cellStyle name="Total 9 5 5 11" xfId="27511"/>
    <cellStyle name="Total 9 5 5 11 2" xfId="27512"/>
    <cellStyle name="Total 9 5 5 12" xfId="27513"/>
    <cellStyle name="Total 9 5 5 12 2" xfId="27514"/>
    <cellStyle name="Total 9 5 5 13" xfId="27515"/>
    <cellStyle name="Total 9 5 5 13 2" xfId="27516"/>
    <cellStyle name="Total 9 5 5 14" xfId="27517"/>
    <cellStyle name="Total 9 5 5 14 2" xfId="27518"/>
    <cellStyle name="Total 9 5 5 15" xfId="27519"/>
    <cellStyle name="Total 9 5 5 15 2" xfId="27520"/>
    <cellStyle name="Total 9 5 5 16" xfId="27521"/>
    <cellStyle name="Total 9 5 5 2" xfId="27522"/>
    <cellStyle name="Total 9 5 5 2 2" xfId="27523"/>
    <cellStyle name="Total 9 5 5 3" xfId="27524"/>
    <cellStyle name="Total 9 5 5 3 2" xfId="27525"/>
    <cellStyle name="Total 9 5 5 4" xfId="27526"/>
    <cellStyle name="Total 9 5 5 4 2" xfId="27527"/>
    <cellStyle name="Total 9 5 5 5" xfId="27528"/>
    <cellStyle name="Total 9 5 5 5 2" xfId="27529"/>
    <cellStyle name="Total 9 5 5 6" xfId="27530"/>
    <cellStyle name="Total 9 5 5 6 2" xfId="27531"/>
    <cellStyle name="Total 9 5 5 7" xfId="27532"/>
    <cellStyle name="Total 9 5 5 7 2" xfId="27533"/>
    <cellStyle name="Total 9 5 5 8" xfId="27534"/>
    <cellStyle name="Total 9 5 5 8 2" xfId="27535"/>
    <cellStyle name="Total 9 5 5 9" xfId="27536"/>
    <cellStyle name="Total 9 5 5 9 2" xfId="27537"/>
    <cellStyle name="Total 9 5 6" xfId="27538"/>
    <cellStyle name="Total 9 5 6 10" xfId="27539"/>
    <cellStyle name="Total 9 5 6 10 2" xfId="27540"/>
    <cellStyle name="Total 9 5 6 11" xfId="27541"/>
    <cellStyle name="Total 9 5 6 11 2" xfId="27542"/>
    <cellStyle name="Total 9 5 6 12" xfId="27543"/>
    <cellStyle name="Total 9 5 6 12 2" xfId="27544"/>
    <cellStyle name="Total 9 5 6 13" xfId="27545"/>
    <cellStyle name="Total 9 5 6 13 2" xfId="27546"/>
    <cellStyle name="Total 9 5 6 14" xfId="27547"/>
    <cellStyle name="Total 9 5 6 14 2" xfId="27548"/>
    <cellStyle name="Total 9 5 6 15" xfId="27549"/>
    <cellStyle name="Total 9 5 6 2" xfId="27550"/>
    <cellStyle name="Total 9 5 6 2 2" xfId="27551"/>
    <cellStyle name="Total 9 5 6 3" xfId="27552"/>
    <cellStyle name="Total 9 5 6 3 2" xfId="27553"/>
    <cellStyle name="Total 9 5 6 4" xfId="27554"/>
    <cellStyle name="Total 9 5 6 4 2" xfId="27555"/>
    <cellStyle name="Total 9 5 6 5" xfId="27556"/>
    <cellStyle name="Total 9 5 6 5 2" xfId="27557"/>
    <cellStyle name="Total 9 5 6 6" xfId="27558"/>
    <cellStyle name="Total 9 5 6 6 2" xfId="27559"/>
    <cellStyle name="Total 9 5 6 7" xfId="27560"/>
    <cellStyle name="Total 9 5 6 7 2" xfId="27561"/>
    <cellStyle name="Total 9 5 6 8" xfId="27562"/>
    <cellStyle name="Total 9 5 6 8 2" xfId="27563"/>
    <cellStyle name="Total 9 5 6 9" xfId="27564"/>
    <cellStyle name="Total 9 5 6 9 2" xfId="27565"/>
    <cellStyle name="Total 9 5 7" xfId="27566"/>
    <cellStyle name="Total 9 5 7 2" xfId="27567"/>
    <cellStyle name="Total 9 5 8" xfId="27568"/>
    <cellStyle name="Total 9 5 8 2" xfId="27569"/>
    <cellStyle name="Total 9 5 9" xfId="27570"/>
    <cellStyle name="Total 9 5 9 2" xfId="27571"/>
    <cellStyle name="Total 9 6" xfId="27572"/>
    <cellStyle name="Total 9 6 10" xfId="27573"/>
    <cellStyle name="Total 9 6 10 2" xfId="27574"/>
    <cellStyle name="Total 9 6 11" xfId="27575"/>
    <cellStyle name="Total 9 6 11 2" xfId="27576"/>
    <cellStyle name="Total 9 6 12" xfId="27577"/>
    <cellStyle name="Total 9 6 12 2" xfId="27578"/>
    <cellStyle name="Total 9 6 13" xfId="27579"/>
    <cellStyle name="Total 9 6 13 2" xfId="27580"/>
    <cellStyle name="Total 9 6 14" xfId="27581"/>
    <cellStyle name="Total 9 6 14 2" xfId="27582"/>
    <cellStyle name="Total 9 6 15" xfId="27583"/>
    <cellStyle name="Total 9 6 15 2" xfId="27584"/>
    <cellStyle name="Total 9 6 16" xfId="27585"/>
    <cellStyle name="Total 9 6 16 2" xfId="27586"/>
    <cellStyle name="Total 9 6 17" xfId="27587"/>
    <cellStyle name="Total 9 6 17 2" xfId="27588"/>
    <cellStyle name="Total 9 6 18" xfId="27589"/>
    <cellStyle name="Total 9 6 18 2" xfId="27590"/>
    <cellStyle name="Total 9 6 19" xfId="27591"/>
    <cellStyle name="Total 9 6 2" xfId="27592"/>
    <cellStyle name="Total 9 6 2 10" xfId="27593"/>
    <cellStyle name="Total 9 6 2 10 2" xfId="27594"/>
    <cellStyle name="Total 9 6 2 11" xfId="27595"/>
    <cellStyle name="Total 9 6 2 11 2" xfId="27596"/>
    <cellStyle name="Total 9 6 2 12" xfId="27597"/>
    <cellStyle name="Total 9 6 2 12 2" xfId="27598"/>
    <cellStyle name="Total 9 6 2 13" xfId="27599"/>
    <cellStyle name="Total 9 6 2 13 2" xfId="27600"/>
    <cellStyle name="Total 9 6 2 14" xfId="27601"/>
    <cellStyle name="Total 9 6 2 14 2" xfId="27602"/>
    <cellStyle name="Total 9 6 2 15" xfId="27603"/>
    <cellStyle name="Total 9 6 2 15 2" xfId="27604"/>
    <cellStyle name="Total 9 6 2 16" xfId="27605"/>
    <cellStyle name="Total 9 6 2 16 2" xfId="27606"/>
    <cellStyle name="Total 9 6 2 17" xfId="27607"/>
    <cellStyle name="Total 9 6 2 17 2" xfId="27608"/>
    <cellStyle name="Total 9 6 2 18" xfId="27609"/>
    <cellStyle name="Total 9 6 2 2" xfId="27610"/>
    <cellStyle name="Total 9 6 2 2 2" xfId="27611"/>
    <cellStyle name="Total 9 6 2 3" xfId="27612"/>
    <cellStyle name="Total 9 6 2 3 2" xfId="27613"/>
    <cellStyle name="Total 9 6 2 4" xfId="27614"/>
    <cellStyle name="Total 9 6 2 4 2" xfId="27615"/>
    <cellStyle name="Total 9 6 2 5" xfId="27616"/>
    <cellStyle name="Total 9 6 2 5 2" xfId="27617"/>
    <cellStyle name="Total 9 6 2 6" xfId="27618"/>
    <cellStyle name="Total 9 6 2 6 2" xfId="27619"/>
    <cellStyle name="Total 9 6 2 7" xfId="27620"/>
    <cellStyle name="Total 9 6 2 7 2" xfId="27621"/>
    <cellStyle name="Total 9 6 2 8" xfId="27622"/>
    <cellStyle name="Total 9 6 2 8 2" xfId="27623"/>
    <cellStyle name="Total 9 6 2 9" xfId="27624"/>
    <cellStyle name="Total 9 6 2 9 2" xfId="27625"/>
    <cellStyle name="Total 9 6 3" xfId="27626"/>
    <cellStyle name="Total 9 6 3 10" xfId="27627"/>
    <cellStyle name="Total 9 6 3 10 2" xfId="27628"/>
    <cellStyle name="Total 9 6 3 11" xfId="27629"/>
    <cellStyle name="Total 9 6 3 11 2" xfId="27630"/>
    <cellStyle name="Total 9 6 3 12" xfId="27631"/>
    <cellStyle name="Total 9 6 3 12 2" xfId="27632"/>
    <cellStyle name="Total 9 6 3 13" xfId="27633"/>
    <cellStyle name="Total 9 6 3 13 2" xfId="27634"/>
    <cellStyle name="Total 9 6 3 14" xfId="27635"/>
    <cellStyle name="Total 9 6 3 14 2" xfId="27636"/>
    <cellStyle name="Total 9 6 3 15" xfId="27637"/>
    <cellStyle name="Total 9 6 3 15 2" xfId="27638"/>
    <cellStyle name="Total 9 6 3 16" xfId="27639"/>
    <cellStyle name="Total 9 6 3 2" xfId="27640"/>
    <cellStyle name="Total 9 6 3 2 2" xfId="27641"/>
    <cellStyle name="Total 9 6 3 3" xfId="27642"/>
    <cellStyle name="Total 9 6 3 3 2" xfId="27643"/>
    <cellStyle name="Total 9 6 3 4" xfId="27644"/>
    <cellStyle name="Total 9 6 3 4 2" xfId="27645"/>
    <cellStyle name="Total 9 6 3 5" xfId="27646"/>
    <cellStyle name="Total 9 6 3 5 2" xfId="27647"/>
    <cellStyle name="Total 9 6 3 6" xfId="27648"/>
    <cellStyle name="Total 9 6 3 6 2" xfId="27649"/>
    <cellStyle name="Total 9 6 3 7" xfId="27650"/>
    <cellStyle name="Total 9 6 3 7 2" xfId="27651"/>
    <cellStyle name="Total 9 6 3 8" xfId="27652"/>
    <cellStyle name="Total 9 6 3 8 2" xfId="27653"/>
    <cellStyle name="Total 9 6 3 9" xfId="27654"/>
    <cellStyle name="Total 9 6 3 9 2" xfId="27655"/>
    <cellStyle name="Total 9 6 4" xfId="27656"/>
    <cellStyle name="Total 9 6 4 10" xfId="27657"/>
    <cellStyle name="Total 9 6 4 10 2" xfId="27658"/>
    <cellStyle name="Total 9 6 4 11" xfId="27659"/>
    <cellStyle name="Total 9 6 4 11 2" xfId="27660"/>
    <cellStyle name="Total 9 6 4 12" xfId="27661"/>
    <cellStyle name="Total 9 6 4 12 2" xfId="27662"/>
    <cellStyle name="Total 9 6 4 13" xfId="27663"/>
    <cellStyle name="Total 9 6 4 13 2" xfId="27664"/>
    <cellStyle name="Total 9 6 4 14" xfId="27665"/>
    <cellStyle name="Total 9 6 4 14 2" xfId="27666"/>
    <cellStyle name="Total 9 6 4 15" xfId="27667"/>
    <cellStyle name="Total 9 6 4 15 2" xfId="27668"/>
    <cellStyle name="Total 9 6 4 16" xfId="27669"/>
    <cellStyle name="Total 9 6 4 2" xfId="27670"/>
    <cellStyle name="Total 9 6 4 2 2" xfId="27671"/>
    <cellStyle name="Total 9 6 4 3" xfId="27672"/>
    <cellStyle name="Total 9 6 4 3 2" xfId="27673"/>
    <cellStyle name="Total 9 6 4 4" xfId="27674"/>
    <cellStyle name="Total 9 6 4 4 2" xfId="27675"/>
    <cellStyle name="Total 9 6 4 5" xfId="27676"/>
    <cellStyle name="Total 9 6 4 5 2" xfId="27677"/>
    <cellStyle name="Total 9 6 4 6" xfId="27678"/>
    <cellStyle name="Total 9 6 4 6 2" xfId="27679"/>
    <cellStyle name="Total 9 6 4 7" xfId="27680"/>
    <cellStyle name="Total 9 6 4 7 2" xfId="27681"/>
    <cellStyle name="Total 9 6 4 8" xfId="27682"/>
    <cellStyle name="Total 9 6 4 8 2" xfId="27683"/>
    <cellStyle name="Total 9 6 4 9" xfId="27684"/>
    <cellStyle name="Total 9 6 4 9 2" xfId="27685"/>
    <cellStyle name="Total 9 6 5" xfId="27686"/>
    <cellStyle name="Total 9 6 5 10" xfId="27687"/>
    <cellStyle name="Total 9 6 5 10 2" xfId="27688"/>
    <cellStyle name="Total 9 6 5 11" xfId="27689"/>
    <cellStyle name="Total 9 6 5 11 2" xfId="27690"/>
    <cellStyle name="Total 9 6 5 12" xfId="27691"/>
    <cellStyle name="Total 9 6 5 12 2" xfId="27692"/>
    <cellStyle name="Total 9 6 5 13" xfId="27693"/>
    <cellStyle name="Total 9 6 5 13 2" xfId="27694"/>
    <cellStyle name="Total 9 6 5 14" xfId="27695"/>
    <cellStyle name="Total 9 6 5 14 2" xfId="27696"/>
    <cellStyle name="Total 9 6 5 15" xfId="27697"/>
    <cellStyle name="Total 9 6 5 2" xfId="27698"/>
    <cellStyle name="Total 9 6 5 2 2" xfId="27699"/>
    <cellStyle name="Total 9 6 5 3" xfId="27700"/>
    <cellStyle name="Total 9 6 5 3 2" xfId="27701"/>
    <cellStyle name="Total 9 6 5 4" xfId="27702"/>
    <cellStyle name="Total 9 6 5 4 2" xfId="27703"/>
    <cellStyle name="Total 9 6 5 5" xfId="27704"/>
    <cellStyle name="Total 9 6 5 5 2" xfId="27705"/>
    <cellStyle name="Total 9 6 5 6" xfId="27706"/>
    <cellStyle name="Total 9 6 5 6 2" xfId="27707"/>
    <cellStyle name="Total 9 6 5 7" xfId="27708"/>
    <cellStyle name="Total 9 6 5 7 2" xfId="27709"/>
    <cellStyle name="Total 9 6 5 8" xfId="27710"/>
    <cellStyle name="Total 9 6 5 8 2" xfId="27711"/>
    <cellStyle name="Total 9 6 5 9" xfId="27712"/>
    <cellStyle name="Total 9 6 5 9 2" xfId="27713"/>
    <cellStyle name="Total 9 6 6" xfId="27714"/>
    <cellStyle name="Total 9 6 6 2" xfId="27715"/>
    <cellStyle name="Total 9 6 7" xfId="27716"/>
    <cellStyle name="Total 9 6 7 2" xfId="27717"/>
    <cellStyle name="Total 9 6 8" xfId="27718"/>
    <cellStyle name="Total 9 6 8 2" xfId="27719"/>
    <cellStyle name="Total 9 6 9" xfId="27720"/>
    <cellStyle name="Total 9 6 9 2" xfId="27721"/>
    <cellStyle name="Total 9 7" xfId="27722"/>
    <cellStyle name="Total 9 7 10" xfId="27723"/>
    <cellStyle name="Total 9 7 10 2" xfId="27724"/>
    <cellStyle name="Total 9 7 11" xfId="27725"/>
    <cellStyle name="Total 9 7 11 2" xfId="27726"/>
    <cellStyle name="Total 9 7 12" xfId="27727"/>
    <cellStyle name="Total 9 7 12 2" xfId="27728"/>
    <cellStyle name="Total 9 7 13" xfId="27729"/>
    <cellStyle name="Total 9 7 13 2" xfId="27730"/>
    <cellStyle name="Total 9 7 14" xfId="27731"/>
    <cellStyle name="Total 9 7 14 2" xfId="27732"/>
    <cellStyle name="Total 9 7 15" xfId="27733"/>
    <cellStyle name="Total 9 7 15 2" xfId="27734"/>
    <cellStyle name="Total 9 7 16" xfId="27735"/>
    <cellStyle name="Total 9 7 16 2" xfId="27736"/>
    <cellStyle name="Total 9 7 17" xfId="27737"/>
    <cellStyle name="Total 9 7 17 2" xfId="27738"/>
    <cellStyle name="Total 9 7 18" xfId="27739"/>
    <cellStyle name="Total 9 7 18 2" xfId="27740"/>
    <cellStyle name="Total 9 7 19" xfId="27741"/>
    <cellStyle name="Total 9 7 2" xfId="27742"/>
    <cellStyle name="Total 9 7 2 10" xfId="27743"/>
    <cellStyle name="Total 9 7 2 10 2" xfId="27744"/>
    <cellStyle name="Total 9 7 2 11" xfId="27745"/>
    <cellStyle name="Total 9 7 2 11 2" xfId="27746"/>
    <cellStyle name="Total 9 7 2 12" xfId="27747"/>
    <cellStyle name="Total 9 7 2 12 2" xfId="27748"/>
    <cellStyle name="Total 9 7 2 13" xfId="27749"/>
    <cellStyle name="Total 9 7 2 13 2" xfId="27750"/>
    <cellStyle name="Total 9 7 2 14" xfId="27751"/>
    <cellStyle name="Total 9 7 2 14 2" xfId="27752"/>
    <cellStyle name="Total 9 7 2 15" xfId="27753"/>
    <cellStyle name="Total 9 7 2 15 2" xfId="27754"/>
    <cellStyle name="Total 9 7 2 16" xfId="27755"/>
    <cellStyle name="Total 9 7 2 16 2" xfId="27756"/>
    <cellStyle name="Total 9 7 2 17" xfId="27757"/>
    <cellStyle name="Total 9 7 2 17 2" xfId="27758"/>
    <cellStyle name="Total 9 7 2 18" xfId="27759"/>
    <cellStyle name="Total 9 7 2 2" xfId="27760"/>
    <cellStyle name="Total 9 7 2 2 2" xfId="27761"/>
    <cellStyle name="Total 9 7 2 3" xfId="27762"/>
    <cellStyle name="Total 9 7 2 3 2" xfId="27763"/>
    <cellStyle name="Total 9 7 2 4" xfId="27764"/>
    <cellStyle name="Total 9 7 2 4 2" xfId="27765"/>
    <cellStyle name="Total 9 7 2 5" xfId="27766"/>
    <cellStyle name="Total 9 7 2 5 2" xfId="27767"/>
    <cellStyle name="Total 9 7 2 6" xfId="27768"/>
    <cellStyle name="Total 9 7 2 6 2" xfId="27769"/>
    <cellStyle name="Total 9 7 2 7" xfId="27770"/>
    <cellStyle name="Total 9 7 2 7 2" xfId="27771"/>
    <cellStyle name="Total 9 7 2 8" xfId="27772"/>
    <cellStyle name="Total 9 7 2 8 2" xfId="27773"/>
    <cellStyle name="Total 9 7 2 9" xfId="27774"/>
    <cellStyle name="Total 9 7 2 9 2" xfId="27775"/>
    <cellStyle name="Total 9 7 3" xfId="27776"/>
    <cellStyle name="Total 9 7 3 10" xfId="27777"/>
    <cellStyle name="Total 9 7 3 10 2" xfId="27778"/>
    <cellStyle name="Total 9 7 3 11" xfId="27779"/>
    <cellStyle name="Total 9 7 3 11 2" xfId="27780"/>
    <cellStyle name="Total 9 7 3 12" xfId="27781"/>
    <cellStyle name="Total 9 7 3 12 2" xfId="27782"/>
    <cellStyle name="Total 9 7 3 13" xfId="27783"/>
    <cellStyle name="Total 9 7 3 13 2" xfId="27784"/>
    <cellStyle name="Total 9 7 3 14" xfId="27785"/>
    <cellStyle name="Total 9 7 3 14 2" xfId="27786"/>
    <cellStyle name="Total 9 7 3 15" xfId="27787"/>
    <cellStyle name="Total 9 7 3 15 2" xfId="27788"/>
    <cellStyle name="Total 9 7 3 16" xfId="27789"/>
    <cellStyle name="Total 9 7 3 2" xfId="27790"/>
    <cellStyle name="Total 9 7 3 2 2" xfId="27791"/>
    <cellStyle name="Total 9 7 3 3" xfId="27792"/>
    <cellStyle name="Total 9 7 3 3 2" xfId="27793"/>
    <cellStyle name="Total 9 7 3 4" xfId="27794"/>
    <cellStyle name="Total 9 7 3 4 2" xfId="27795"/>
    <cellStyle name="Total 9 7 3 5" xfId="27796"/>
    <cellStyle name="Total 9 7 3 5 2" xfId="27797"/>
    <cellStyle name="Total 9 7 3 6" xfId="27798"/>
    <cellStyle name="Total 9 7 3 6 2" xfId="27799"/>
    <cellStyle name="Total 9 7 3 7" xfId="27800"/>
    <cellStyle name="Total 9 7 3 7 2" xfId="27801"/>
    <cellStyle name="Total 9 7 3 8" xfId="27802"/>
    <cellStyle name="Total 9 7 3 8 2" xfId="27803"/>
    <cellStyle name="Total 9 7 3 9" xfId="27804"/>
    <cellStyle name="Total 9 7 3 9 2" xfId="27805"/>
    <cellStyle name="Total 9 7 4" xfId="27806"/>
    <cellStyle name="Total 9 7 4 10" xfId="27807"/>
    <cellStyle name="Total 9 7 4 10 2" xfId="27808"/>
    <cellStyle name="Total 9 7 4 11" xfId="27809"/>
    <cellStyle name="Total 9 7 4 11 2" xfId="27810"/>
    <cellStyle name="Total 9 7 4 12" xfId="27811"/>
    <cellStyle name="Total 9 7 4 12 2" xfId="27812"/>
    <cellStyle name="Total 9 7 4 13" xfId="27813"/>
    <cellStyle name="Total 9 7 4 13 2" xfId="27814"/>
    <cellStyle name="Total 9 7 4 14" xfId="27815"/>
    <cellStyle name="Total 9 7 4 14 2" xfId="27816"/>
    <cellStyle name="Total 9 7 4 15" xfId="27817"/>
    <cellStyle name="Total 9 7 4 15 2" xfId="27818"/>
    <cellStyle name="Total 9 7 4 16" xfId="27819"/>
    <cellStyle name="Total 9 7 4 2" xfId="27820"/>
    <cellStyle name="Total 9 7 4 2 2" xfId="27821"/>
    <cellStyle name="Total 9 7 4 3" xfId="27822"/>
    <cellStyle name="Total 9 7 4 3 2" xfId="27823"/>
    <cellStyle name="Total 9 7 4 4" xfId="27824"/>
    <cellStyle name="Total 9 7 4 4 2" xfId="27825"/>
    <cellStyle name="Total 9 7 4 5" xfId="27826"/>
    <cellStyle name="Total 9 7 4 5 2" xfId="27827"/>
    <cellStyle name="Total 9 7 4 6" xfId="27828"/>
    <cellStyle name="Total 9 7 4 6 2" xfId="27829"/>
    <cellStyle name="Total 9 7 4 7" xfId="27830"/>
    <cellStyle name="Total 9 7 4 7 2" xfId="27831"/>
    <cellStyle name="Total 9 7 4 8" xfId="27832"/>
    <cellStyle name="Total 9 7 4 8 2" xfId="27833"/>
    <cellStyle name="Total 9 7 4 9" xfId="27834"/>
    <cellStyle name="Total 9 7 4 9 2" xfId="27835"/>
    <cellStyle name="Total 9 7 5" xfId="27836"/>
    <cellStyle name="Total 9 7 5 10" xfId="27837"/>
    <cellStyle name="Total 9 7 5 10 2" xfId="27838"/>
    <cellStyle name="Total 9 7 5 11" xfId="27839"/>
    <cellStyle name="Total 9 7 5 11 2" xfId="27840"/>
    <cellStyle name="Total 9 7 5 12" xfId="27841"/>
    <cellStyle name="Total 9 7 5 12 2" xfId="27842"/>
    <cellStyle name="Total 9 7 5 13" xfId="27843"/>
    <cellStyle name="Total 9 7 5 13 2" xfId="27844"/>
    <cellStyle name="Total 9 7 5 14" xfId="27845"/>
    <cellStyle name="Total 9 7 5 14 2" xfId="27846"/>
    <cellStyle name="Total 9 7 5 15" xfId="27847"/>
    <cellStyle name="Total 9 7 5 2" xfId="27848"/>
    <cellStyle name="Total 9 7 5 2 2" xfId="27849"/>
    <cellStyle name="Total 9 7 5 3" xfId="27850"/>
    <cellStyle name="Total 9 7 5 3 2" xfId="27851"/>
    <cellStyle name="Total 9 7 5 4" xfId="27852"/>
    <cellStyle name="Total 9 7 5 4 2" xfId="27853"/>
    <cellStyle name="Total 9 7 5 5" xfId="27854"/>
    <cellStyle name="Total 9 7 5 5 2" xfId="27855"/>
    <cellStyle name="Total 9 7 5 6" xfId="27856"/>
    <cellStyle name="Total 9 7 5 6 2" xfId="27857"/>
    <cellStyle name="Total 9 7 5 7" xfId="27858"/>
    <cellStyle name="Total 9 7 5 7 2" xfId="27859"/>
    <cellStyle name="Total 9 7 5 8" xfId="27860"/>
    <cellStyle name="Total 9 7 5 8 2" xfId="27861"/>
    <cellStyle name="Total 9 7 5 9" xfId="27862"/>
    <cellStyle name="Total 9 7 5 9 2" xfId="27863"/>
    <cellStyle name="Total 9 7 6" xfId="27864"/>
    <cellStyle name="Total 9 7 6 2" xfId="27865"/>
    <cellStyle name="Total 9 7 7" xfId="27866"/>
    <cellStyle name="Total 9 7 7 2" xfId="27867"/>
    <cellStyle name="Total 9 7 8" xfId="27868"/>
    <cellStyle name="Total 9 7 8 2" xfId="27869"/>
    <cellStyle name="Total 9 7 9" xfId="27870"/>
    <cellStyle name="Total 9 7 9 2" xfId="27871"/>
    <cellStyle name="Total 9 8" xfId="27872"/>
    <cellStyle name="Total 9 8 10" xfId="27873"/>
    <cellStyle name="Total 9 8 10 2" xfId="27874"/>
    <cellStyle name="Total 9 8 11" xfId="27875"/>
    <cellStyle name="Total 9 8 11 2" xfId="27876"/>
    <cellStyle name="Total 9 8 12" xfId="27877"/>
    <cellStyle name="Total 9 8 12 2" xfId="27878"/>
    <cellStyle name="Total 9 8 13" xfId="27879"/>
    <cellStyle name="Total 9 8 13 2" xfId="27880"/>
    <cellStyle name="Total 9 8 14" xfId="27881"/>
    <cellStyle name="Total 9 8 14 2" xfId="27882"/>
    <cellStyle name="Total 9 8 15" xfId="27883"/>
    <cellStyle name="Total 9 8 15 2" xfId="27884"/>
    <cellStyle name="Total 9 8 16" xfId="27885"/>
    <cellStyle name="Total 9 8 16 2" xfId="27886"/>
    <cellStyle name="Total 9 8 17" xfId="27887"/>
    <cellStyle name="Total 9 8 17 2" xfId="27888"/>
    <cellStyle name="Total 9 8 18" xfId="27889"/>
    <cellStyle name="Total 9 8 2" xfId="27890"/>
    <cellStyle name="Total 9 8 2 10" xfId="27891"/>
    <cellStyle name="Total 9 8 2 10 2" xfId="27892"/>
    <cellStyle name="Total 9 8 2 11" xfId="27893"/>
    <cellStyle name="Total 9 8 2 11 2" xfId="27894"/>
    <cellStyle name="Total 9 8 2 12" xfId="27895"/>
    <cellStyle name="Total 9 8 2 12 2" xfId="27896"/>
    <cellStyle name="Total 9 8 2 13" xfId="27897"/>
    <cellStyle name="Total 9 8 2 13 2" xfId="27898"/>
    <cellStyle name="Total 9 8 2 14" xfId="27899"/>
    <cellStyle name="Total 9 8 2 14 2" xfId="27900"/>
    <cellStyle name="Total 9 8 2 15" xfId="27901"/>
    <cellStyle name="Total 9 8 2 15 2" xfId="27902"/>
    <cellStyle name="Total 9 8 2 16" xfId="27903"/>
    <cellStyle name="Total 9 8 2 16 2" xfId="27904"/>
    <cellStyle name="Total 9 8 2 17" xfId="27905"/>
    <cellStyle name="Total 9 8 2 17 2" xfId="27906"/>
    <cellStyle name="Total 9 8 2 18" xfId="27907"/>
    <cellStyle name="Total 9 8 2 2" xfId="27908"/>
    <cellStyle name="Total 9 8 2 2 2" xfId="27909"/>
    <cellStyle name="Total 9 8 2 3" xfId="27910"/>
    <cellStyle name="Total 9 8 2 3 2" xfId="27911"/>
    <cellStyle name="Total 9 8 2 4" xfId="27912"/>
    <cellStyle name="Total 9 8 2 4 2" xfId="27913"/>
    <cellStyle name="Total 9 8 2 5" xfId="27914"/>
    <cellStyle name="Total 9 8 2 5 2" xfId="27915"/>
    <cellStyle name="Total 9 8 2 6" xfId="27916"/>
    <cellStyle name="Total 9 8 2 6 2" xfId="27917"/>
    <cellStyle name="Total 9 8 2 7" xfId="27918"/>
    <cellStyle name="Total 9 8 2 7 2" xfId="27919"/>
    <cellStyle name="Total 9 8 2 8" xfId="27920"/>
    <cellStyle name="Total 9 8 2 8 2" xfId="27921"/>
    <cellStyle name="Total 9 8 2 9" xfId="27922"/>
    <cellStyle name="Total 9 8 2 9 2" xfId="27923"/>
    <cellStyle name="Total 9 8 3" xfId="27924"/>
    <cellStyle name="Total 9 8 3 10" xfId="27925"/>
    <cellStyle name="Total 9 8 3 10 2" xfId="27926"/>
    <cellStyle name="Total 9 8 3 11" xfId="27927"/>
    <cellStyle name="Total 9 8 3 11 2" xfId="27928"/>
    <cellStyle name="Total 9 8 3 12" xfId="27929"/>
    <cellStyle name="Total 9 8 3 12 2" xfId="27930"/>
    <cellStyle name="Total 9 8 3 13" xfId="27931"/>
    <cellStyle name="Total 9 8 3 13 2" xfId="27932"/>
    <cellStyle name="Total 9 8 3 14" xfId="27933"/>
    <cellStyle name="Total 9 8 3 14 2" xfId="27934"/>
    <cellStyle name="Total 9 8 3 15" xfId="27935"/>
    <cellStyle name="Total 9 8 3 15 2" xfId="27936"/>
    <cellStyle name="Total 9 8 3 16" xfId="27937"/>
    <cellStyle name="Total 9 8 3 2" xfId="27938"/>
    <cellStyle name="Total 9 8 3 2 2" xfId="27939"/>
    <cellStyle name="Total 9 8 3 3" xfId="27940"/>
    <cellStyle name="Total 9 8 3 3 2" xfId="27941"/>
    <cellStyle name="Total 9 8 3 4" xfId="27942"/>
    <cellStyle name="Total 9 8 3 4 2" xfId="27943"/>
    <cellStyle name="Total 9 8 3 5" xfId="27944"/>
    <cellStyle name="Total 9 8 3 5 2" xfId="27945"/>
    <cellStyle name="Total 9 8 3 6" xfId="27946"/>
    <cellStyle name="Total 9 8 3 6 2" xfId="27947"/>
    <cellStyle name="Total 9 8 3 7" xfId="27948"/>
    <cellStyle name="Total 9 8 3 7 2" xfId="27949"/>
    <cellStyle name="Total 9 8 3 8" xfId="27950"/>
    <cellStyle name="Total 9 8 3 8 2" xfId="27951"/>
    <cellStyle name="Total 9 8 3 9" xfId="27952"/>
    <cellStyle name="Total 9 8 3 9 2" xfId="27953"/>
    <cellStyle name="Total 9 8 4" xfId="27954"/>
    <cellStyle name="Total 9 8 4 10" xfId="27955"/>
    <cellStyle name="Total 9 8 4 10 2" xfId="27956"/>
    <cellStyle name="Total 9 8 4 11" xfId="27957"/>
    <cellStyle name="Total 9 8 4 11 2" xfId="27958"/>
    <cellStyle name="Total 9 8 4 12" xfId="27959"/>
    <cellStyle name="Total 9 8 4 12 2" xfId="27960"/>
    <cellStyle name="Total 9 8 4 13" xfId="27961"/>
    <cellStyle name="Total 9 8 4 13 2" xfId="27962"/>
    <cellStyle name="Total 9 8 4 14" xfId="27963"/>
    <cellStyle name="Total 9 8 4 14 2" xfId="27964"/>
    <cellStyle name="Total 9 8 4 15" xfId="27965"/>
    <cellStyle name="Total 9 8 4 15 2" xfId="27966"/>
    <cellStyle name="Total 9 8 4 16" xfId="27967"/>
    <cellStyle name="Total 9 8 4 2" xfId="27968"/>
    <cellStyle name="Total 9 8 4 2 2" xfId="27969"/>
    <cellStyle name="Total 9 8 4 3" xfId="27970"/>
    <cellStyle name="Total 9 8 4 3 2" xfId="27971"/>
    <cellStyle name="Total 9 8 4 4" xfId="27972"/>
    <cellStyle name="Total 9 8 4 4 2" xfId="27973"/>
    <cellStyle name="Total 9 8 4 5" xfId="27974"/>
    <cellStyle name="Total 9 8 4 5 2" xfId="27975"/>
    <cellStyle name="Total 9 8 4 6" xfId="27976"/>
    <cellStyle name="Total 9 8 4 6 2" xfId="27977"/>
    <cellStyle name="Total 9 8 4 7" xfId="27978"/>
    <cellStyle name="Total 9 8 4 7 2" xfId="27979"/>
    <cellStyle name="Total 9 8 4 8" xfId="27980"/>
    <cellStyle name="Total 9 8 4 8 2" xfId="27981"/>
    <cellStyle name="Total 9 8 4 9" xfId="27982"/>
    <cellStyle name="Total 9 8 4 9 2" xfId="27983"/>
    <cellStyle name="Total 9 8 5" xfId="27984"/>
    <cellStyle name="Total 9 8 5 10" xfId="27985"/>
    <cellStyle name="Total 9 8 5 10 2" xfId="27986"/>
    <cellStyle name="Total 9 8 5 11" xfId="27987"/>
    <cellStyle name="Total 9 8 5 11 2" xfId="27988"/>
    <cellStyle name="Total 9 8 5 12" xfId="27989"/>
    <cellStyle name="Total 9 8 5 12 2" xfId="27990"/>
    <cellStyle name="Total 9 8 5 13" xfId="27991"/>
    <cellStyle name="Total 9 8 5 13 2" xfId="27992"/>
    <cellStyle name="Total 9 8 5 14" xfId="27993"/>
    <cellStyle name="Total 9 8 5 2" xfId="27994"/>
    <cellStyle name="Total 9 8 5 2 2" xfId="27995"/>
    <cellStyle name="Total 9 8 5 3" xfId="27996"/>
    <cellStyle name="Total 9 8 5 3 2" xfId="27997"/>
    <cellStyle name="Total 9 8 5 4" xfId="27998"/>
    <cellStyle name="Total 9 8 5 4 2" xfId="27999"/>
    <cellStyle name="Total 9 8 5 5" xfId="28000"/>
    <cellStyle name="Total 9 8 5 5 2" xfId="28001"/>
    <cellStyle name="Total 9 8 5 6" xfId="28002"/>
    <cellStyle name="Total 9 8 5 6 2" xfId="28003"/>
    <cellStyle name="Total 9 8 5 7" xfId="28004"/>
    <cellStyle name="Total 9 8 5 7 2" xfId="28005"/>
    <cellStyle name="Total 9 8 5 8" xfId="28006"/>
    <cellStyle name="Total 9 8 5 8 2" xfId="28007"/>
    <cellStyle name="Total 9 8 5 9" xfId="28008"/>
    <cellStyle name="Total 9 8 5 9 2" xfId="28009"/>
    <cellStyle name="Total 9 8 6" xfId="28010"/>
    <cellStyle name="Total 9 8 6 2" xfId="28011"/>
    <cellStyle name="Total 9 8 7" xfId="28012"/>
    <cellStyle name="Total 9 8 7 2" xfId="28013"/>
    <cellStyle name="Total 9 8 8" xfId="28014"/>
    <cellStyle name="Total 9 8 8 2" xfId="28015"/>
    <cellStyle name="Total 9 8 9" xfId="28016"/>
    <cellStyle name="Total 9 8 9 2" xfId="28017"/>
    <cellStyle name="Total 9 9" xfId="28018"/>
    <cellStyle name="Total 9 9 10" xfId="28019"/>
    <cellStyle name="Total 9 9 10 2" xfId="28020"/>
    <cellStyle name="Total 9 9 11" xfId="28021"/>
    <cellStyle name="Total 9 9 11 2" xfId="28022"/>
    <cellStyle name="Total 9 9 12" xfId="28023"/>
    <cellStyle name="Total 9 9 12 2" xfId="28024"/>
    <cellStyle name="Total 9 9 13" xfId="28025"/>
    <cellStyle name="Total 9 9 13 2" xfId="28026"/>
    <cellStyle name="Total 9 9 14" xfId="28027"/>
    <cellStyle name="Total 9 9 14 2" xfId="28028"/>
    <cellStyle name="Total 9 9 15" xfId="28029"/>
    <cellStyle name="Total 9 9 15 2" xfId="28030"/>
    <cellStyle name="Total 9 9 16" xfId="28031"/>
    <cellStyle name="Total 9 9 16 2" xfId="28032"/>
    <cellStyle name="Total 9 9 17" xfId="28033"/>
    <cellStyle name="Total 9 9 17 2" xfId="28034"/>
    <cellStyle name="Total 9 9 18" xfId="28035"/>
    <cellStyle name="Total 9 9 2" xfId="28036"/>
    <cellStyle name="Total 9 9 2 10" xfId="28037"/>
    <cellStyle name="Total 9 9 2 10 2" xfId="28038"/>
    <cellStyle name="Total 9 9 2 11" xfId="28039"/>
    <cellStyle name="Total 9 9 2 11 2" xfId="28040"/>
    <cellStyle name="Total 9 9 2 12" xfId="28041"/>
    <cellStyle name="Total 9 9 2 12 2" xfId="28042"/>
    <cellStyle name="Total 9 9 2 13" xfId="28043"/>
    <cellStyle name="Total 9 9 2 13 2" xfId="28044"/>
    <cellStyle name="Total 9 9 2 14" xfId="28045"/>
    <cellStyle name="Total 9 9 2 14 2" xfId="28046"/>
    <cellStyle name="Total 9 9 2 15" xfId="28047"/>
    <cellStyle name="Total 9 9 2 15 2" xfId="28048"/>
    <cellStyle name="Total 9 9 2 16" xfId="28049"/>
    <cellStyle name="Total 9 9 2 16 2" xfId="28050"/>
    <cellStyle name="Total 9 9 2 17" xfId="28051"/>
    <cellStyle name="Total 9 9 2 17 2" xfId="28052"/>
    <cellStyle name="Total 9 9 2 18" xfId="28053"/>
    <cellStyle name="Total 9 9 2 2" xfId="28054"/>
    <cellStyle name="Total 9 9 2 2 2" xfId="28055"/>
    <cellStyle name="Total 9 9 2 3" xfId="28056"/>
    <cellStyle name="Total 9 9 2 3 2" xfId="28057"/>
    <cellStyle name="Total 9 9 2 4" xfId="28058"/>
    <cellStyle name="Total 9 9 2 4 2" xfId="28059"/>
    <cellStyle name="Total 9 9 2 5" xfId="28060"/>
    <cellStyle name="Total 9 9 2 5 2" xfId="28061"/>
    <cellStyle name="Total 9 9 2 6" xfId="28062"/>
    <cellStyle name="Total 9 9 2 6 2" xfId="28063"/>
    <cellStyle name="Total 9 9 2 7" xfId="28064"/>
    <cellStyle name="Total 9 9 2 7 2" xfId="28065"/>
    <cellStyle name="Total 9 9 2 8" xfId="28066"/>
    <cellStyle name="Total 9 9 2 8 2" xfId="28067"/>
    <cellStyle name="Total 9 9 2 9" xfId="28068"/>
    <cellStyle name="Total 9 9 2 9 2" xfId="28069"/>
    <cellStyle name="Total 9 9 3" xfId="28070"/>
    <cellStyle name="Total 9 9 3 10" xfId="28071"/>
    <cellStyle name="Total 9 9 3 10 2" xfId="28072"/>
    <cellStyle name="Total 9 9 3 11" xfId="28073"/>
    <cellStyle name="Total 9 9 3 11 2" xfId="28074"/>
    <cellStyle name="Total 9 9 3 12" xfId="28075"/>
    <cellStyle name="Total 9 9 3 12 2" xfId="28076"/>
    <cellStyle name="Total 9 9 3 13" xfId="28077"/>
    <cellStyle name="Total 9 9 3 13 2" xfId="28078"/>
    <cellStyle name="Total 9 9 3 14" xfId="28079"/>
    <cellStyle name="Total 9 9 3 14 2" xfId="28080"/>
    <cellStyle name="Total 9 9 3 15" xfId="28081"/>
    <cellStyle name="Total 9 9 3 15 2" xfId="28082"/>
    <cellStyle name="Total 9 9 3 16" xfId="28083"/>
    <cellStyle name="Total 9 9 3 2" xfId="28084"/>
    <cellStyle name="Total 9 9 3 2 2" xfId="28085"/>
    <cellStyle name="Total 9 9 3 3" xfId="28086"/>
    <cellStyle name="Total 9 9 3 3 2" xfId="28087"/>
    <cellStyle name="Total 9 9 3 4" xfId="28088"/>
    <cellStyle name="Total 9 9 3 4 2" xfId="28089"/>
    <cellStyle name="Total 9 9 3 5" xfId="28090"/>
    <cellStyle name="Total 9 9 3 5 2" xfId="28091"/>
    <cellStyle name="Total 9 9 3 6" xfId="28092"/>
    <cellStyle name="Total 9 9 3 6 2" xfId="28093"/>
    <cellStyle name="Total 9 9 3 7" xfId="28094"/>
    <cellStyle name="Total 9 9 3 7 2" xfId="28095"/>
    <cellStyle name="Total 9 9 3 8" xfId="28096"/>
    <cellStyle name="Total 9 9 3 8 2" xfId="28097"/>
    <cellStyle name="Total 9 9 3 9" xfId="28098"/>
    <cellStyle name="Total 9 9 3 9 2" xfId="28099"/>
    <cellStyle name="Total 9 9 4" xfId="28100"/>
    <cellStyle name="Total 9 9 4 10" xfId="28101"/>
    <cellStyle name="Total 9 9 4 10 2" xfId="28102"/>
    <cellStyle name="Total 9 9 4 11" xfId="28103"/>
    <cellStyle name="Total 9 9 4 11 2" xfId="28104"/>
    <cellStyle name="Total 9 9 4 12" xfId="28105"/>
    <cellStyle name="Total 9 9 4 12 2" xfId="28106"/>
    <cellStyle name="Total 9 9 4 13" xfId="28107"/>
    <cellStyle name="Total 9 9 4 13 2" xfId="28108"/>
    <cellStyle name="Total 9 9 4 14" xfId="28109"/>
    <cellStyle name="Total 9 9 4 14 2" xfId="28110"/>
    <cellStyle name="Total 9 9 4 15" xfId="28111"/>
    <cellStyle name="Total 9 9 4 15 2" xfId="28112"/>
    <cellStyle name="Total 9 9 4 16" xfId="28113"/>
    <cellStyle name="Total 9 9 4 2" xfId="28114"/>
    <cellStyle name="Total 9 9 4 2 2" xfId="28115"/>
    <cellStyle name="Total 9 9 4 3" xfId="28116"/>
    <cellStyle name="Total 9 9 4 3 2" xfId="28117"/>
    <cellStyle name="Total 9 9 4 4" xfId="28118"/>
    <cellStyle name="Total 9 9 4 4 2" xfId="28119"/>
    <cellStyle name="Total 9 9 4 5" xfId="28120"/>
    <cellStyle name="Total 9 9 4 5 2" xfId="28121"/>
    <cellStyle name="Total 9 9 4 6" xfId="28122"/>
    <cellStyle name="Total 9 9 4 6 2" xfId="28123"/>
    <cellStyle name="Total 9 9 4 7" xfId="28124"/>
    <cellStyle name="Total 9 9 4 7 2" xfId="28125"/>
    <cellStyle name="Total 9 9 4 8" xfId="28126"/>
    <cellStyle name="Total 9 9 4 8 2" xfId="28127"/>
    <cellStyle name="Total 9 9 4 9" xfId="28128"/>
    <cellStyle name="Total 9 9 4 9 2" xfId="28129"/>
    <cellStyle name="Total 9 9 5" xfId="28130"/>
    <cellStyle name="Total 9 9 5 10" xfId="28131"/>
    <cellStyle name="Total 9 9 5 10 2" xfId="28132"/>
    <cellStyle name="Total 9 9 5 11" xfId="28133"/>
    <cellStyle name="Total 9 9 5 11 2" xfId="28134"/>
    <cellStyle name="Total 9 9 5 12" xfId="28135"/>
    <cellStyle name="Total 9 9 5 12 2" xfId="28136"/>
    <cellStyle name="Total 9 9 5 13" xfId="28137"/>
    <cellStyle name="Total 9 9 5 13 2" xfId="28138"/>
    <cellStyle name="Total 9 9 5 14" xfId="28139"/>
    <cellStyle name="Total 9 9 5 2" xfId="28140"/>
    <cellStyle name="Total 9 9 5 2 2" xfId="28141"/>
    <cellStyle name="Total 9 9 5 3" xfId="28142"/>
    <cellStyle name="Total 9 9 5 3 2" xfId="28143"/>
    <cellStyle name="Total 9 9 5 4" xfId="28144"/>
    <cellStyle name="Total 9 9 5 4 2" xfId="28145"/>
    <cellStyle name="Total 9 9 5 5" xfId="28146"/>
    <cellStyle name="Total 9 9 5 5 2" xfId="28147"/>
    <cellStyle name="Total 9 9 5 6" xfId="28148"/>
    <cellStyle name="Total 9 9 5 6 2" xfId="28149"/>
    <cellStyle name="Total 9 9 5 7" xfId="28150"/>
    <cellStyle name="Total 9 9 5 7 2" xfId="28151"/>
    <cellStyle name="Total 9 9 5 8" xfId="28152"/>
    <cellStyle name="Total 9 9 5 8 2" xfId="28153"/>
    <cellStyle name="Total 9 9 5 9" xfId="28154"/>
    <cellStyle name="Total 9 9 5 9 2" xfId="28155"/>
    <cellStyle name="Total 9 9 6" xfId="28156"/>
    <cellStyle name="Total 9 9 6 2" xfId="28157"/>
    <cellStyle name="Total 9 9 7" xfId="28158"/>
    <cellStyle name="Total 9 9 7 2" xfId="28159"/>
    <cellStyle name="Total 9 9 8" xfId="28160"/>
    <cellStyle name="Total 9 9 8 2" xfId="28161"/>
    <cellStyle name="Total 9 9 9" xfId="28162"/>
    <cellStyle name="Total 9 9 9 2" xfId="28163"/>
    <cellStyle name="Warning Text 10" xfId="28164"/>
    <cellStyle name="Warning Text 2" xfId="840"/>
    <cellStyle name="Warning Text 2 2" xfId="841"/>
    <cellStyle name="Warning Text 2 3" xfId="28165"/>
    <cellStyle name="Warning Text 3" xfId="842"/>
    <cellStyle name="Warning Text 3 2" xfId="28166"/>
    <cellStyle name="Warning Text 4" xfId="843"/>
    <cellStyle name="Warning Text 4 2" xfId="28167"/>
    <cellStyle name="Warning Text 5" xfId="28168"/>
    <cellStyle name="Warning Text 6" xfId="28169"/>
    <cellStyle name="Warning Text 7" xfId="28170"/>
    <cellStyle name="Warning Text 8" xfId="28171"/>
    <cellStyle name="Warning Text 9" xfId="2817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2</xdr:row>
      <xdr:rowOff>0</xdr:rowOff>
    </xdr:from>
    <xdr:to>
      <xdr:col>4</xdr:col>
      <xdr:colOff>1604962</xdr:colOff>
      <xdr:row>2</xdr:row>
      <xdr:rowOff>558800</xdr:rowOff>
    </xdr:to>
    <xdr:pic>
      <xdr:nvPicPr>
        <xdr:cNvPr id="2" name="Picture 1" descr="Navigant Heatlhcare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5" y="657225"/>
          <a:ext cx="1671637"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2597150</xdr:colOff>
      <xdr:row>1</xdr:row>
      <xdr:rowOff>84667</xdr:rowOff>
    </xdr:from>
    <xdr:to>
      <xdr:col>6</xdr:col>
      <xdr:colOff>4375151</xdr:colOff>
      <xdr:row>1</xdr:row>
      <xdr:rowOff>643467</xdr:rowOff>
    </xdr:to>
    <xdr:pic>
      <xdr:nvPicPr>
        <xdr:cNvPr id="3" name="Picture 2" descr="Navigant Heatlhcare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8475" y="351367"/>
          <a:ext cx="1778001" cy="55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55mshrpnt01/Archive/New%20Hampshire%20Case%20Mix/Rebase%20Rate%20Calculations/October%202001/Rate%20Calculation/NH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nnesota\DRG%20CALC\MN%20DRG%20Calculator%20-%20DRAFT%20(2015-3-25)%20-%20INTER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ATA\MP5\MN_Medicaid\Code\Modeling\MN%20APR-DRG%20Rebasing%20Model%2020140625%20Updated%20Service%20Lin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Jobs\1%20%20Health%20Care%20Jobs\Illinois\Work\Upper%20Limits\FY2007%20MUL\Impact%20Models\NIPS%20Summa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AID9G87\Local%20Settings\Temporary%20Internet%20Files\Content.Outlook\JV1UYZ3T\OP%20BY%20OLD%20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ily Breakdown"/>
      <sheetName val="Medians"/>
      <sheetName val="Factor Calc"/>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active Calculator Template"/>
      <sheetName val="Interactive Calculator In prog"/>
      <sheetName val="DRG Weights and ALOS"/>
      <sheetName val="Provider Reference"/>
      <sheetName val="Cover"/>
      <sheetName val="Structure"/>
      <sheetName val="Calculator Instructions"/>
      <sheetName val="DRG Table"/>
      <sheetName val="Provider Category"/>
      <sheetName val="Provider Feed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C"/>
      <sheetName val="FMC Pvt"/>
      <sheetName val="FMC Spread"/>
      <sheetName val="FMC Competitor"/>
      <sheetName val="FMC Comp Pvt"/>
      <sheetName val="Provider Reference"/>
      <sheetName val="DRG Weights and ALOS"/>
      <sheetName val="Modeling Inputs"/>
      <sheetName val="Selectors"/>
      <sheetName val="Reconciliation &amp; Validation"/>
      <sheetName val="IP Model"/>
      <sheetName val="Service Line Exhibit"/>
      <sheetName val="Pricing Path Exhibit"/>
      <sheetName val="Carve Outs Exhibit"/>
      <sheetName val="Cesarean Delivery Exhibit"/>
      <sheetName val="Transplant Exhibit"/>
      <sheetName val="Small Rural Floor Exhibit"/>
      <sheetName val="DRG Exhibit"/>
      <sheetName val="DRG-SOI Exhibit"/>
      <sheetName val="Provider Exhibit Current"/>
      <sheetName val="Provider Exhibit"/>
      <sheetName val="All Claims Comparison"/>
      <sheetName val="Provider Exhibit - NPI"/>
      <sheetName val="Psych Exhibit - NPI"/>
      <sheetName val="Psych Exhibit - Comparison"/>
      <sheetName val="Provider Exhibit- System"/>
      <sheetName val="Small Rural Adjustment"/>
      <sheetName val="Psych Claims Comparison"/>
      <sheetName val="Pie Charts - Psych"/>
      <sheetName val="ALL Provider Comparison"/>
      <sheetName val="Pie Charts - ALL"/>
      <sheetName val="Provider Transition"/>
      <sheetName val="SASRun"/>
      <sheetName val="SL_Summ"/>
      <sheetName val="DRG_Summ"/>
      <sheetName val="DRG_Summ_SRA"/>
      <sheetName val="Pricing_Path_Summ"/>
      <sheetName val="Hosp_Summ"/>
      <sheetName val="Psych_Summ_NPI"/>
      <sheetName val="Hosp_Summ_NPI"/>
      <sheetName val="Adjuster_Summ"/>
      <sheetName val="Inputs"/>
      <sheetName val="Syste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Minnesota Department of Human Services</v>
          </cell>
        </row>
        <row r="14">
          <cell r="D14" t="str">
            <v>PsychAdj</v>
          </cell>
        </row>
        <row r="20">
          <cell r="D20" t="str">
            <v>bhuang</v>
          </cell>
        </row>
        <row r="21">
          <cell r="D21" t="str">
            <v>20140623_144028</v>
          </cell>
        </row>
        <row r="22">
          <cell r="D22" t="str">
            <v>F:\DATA\MP5\MN_Medicaid\Code\Modeling</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_SFY05_catserv"/>
    </sheetNames>
    <sheetDataSet>
      <sheetData sheetId="0">
        <row r="2">
          <cell r="D2" t="str">
            <v>Claim Records</v>
          </cell>
          <cell r="E2" t="str">
            <v>SFY 2007 Estimated Cost</v>
          </cell>
          <cell r="F2" t="str">
            <v>Net Liability Amount</v>
          </cell>
          <cell r="G2" t="str">
            <v>TPL Adjustment Amount</v>
          </cell>
        </row>
        <row r="4">
          <cell r="A4" t="str">
            <v>001</v>
          </cell>
          <cell r="B4" t="str">
            <v>Physician Services</v>
          </cell>
          <cell r="D4">
            <v>3219662</v>
          </cell>
          <cell r="E4">
            <v>166726671.96020207</v>
          </cell>
          <cell r="F4">
            <v>52585416.569827467</v>
          </cell>
          <cell r="G4">
            <v>-224608.76000000152</v>
          </cell>
        </row>
        <row r="5">
          <cell r="A5" t="str">
            <v>012</v>
          </cell>
          <cell r="B5" t="str">
            <v>Occupational Therapy Services</v>
          </cell>
          <cell r="D5">
            <v>17360</v>
          </cell>
          <cell r="E5">
            <v>1396357.6599999077</v>
          </cell>
          <cell r="F5">
            <v>556170.63000002305</v>
          </cell>
          <cell r="G5">
            <v>-2668.99</v>
          </cell>
        </row>
        <row r="6">
          <cell r="A6" t="str">
            <v>013</v>
          </cell>
          <cell r="B6" t="str">
            <v>Speech Therapy/Pathology Services</v>
          </cell>
          <cell r="D6">
            <v>18987</v>
          </cell>
          <cell r="E6">
            <v>1729840.7999999623</v>
          </cell>
          <cell r="F6">
            <v>511704.96000000375</v>
          </cell>
          <cell r="G6">
            <v>-1933.2</v>
          </cell>
        </row>
        <row r="7">
          <cell r="A7" t="str">
            <v>014</v>
          </cell>
          <cell r="B7" t="str">
            <v>Audiology Services</v>
          </cell>
          <cell r="D7">
            <v>9094</v>
          </cell>
          <cell r="E7">
            <v>520684.41999999137</v>
          </cell>
          <cell r="F7">
            <v>260000.20000001596</v>
          </cell>
          <cell r="G7">
            <v>-1825.63</v>
          </cell>
        </row>
        <row r="8">
          <cell r="A8" t="str">
            <v>017</v>
          </cell>
          <cell r="B8" t="str">
            <v>Anesthesia Services</v>
          </cell>
          <cell r="D8">
            <v>1748</v>
          </cell>
          <cell r="E8">
            <v>117843.7</v>
          </cell>
          <cell r="F8">
            <v>48171.970000000132</v>
          </cell>
          <cell r="G8">
            <v>-286.43</v>
          </cell>
        </row>
        <row r="9">
          <cell r="A9" t="str">
            <v>024</v>
          </cell>
          <cell r="B9" t="str">
            <v>Outpatient Services (General)</v>
          </cell>
          <cell r="D9">
            <v>33</v>
          </cell>
          <cell r="E9">
            <v>5001.1400000000003</v>
          </cell>
          <cell r="F9">
            <v>2061.48</v>
          </cell>
          <cell r="G9">
            <v>0</v>
          </cell>
        </row>
        <row r="10">
          <cell r="A10" t="str">
            <v>026</v>
          </cell>
          <cell r="B10" t="str">
            <v>General Clinic Services</v>
          </cell>
          <cell r="D10">
            <v>190332</v>
          </cell>
          <cell r="E10">
            <v>41634104.630002946</v>
          </cell>
          <cell r="F10">
            <v>27072233.439998444</v>
          </cell>
          <cell r="G10">
            <v>-44217.09</v>
          </cell>
        </row>
        <row r="11">
          <cell r="A11" t="str">
            <v>030</v>
          </cell>
          <cell r="B11" t="str">
            <v>Healthy Kids Services</v>
          </cell>
          <cell r="D11">
            <v>129959</v>
          </cell>
          <cell r="E11">
            <v>11646844.690009205</v>
          </cell>
          <cell r="F11">
            <v>9808538.7600163631</v>
          </cell>
          <cell r="G11">
            <v>-26510.48</v>
          </cell>
        </row>
        <row r="12">
          <cell r="A12" t="str">
            <v>040</v>
          </cell>
          <cell r="B12" t="str">
            <v>Pharmacy Services (Drug and OTC)</v>
          </cell>
          <cell r="D12">
            <v>682</v>
          </cell>
          <cell r="E12">
            <v>91750.399999999849</v>
          </cell>
          <cell r="F12">
            <v>40704.26000000014</v>
          </cell>
          <cell r="G12">
            <v>0</v>
          </cell>
        </row>
        <row r="13">
          <cell r="A13" t="str">
            <v>041</v>
          </cell>
          <cell r="B13" t="str">
            <v>Medical Equipment/Prosthetic Devices</v>
          </cell>
          <cell r="D13">
            <v>6012</v>
          </cell>
          <cell r="E13">
            <v>711230.39000000909</v>
          </cell>
          <cell r="F13">
            <v>997838.49000001815</v>
          </cell>
          <cell r="G13">
            <v>-3219.64</v>
          </cell>
        </row>
        <row r="14">
          <cell r="A14" t="str">
            <v>048</v>
          </cell>
          <cell r="B14" t="str">
            <v>Medical Supplies</v>
          </cell>
          <cell r="D14">
            <v>3597</v>
          </cell>
          <cell r="E14">
            <v>181596.95000000225</v>
          </cell>
          <cell r="F14">
            <v>175987.62</v>
          </cell>
          <cell r="G14">
            <v>-126.75</v>
          </cell>
        </row>
        <row r="15">
          <cell r="A15" t="str">
            <v>067</v>
          </cell>
          <cell r="B15" t="str">
            <v>Maternal &amp; Child Health Application</v>
          </cell>
          <cell r="D15">
            <v>2536</v>
          </cell>
          <cell r="E15">
            <v>93073.33</v>
          </cell>
          <cell r="F15">
            <v>126800</v>
          </cell>
          <cell r="G1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NIPS"/>
    </sheetNames>
    <sheetDataSet>
      <sheetData sheetId="0">
        <row r="1">
          <cell r="A1" t="str">
            <v>OldID</v>
          </cell>
          <cell r="B1" t="str">
            <v>Medicare_ID</v>
          </cell>
          <cell r="C1" t="str">
            <v>_FREQ_</v>
          </cell>
          <cell r="D1" t="str">
            <v>EstimatedCost</v>
          </cell>
          <cell r="E1" t="str">
            <v>EstimatedCost2</v>
          </cell>
          <cell r="F1" t="str">
            <v>Total_IL_IP_PD_less_DSH</v>
          </cell>
        </row>
        <row r="2">
          <cell r="A2">
            <v>16008</v>
          </cell>
          <cell r="B2">
            <v>140067</v>
          </cell>
          <cell r="C2">
            <v>11319</v>
          </cell>
          <cell r="D2">
            <v>5719803.4599999394</v>
          </cell>
          <cell r="E2">
            <v>6097595.8999998756</v>
          </cell>
          <cell r="F2">
            <v>2396762.1</v>
          </cell>
        </row>
        <row r="3">
          <cell r="A3">
            <v>19018</v>
          </cell>
          <cell r="B3">
            <v>263301</v>
          </cell>
          <cell r="C3">
            <v>3669</v>
          </cell>
          <cell r="D3">
            <v>3227176.4299999708</v>
          </cell>
          <cell r="E3">
            <v>3440332.0999999675</v>
          </cell>
          <cell r="F3">
            <v>1042775.18</v>
          </cell>
        </row>
        <row r="4">
          <cell r="A4">
            <v>3048</v>
          </cell>
          <cell r="B4">
            <v>140119</v>
          </cell>
          <cell r="C4">
            <v>29376</v>
          </cell>
          <cell r="D4">
            <v>13703143.090002837</v>
          </cell>
          <cell r="E4">
            <v>14608231.369998883</v>
          </cell>
          <cell r="F4">
            <v>3718912.8199998671</v>
          </cell>
        </row>
        <row r="5">
          <cell r="A5">
            <v>13001</v>
          </cell>
          <cell r="B5">
            <v>140276</v>
          </cell>
          <cell r="C5">
            <v>9038</v>
          </cell>
          <cell r="D5">
            <v>3981560.7199999671</v>
          </cell>
          <cell r="E5">
            <v>4244549.1199999768</v>
          </cell>
          <cell r="F5">
            <v>1546778.02</v>
          </cell>
        </row>
        <row r="6">
          <cell r="A6">
            <v>15002</v>
          </cell>
          <cell r="B6">
            <v>140208</v>
          </cell>
          <cell r="C6">
            <v>11861</v>
          </cell>
          <cell r="D6">
            <v>5432410.4500000877</v>
          </cell>
          <cell r="E6">
            <v>5791219.6400001161</v>
          </cell>
          <cell r="F6">
            <v>1927235.88</v>
          </cell>
        </row>
        <row r="7">
          <cell r="A7">
            <v>16016</v>
          </cell>
          <cell r="B7">
            <v>140223</v>
          </cell>
          <cell r="C7">
            <v>6069</v>
          </cell>
          <cell r="D7">
            <v>2741472.4900000566</v>
          </cell>
          <cell r="E7">
            <v>2922546.9599999869</v>
          </cell>
          <cell r="F7">
            <v>1417912.33</v>
          </cell>
        </row>
        <row r="8">
          <cell r="A8">
            <v>3049</v>
          </cell>
          <cell r="B8">
            <v>140300</v>
          </cell>
          <cell r="C8">
            <v>5493</v>
          </cell>
          <cell r="D8">
            <v>1971667.12</v>
          </cell>
          <cell r="E8">
            <v>2101895.1199999563</v>
          </cell>
          <cell r="F8">
            <v>1699709.98</v>
          </cell>
        </row>
        <row r="9">
          <cell r="A9">
            <v>19026</v>
          </cell>
          <cell r="B9">
            <v>260091</v>
          </cell>
          <cell r="C9">
            <v>5466</v>
          </cell>
          <cell r="D9">
            <v>4985072.1399999429</v>
          </cell>
          <cell r="E9">
            <v>5314335.6100000488</v>
          </cell>
          <cell r="F9">
            <v>1326372.99</v>
          </cell>
        </row>
        <row r="10">
          <cell r="A10">
            <v>3047</v>
          </cell>
          <cell r="B10">
            <v>140119</v>
          </cell>
          <cell r="C10">
            <v>6847</v>
          </cell>
          <cell r="D10">
            <v>2927982.0900000343</v>
          </cell>
          <cell r="E10">
            <v>3121375.77</v>
          </cell>
          <cell r="F10">
            <v>1172788.51</v>
          </cell>
        </row>
        <row r="11">
          <cell r="A11">
            <v>3051</v>
          </cell>
          <cell r="B11">
            <v>140094</v>
          </cell>
          <cell r="C11">
            <v>22366</v>
          </cell>
          <cell r="D11">
            <v>6545949.8900000881</v>
          </cell>
          <cell r="E11">
            <v>6978314.1200000187</v>
          </cell>
          <cell r="F11">
            <v>2925145.6199999833</v>
          </cell>
        </row>
        <row r="12">
          <cell r="A12">
            <v>13119</v>
          </cell>
          <cell r="B12">
            <v>150125</v>
          </cell>
          <cell r="C12">
            <v>1112</v>
          </cell>
          <cell r="D12">
            <v>323842.34999999998</v>
          </cell>
          <cell r="E12">
            <v>345232.22000000061</v>
          </cell>
          <cell r="F12">
            <v>134660.04</v>
          </cell>
        </row>
        <row r="13">
          <cell r="A13">
            <v>5058</v>
          </cell>
          <cell r="B13">
            <v>150008</v>
          </cell>
          <cell r="C13">
            <v>287</v>
          </cell>
          <cell r="D13">
            <v>95542.75</v>
          </cell>
          <cell r="E13">
            <v>101853.25</v>
          </cell>
          <cell r="F13">
            <v>38122.080000000002</v>
          </cell>
        </row>
        <row r="14">
          <cell r="A14">
            <v>4010</v>
          </cell>
          <cell r="B14">
            <v>160117</v>
          </cell>
          <cell r="C14">
            <v>229</v>
          </cell>
          <cell r="D14">
            <v>71500.66</v>
          </cell>
          <cell r="E14">
            <v>76223.289999999994</v>
          </cell>
          <cell r="F14">
            <v>26861.29</v>
          </cell>
        </row>
        <row r="15">
          <cell r="A15">
            <v>19035</v>
          </cell>
          <cell r="B15">
            <v>260091</v>
          </cell>
          <cell r="C15">
            <v>1183</v>
          </cell>
          <cell r="D15">
            <v>942175.26000000315</v>
          </cell>
          <cell r="E15">
            <v>1004406.11</v>
          </cell>
          <cell r="F15">
            <v>244534.09</v>
          </cell>
        </row>
        <row r="16">
          <cell r="A16">
            <v>3013</v>
          </cell>
          <cell r="B16">
            <v>144029</v>
          </cell>
          <cell r="C16">
            <v>304</v>
          </cell>
          <cell r="D16">
            <v>214261.57</v>
          </cell>
          <cell r="E16">
            <v>228413.58999999941</v>
          </cell>
          <cell r="F16">
            <v>162118.25</v>
          </cell>
        </row>
        <row r="17">
          <cell r="A17">
            <v>3466</v>
          </cell>
          <cell r="B17">
            <v>140088</v>
          </cell>
          <cell r="C17">
            <v>25043</v>
          </cell>
          <cell r="D17">
            <v>11937489.790001556</v>
          </cell>
          <cell r="E17">
            <v>12725958.850002091</v>
          </cell>
          <cell r="F17">
            <v>3680372.1</v>
          </cell>
        </row>
        <row r="18">
          <cell r="A18">
            <v>7001</v>
          </cell>
          <cell r="B18">
            <v>140040</v>
          </cell>
          <cell r="C18">
            <v>8341</v>
          </cell>
          <cell r="D18">
            <v>2600330.1000000248</v>
          </cell>
          <cell r="E18">
            <v>2772081.2000000277</v>
          </cell>
          <cell r="F18">
            <v>1093863.6200000001</v>
          </cell>
        </row>
        <row r="19">
          <cell r="A19">
            <v>19029</v>
          </cell>
          <cell r="B19">
            <v>260020</v>
          </cell>
          <cell r="C19">
            <v>239</v>
          </cell>
          <cell r="D19">
            <v>190642.38</v>
          </cell>
          <cell r="E19">
            <v>203234.32</v>
          </cell>
          <cell r="F19">
            <v>75959.83</v>
          </cell>
        </row>
        <row r="20">
          <cell r="A20">
            <v>18002</v>
          </cell>
          <cell r="B20">
            <v>143028</v>
          </cell>
          <cell r="C20">
            <v>318</v>
          </cell>
          <cell r="D20">
            <v>122714.84</v>
          </cell>
          <cell r="E20">
            <v>130819.85</v>
          </cell>
          <cell r="F20">
            <v>102941.45</v>
          </cell>
        </row>
        <row r="21">
          <cell r="A21">
            <v>13025</v>
          </cell>
          <cell r="B21">
            <v>520028</v>
          </cell>
          <cell r="C21">
            <v>992</v>
          </cell>
          <cell r="D21">
            <v>476738.15</v>
          </cell>
          <cell r="E21">
            <v>508227.68000000186</v>
          </cell>
          <cell r="F21">
            <v>139732.47</v>
          </cell>
        </row>
        <row r="22">
          <cell r="A22">
            <v>7009</v>
          </cell>
          <cell r="B22">
            <v>141302</v>
          </cell>
          <cell r="C22">
            <v>547</v>
          </cell>
          <cell r="D22">
            <v>292948.07</v>
          </cell>
          <cell r="E22">
            <v>312297.52</v>
          </cell>
          <cell r="F22">
            <v>46960.88</v>
          </cell>
        </row>
        <row r="23">
          <cell r="A23">
            <v>7004</v>
          </cell>
          <cell r="B23">
            <v>141319</v>
          </cell>
          <cell r="C23">
            <v>1133</v>
          </cell>
          <cell r="D23">
            <v>496212.11000000068</v>
          </cell>
          <cell r="E23">
            <v>528986.94999999995</v>
          </cell>
          <cell r="F23">
            <v>198393</v>
          </cell>
        </row>
        <row r="24">
          <cell r="A24">
            <v>19036</v>
          </cell>
          <cell r="B24">
            <v>260179</v>
          </cell>
          <cell r="C24">
            <v>104</v>
          </cell>
          <cell r="D24">
            <v>86948.96</v>
          </cell>
          <cell r="E24">
            <v>92691.94</v>
          </cell>
          <cell r="F24">
            <v>18385.86</v>
          </cell>
        </row>
        <row r="25">
          <cell r="A25">
            <v>2016</v>
          </cell>
          <cell r="B25">
            <v>520100</v>
          </cell>
          <cell r="C25">
            <v>1077</v>
          </cell>
          <cell r="D25">
            <v>369948.84</v>
          </cell>
          <cell r="E25">
            <v>394383.8300000006</v>
          </cell>
          <cell r="F25">
            <v>123268.06</v>
          </cell>
        </row>
        <row r="26">
          <cell r="A26">
            <v>3453</v>
          </cell>
          <cell r="B26">
            <v>160080</v>
          </cell>
          <cell r="C26">
            <v>1029</v>
          </cell>
          <cell r="D26">
            <v>494039.97</v>
          </cell>
          <cell r="E26">
            <v>526671.12</v>
          </cell>
          <cell r="F26">
            <v>198619.82</v>
          </cell>
        </row>
        <row r="27">
          <cell r="A27">
            <v>8014</v>
          </cell>
          <cell r="B27">
            <v>141330</v>
          </cell>
          <cell r="C27">
            <v>822</v>
          </cell>
          <cell r="D27">
            <v>595207.59</v>
          </cell>
          <cell r="E27">
            <v>634521.2700000006</v>
          </cell>
          <cell r="F27">
            <v>175729.89</v>
          </cell>
        </row>
        <row r="28">
          <cell r="A28">
            <v>3025</v>
          </cell>
          <cell r="B28">
            <v>143300</v>
          </cell>
          <cell r="C28">
            <v>49231</v>
          </cell>
          <cell r="D28">
            <v>28259204.259998359</v>
          </cell>
          <cell r="E28">
            <v>30125690.740005556</v>
          </cell>
          <cell r="F28">
            <v>7444303.2399999965</v>
          </cell>
        </row>
        <row r="29">
          <cell r="A29">
            <v>3009</v>
          </cell>
          <cell r="B29">
            <v>141300</v>
          </cell>
          <cell r="C29">
            <v>1254</v>
          </cell>
          <cell r="D29">
            <v>518800.16</v>
          </cell>
          <cell r="E29">
            <v>553066.69000000076</v>
          </cell>
          <cell r="F29">
            <v>91427.410000000047</v>
          </cell>
        </row>
        <row r="30">
          <cell r="A30">
            <v>3108</v>
          </cell>
          <cell r="B30">
            <v>144005</v>
          </cell>
          <cell r="C30">
            <v>281</v>
          </cell>
          <cell r="D30">
            <v>306397.67</v>
          </cell>
          <cell r="E30">
            <v>326634.93</v>
          </cell>
          <cell r="F30">
            <v>140839.1</v>
          </cell>
        </row>
        <row r="31">
          <cell r="A31">
            <v>5004</v>
          </cell>
          <cell r="B31">
            <v>141324</v>
          </cell>
          <cell r="C31">
            <v>4204</v>
          </cell>
          <cell r="D31">
            <v>1496875.290000007</v>
          </cell>
          <cell r="E31">
            <v>1595742.59</v>
          </cell>
          <cell r="F31">
            <v>478073.61</v>
          </cell>
        </row>
        <row r="32">
          <cell r="A32">
            <v>18001</v>
          </cell>
          <cell r="B32">
            <v>141348</v>
          </cell>
          <cell r="C32">
            <v>1702</v>
          </cell>
          <cell r="D32">
            <v>642498.26000000059</v>
          </cell>
          <cell r="E32">
            <v>684935.36999999918</v>
          </cell>
          <cell r="F32">
            <v>236859.83</v>
          </cell>
        </row>
        <row r="33">
          <cell r="A33">
            <v>7008</v>
          </cell>
          <cell r="B33">
            <v>140137</v>
          </cell>
          <cell r="C33">
            <v>4997</v>
          </cell>
          <cell r="D33">
            <v>1540783.78</v>
          </cell>
          <cell r="E33">
            <v>1642552.81</v>
          </cell>
          <cell r="F33">
            <v>630400.43000000576</v>
          </cell>
        </row>
        <row r="34">
          <cell r="A34">
            <v>19004</v>
          </cell>
          <cell r="B34">
            <v>140019</v>
          </cell>
          <cell r="C34">
            <v>2495</v>
          </cell>
          <cell r="D34">
            <v>754313.73999999813</v>
          </cell>
          <cell r="E34">
            <v>804135.64000000386</v>
          </cell>
          <cell r="F34">
            <v>282581.46000000165</v>
          </cell>
        </row>
        <row r="35">
          <cell r="A35">
            <v>3055</v>
          </cell>
          <cell r="B35">
            <v>140048</v>
          </cell>
          <cell r="C35">
            <v>16004</v>
          </cell>
          <cell r="D35">
            <v>5425896.0699998699</v>
          </cell>
          <cell r="E35">
            <v>5784276.0700000646</v>
          </cell>
          <cell r="F35">
            <v>2259110.9999999893</v>
          </cell>
        </row>
        <row r="36">
          <cell r="A36">
            <v>13012</v>
          </cell>
          <cell r="B36">
            <v>141329</v>
          </cell>
          <cell r="C36">
            <v>184</v>
          </cell>
          <cell r="D36">
            <v>155128.74</v>
          </cell>
          <cell r="E36">
            <v>165374.98000000001</v>
          </cell>
          <cell r="F36">
            <v>10091.5</v>
          </cell>
        </row>
        <row r="37">
          <cell r="A37">
            <v>5009</v>
          </cell>
          <cell r="B37">
            <v>141309</v>
          </cell>
          <cell r="C37">
            <v>1996</v>
          </cell>
          <cell r="D37">
            <v>657871.26999999571</v>
          </cell>
          <cell r="E37">
            <v>701323.5</v>
          </cell>
          <cell r="F37">
            <v>186438.45</v>
          </cell>
        </row>
        <row r="38">
          <cell r="A38">
            <v>14003</v>
          </cell>
          <cell r="B38">
            <v>141308</v>
          </cell>
          <cell r="C38">
            <v>967</v>
          </cell>
          <cell r="D38">
            <v>649352.17000000004</v>
          </cell>
          <cell r="E38">
            <v>692242.09</v>
          </cell>
          <cell r="F38">
            <v>137219.25</v>
          </cell>
        </row>
        <row r="39">
          <cell r="A39">
            <v>8009</v>
          </cell>
          <cell r="B39">
            <v>141336</v>
          </cell>
          <cell r="C39">
            <v>1417</v>
          </cell>
          <cell r="D39">
            <v>488912.46</v>
          </cell>
          <cell r="E39">
            <v>521204.83999999927</v>
          </cell>
          <cell r="F39">
            <v>187786.32</v>
          </cell>
        </row>
        <row r="40">
          <cell r="A40">
            <v>13010</v>
          </cell>
          <cell r="B40">
            <v>141301</v>
          </cell>
          <cell r="C40">
            <v>1929</v>
          </cell>
          <cell r="D40">
            <v>691208.28000000294</v>
          </cell>
          <cell r="E40">
            <v>736861.71</v>
          </cell>
          <cell r="F40">
            <v>193511.05</v>
          </cell>
        </row>
        <row r="41">
          <cell r="A41">
            <v>19028</v>
          </cell>
          <cell r="B41">
            <v>141340</v>
          </cell>
          <cell r="C41">
            <v>2640</v>
          </cell>
          <cell r="D41">
            <v>1415575.66</v>
          </cell>
          <cell r="E41">
            <v>1509074.16</v>
          </cell>
          <cell r="F41">
            <v>396204.15</v>
          </cell>
        </row>
        <row r="42">
          <cell r="A42">
            <v>23010</v>
          </cell>
          <cell r="B42">
            <v>143027</v>
          </cell>
          <cell r="C42">
            <v>1566</v>
          </cell>
          <cell r="D42">
            <v>393723.73999999854</v>
          </cell>
          <cell r="E42">
            <v>419730.20000000147</v>
          </cell>
          <cell r="F42">
            <v>191990.13</v>
          </cell>
        </row>
        <row r="43">
          <cell r="A43">
            <v>13031</v>
          </cell>
          <cell r="B43">
            <v>520098</v>
          </cell>
          <cell r="C43">
            <v>591</v>
          </cell>
          <cell r="D43">
            <v>556870.53</v>
          </cell>
          <cell r="E43">
            <v>593651.92000000004</v>
          </cell>
          <cell r="F43">
            <v>173897.55</v>
          </cell>
        </row>
        <row r="44">
          <cell r="A44">
            <v>2010</v>
          </cell>
          <cell r="B44">
            <v>140145</v>
          </cell>
          <cell r="C44">
            <v>3399</v>
          </cell>
          <cell r="D44">
            <v>1328892.96</v>
          </cell>
          <cell r="E44">
            <v>1416666.6300000078</v>
          </cell>
          <cell r="F44">
            <v>550101.74000000244</v>
          </cell>
        </row>
        <row r="45">
          <cell r="A45">
            <v>3007</v>
          </cell>
          <cell r="B45">
            <v>140141</v>
          </cell>
          <cell r="C45">
            <v>1903</v>
          </cell>
          <cell r="D45">
            <v>673140.40999999782</v>
          </cell>
          <cell r="E45">
            <v>717601.31</v>
          </cell>
          <cell r="F45">
            <v>227648.3</v>
          </cell>
        </row>
        <row r="46">
          <cell r="A46">
            <v>19023</v>
          </cell>
          <cell r="B46">
            <v>141349</v>
          </cell>
          <cell r="C46">
            <v>3894</v>
          </cell>
          <cell r="D46">
            <v>1072851.51</v>
          </cell>
          <cell r="E46">
            <v>1143710.8899999999</v>
          </cell>
          <cell r="F46">
            <v>632987.53000000387</v>
          </cell>
        </row>
        <row r="47">
          <cell r="A47">
            <v>19009</v>
          </cell>
          <cell r="B47">
            <v>141306</v>
          </cell>
          <cell r="C47">
            <v>1673</v>
          </cell>
          <cell r="D47">
            <v>723925.58000000136</v>
          </cell>
          <cell r="E47">
            <v>771740.76999999757</v>
          </cell>
          <cell r="F47">
            <v>153375.65</v>
          </cell>
        </row>
        <row r="48">
          <cell r="A48">
            <v>20003</v>
          </cell>
          <cell r="B48">
            <v>150023</v>
          </cell>
          <cell r="C48">
            <v>1626</v>
          </cell>
          <cell r="D48">
            <v>1191969.53</v>
          </cell>
          <cell r="E48">
            <v>1270698.5900000001</v>
          </cell>
          <cell r="F48">
            <v>427569.9</v>
          </cell>
        </row>
        <row r="49">
          <cell r="A49">
            <v>3014</v>
          </cell>
          <cell r="B49">
            <v>140303</v>
          </cell>
          <cell r="C49">
            <v>803</v>
          </cell>
          <cell r="D49">
            <v>1319807.8400000001</v>
          </cell>
          <cell r="E49">
            <v>1406981.51</v>
          </cell>
          <cell r="F49">
            <v>100216.78</v>
          </cell>
        </row>
        <row r="50">
          <cell r="A50">
            <v>18013</v>
          </cell>
          <cell r="B50">
            <v>141328</v>
          </cell>
          <cell r="C50">
            <v>3685</v>
          </cell>
          <cell r="D50">
            <v>1062600.24</v>
          </cell>
          <cell r="E50">
            <v>1132784.6000000001</v>
          </cell>
          <cell r="F50">
            <v>304572.65000000061</v>
          </cell>
        </row>
        <row r="51">
          <cell r="A51">
            <v>13009</v>
          </cell>
          <cell r="B51">
            <v>141318</v>
          </cell>
          <cell r="C51">
            <v>1515</v>
          </cell>
          <cell r="D51">
            <v>828484.37</v>
          </cell>
          <cell r="E51">
            <v>883206.05999999901</v>
          </cell>
          <cell r="F51">
            <v>253410.23</v>
          </cell>
        </row>
        <row r="52">
          <cell r="A52">
            <v>13297</v>
          </cell>
          <cell r="B52">
            <v>140294</v>
          </cell>
          <cell r="C52">
            <v>4734</v>
          </cell>
          <cell r="D52">
            <v>2016682.94</v>
          </cell>
          <cell r="E52">
            <v>2149884.7500000061</v>
          </cell>
          <cell r="F52">
            <v>735234.6100000022</v>
          </cell>
        </row>
        <row r="53">
          <cell r="A53">
            <v>16015</v>
          </cell>
          <cell r="B53">
            <v>180102</v>
          </cell>
          <cell r="C53">
            <v>1377</v>
          </cell>
          <cell r="D53">
            <v>716535.46999999858</v>
          </cell>
          <cell r="E53">
            <v>763862.31000000064</v>
          </cell>
          <cell r="F53">
            <v>187086.6</v>
          </cell>
        </row>
        <row r="54">
          <cell r="A54">
            <v>3107</v>
          </cell>
          <cell r="B54">
            <v>140068</v>
          </cell>
          <cell r="C54">
            <v>11492</v>
          </cell>
          <cell r="D54">
            <v>3802539.1300000874</v>
          </cell>
          <cell r="E54">
            <v>4053706.420000046</v>
          </cell>
          <cell r="F54">
            <v>1328062.9400000097</v>
          </cell>
        </row>
        <row r="55">
          <cell r="A55">
            <v>3080</v>
          </cell>
          <cell r="B55">
            <v>143025</v>
          </cell>
          <cell r="C55">
            <v>2267</v>
          </cell>
          <cell r="D55">
            <v>1231734.0099999879</v>
          </cell>
          <cell r="E55">
            <v>1313091.5500000056</v>
          </cell>
          <cell r="F55">
            <v>868339.08000000112</v>
          </cell>
        </row>
        <row r="56">
          <cell r="A56">
            <v>4009</v>
          </cell>
          <cell r="B56">
            <v>141331</v>
          </cell>
          <cell r="C56">
            <v>3000</v>
          </cell>
          <cell r="D56">
            <v>857707.87000000256</v>
          </cell>
          <cell r="E56">
            <v>914358.86000000057</v>
          </cell>
          <cell r="F56">
            <v>259816.1</v>
          </cell>
        </row>
        <row r="57">
          <cell r="A57">
            <v>5038</v>
          </cell>
          <cell r="B57">
            <v>150100</v>
          </cell>
          <cell r="C57">
            <v>448</v>
          </cell>
          <cell r="D57">
            <v>386131.5</v>
          </cell>
          <cell r="E57">
            <v>411635.47000000055</v>
          </cell>
          <cell r="F57">
            <v>125495.52</v>
          </cell>
        </row>
        <row r="58">
          <cell r="A58">
            <v>8005</v>
          </cell>
          <cell r="B58">
            <v>141335</v>
          </cell>
          <cell r="C58">
            <v>1556</v>
          </cell>
          <cell r="D58">
            <v>744019.19000000402</v>
          </cell>
          <cell r="E58">
            <v>793163.13</v>
          </cell>
          <cell r="F58">
            <v>168648.78</v>
          </cell>
        </row>
        <row r="59">
          <cell r="A59">
            <v>7006</v>
          </cell>
          <cell r="B59">
            <v>141317</v>
          </cell>
          <cell r="C59">
            <v>2580</v>
          </cell>
          <cell r="D59">
            <v>1354155.62</v>
          </cell>
          <cell r="E59">
            <v>1443598.1</v>
          </cell>
          <cell r="F59">
            <v>413108.39</v>
          </cell>
        </row>
        <row r="60">
          <cell r="A60">
            <v>16012</v>
          </cell>
          <cell r="B60">
            <v>141307</v>
          </cell>
          <cell r="C60">
            <v>1633</v>
          </cell>
          <cell r="D60">
            <v>761707</v>
          </cell>
          <cell r="E60">
            <v>812017.77999999851</v>
          </cell>
          <cell r="F60">
            <v>187472.23</v>
          </cell>
        </row>
        <row r="61">
          <cell r="A61">
            <v>19001</v>
          </cell>
          <cell r="B61">
            <v>141345</v>
          </cell>
          <cell r="C61">
            <v>2894</v>
          </cell>
          <cell r="D61">
            <v>943936.27000000421</v>
          </cell>
          <cell r="E61">
            <v>1006285.0600000069</v>
          </cell>
          <cell r="F61">
            <v>243907.34</v>
          </cell>
        </row>
        <row r="62">
          <cell r="A62">
            <v>23002</v>
          </cell>
          <cell r="B62">
            <v>140033</v>
          </cell>
          <cell r="C62">
            <v>10106</v>
          </cell>
          <cell r="D62">
            <v>28788164.690000176</v>
          </cell>
          <cell r="E62">
            <v>30689617.020000204</v>
          </cell>
          <cell r="F62">
            <v>995901.62000000535</v>
          </cell>
        </row>
        <row r="63">
          <cell r="A63">
            <v>4006</v>
          </cell>
          <cell r="B63">
            <v>140286</v>
          </cell>
          <cell r="C63">
            <v>5836</v>
          </cell>
          <cell r="D63">
            <v>2496626.3399999943</v>
          </cell>
          <cell r="E63">
            <v>2661526.73</v>
          </cell>
          <cell r="F63">
            <v>869247.78000000084</v>
          </cell>
        </row>
        <row r="64">
          <cell r="A64">
            <v>1006</v>
          </cell>
          <cell r="B64">
            <v>141342</v>
          </cell>
          <cell r="C64">
            <v>5381</v>
          </cell>
          <cell r="D64">
            <v>1422826.4</v>
          </cell>
          <cell r="E64">
            <v>1516803.909999988</v>
          </cell>
          <cell r="F64">
            <v>623335.79000000679</v>
          </cell>
        </row>
        <row r="65">
          <cell r="A65">
            <v>18014</v>
          </cell>
          <cell r="B65">
            <v>141343</v>
          </cell>
          <cell r="C65">
            <v>5019</v>
          </cell>
          <cell r="D65">
            <v>1477614.5500000101</v>
          </cell>
          <cell r="E65">
            <v>1575211.33</v>
          </cell>
          <cell r="F65">
            <v>985629.72000000323</v>
          </cell>
        </row>
        <row r="66">
          <cell r="A66">
            <v>12002</v>
          </cell>
          <cell r="B66">
            <v>140130</v>
          </cell>
          <cell r="C66">
            <v>3693</v>
          </cell>
          <cell r="D66">
            <v>1503721.26</v>
          </cell>
          <cell r="E66">
            <v>1603041.5599999938</v>
          </cell>
          <cell r="F66">
            <v>496578.47</v>
          </cell>
        </row>
        <row r="67">
          <cell r="A67">
            <v>8011</v>
          </cell>
          <cell r="B67">
            <v>141332</v>
          </cell>
          <cell r="C67">
            <v>2504</v>
          </cell>
          <cell r="D67">
            <v>1212179.6599999999</v>
          </cell>
          <cell r="E67">
            <v>1292243.54</v>
          </cell>
          <cell r="F67">
            <v>339358.28</v>
          </cell>
        </row>
        <row r="68">
          <cell r="A68">
            <v>13023</v>
          </cell>
          <cell r="B68">
            <v>141326</v>
          </cell>
          <cell r="C68">
            <v>1599</v>
          </cell>
          <cell r="D68">
            <v>682155.86000000138</v>
          </cell>
          <cell r="E68">
            <v>727212.7000000024</v>
          </cell>
          <cell r="F68">
            <v>148921.45000000001</v>
          </cell>
        </row>
        <row r="69">
          <cell r="A69">
            <v>16013</v>
          </cell>
          <cell r="B69">
            <v>180104</v>
          </cell>
          <cell r="C69">
            <v>1663</v>
          </cell>
          <cell r="D69">
            <v>871290.67</v>
          </cell>
          <cell r="E69">
            <v>928839.60999999801</v>
          </cell>
          <cell r="F69">
            <v>289986</v>
          </cell>
        </row>
        <row r="70">
          <cell r="A70">
            <v>9993</v>
          </cell>
          <cell r="B70">
            <v>260180</v>
          </cell>
          <cell r="C70">
            <v>837</v>
          </cell>
          <cell r="D70">
            <v>588445.30000000005</v>
          </cell>
          <cell r="E70">
            <v>627312.38</v>
          </cell>
          <cell r="F70">
            <v>100145.69</v>
          </cell>
        </row>
        <row r="71">
          <cell r="A71">
            <v>15010</v>
          </cell>
          <cell r="B71">
            <v>140110</v>
          </cell>
          <cell r="C71">
            <v>10748</v>
          </cell>
          <cell r="D71">
            <v>4589623.4000001745</v>
          </cell>
          <cell r="E71">
            <v>4892767.7399999937</v>
          </cell>
          <cell r="F71">
            <v>1207909.1600000057</v>
          </cell>
        </row>
        <row r="72">
          <cell r="A72">
            <v>8018</v>
          </cell>
          <cell r="B72">
            <v>141316</v>
          </cell>
          <cell r="C72">
            <v>2541</v>
          </cell>
          <cell r="D72">
            <v>967614.50999999873</v>
          </cell>
          <cell r="E72">
            <v>1031526.01</v>
          </cell>
          <cell r="F72">
            <v>197904.59</v>
          </cell>
        </row>
        <row r="73">
          <cell r="A73">
            <v>19025</v>
          </cell>
          <cell r="B73">
            <v>260105</v>
          </cell>
          <cell r="C73">
            <v>1163</v>
          </cell>
          <cell r="D73">
            <v>1486409.56</v>
          </cell>
          <cell r="E73">
            <v>1584587.08</v>
          </cell>
          <cell r="F73">
            <v>342659</v>
          </cell>
        </row>
        <row r="74">
          <cell r="A74">
            <v>6003</v>
          </cell>
          <cell r="B74">
            <v>141351</v>
          </cell>
          <cell r="C74">
            <v>4234</v>
          </cell>
          <cell r="D74">
            <v>1004280.25</v>
          </cell>
          <cell r="E74">
            <v>1070611.54</v>
          </cell>
          <cell r="F74">
            <v>425181.22000000236</v>
          </cell>
        </row>
        <row r="75">
          <cell r="A75">
            <v>13013</v>
          </cell>
          <cell r="B75">
            <v>141327</v>
          </cell>
          <cell r="C75">
            <v>3187</v>
          </cell>
          <cell r="D75">
            <v>1228994.58</v>
          </cell>
          <cell r="E75">
            <v>1310170.75</v>
          </cell>
          <cell r="F75">
            <v>327430.51000000077</v>
          </cell>
        </row>
        <row r="76">
          <cell r="A76">
            <v>16002</v>
          </cell>
          <cell r="B76">
            <v>141320</v>
          </cell>
          <cell r="C76">
            <v>4755</v>
          </cell>
          <cell r="D76">
            <v>1798917.87</v>
          </cell>
          <cell r="E76">
            <v>1917735.65</v>
          </cell>
          <cell r="F76">
            <v>588170.50000000151</v>
          </cell>
        </row>
        <row r="77">
          <cell r="A77">
            <v>19005</v>
          </cell>
          <cell r="B77">
            <v>144031</v>
          </cell>
          <cell r="C77">
            <v>304</v>
          </cell>
          <cell r="D77">
            <v>479194.98</v>
          </cell>
          <cell r="E77">
            <v>510845.96</v>
          </cell>
          <cell r="F77">
            <v>166604.54</v>
          </cell>
        </row>
        <row r="78">
          <cell r="A78">
            <v>3010</v>
          </cell>
          <cell r="B78">
            <v>141305</v>
          </cell>
          <cell r="C78">
            <v>1987</v>
          </cell>
          <cell r="D78">
            <v>1025708.55</v>
          </cell>
          <cell r="E78">
            <v>1093456.53</v>
          </cell>
          <cell r="F78">
            <v>236808.3</v>
          </cell>
        </row>
        <row r="79">
          <cell r="A79">
            <v>16001</v>
          </cell>
          <cell r="B79">
            <v>141341</v>
          </cell>
          <cell r="C79">
            <v>3338</v>
          </cell>
          <cell r="D79">
            <v>1323597.96</v>
          </cell>
          <cell r="E79">
            <v>1411020.85</v>
          </cell>
          <cell r="F79">
            <v>416470.92</v>
          </cell>
        </row>
        <row r="80">
          <cell r="A80">
            <v>4008</v>
          </cell>
          <cell r="B80">
            <v>140012</v>
          </cell>
          <cell r="C80">
            <v>6544</v>
          </cell>
          <cell r="D80">
            <v>2397529.3800000073</v>
          </cell>
          <cell r="E80">
            <v>2555888.4600000442</v>
          </cell>
          <cell r="F80">
            <v>903458.16999999923</v>
          </cell>
        </row>
        <row r="81">
          <cell r="A81">
            <v>3038</v>
          </cell>
          <cell r="B81">
            <v>140083</v>
          </cell>
          <cell r="C81">
            <v>6281</v>
          </cell>
          <cell r="D81">
            <v>2331150.4899999676</v>
          </cell>
          <cell r="E81">
            <v>2485124.16</v>
          </cell>
          <cell r="F81">
            <v>639549.55000001332</v>
          </cell>
        </row>
        <row r="82">
          <cell r="A82">
            <v>1001</v>
          </cell>
          <cell r="B82">
            <v>141304</v>
          </cell>
          <cell r="C82">
            <v>1664</v>
          </cell>
          <cell r="D82">
            <v>850478.46999999834</v>
          </cell>
          <cell r="E82">
            <v>906651.89000000223</v>
          </cell>
          <cell r="F82">
            <v>162020</v>
          </cell>
        </row>
        <row r="83">
          <cell r="A83">
            <v>8015</v>
          </cell>
          <cell r="B83">
            <v>141313</v>
          </cell>
          <cell r="C83">
            <v>2560</v>
          </cell>
          <cell r="D83">
            <v>1402804.64</v>
          </cell>
          <cell r="E83">
            <v>1495460.5</v>
          </cell>
          <cell r="F83">
            <v>212673.68</v>
          </cell>
        </row>
        <row r="84">
          <cell r="A84">
            <v>13021</v>
          </cell>
          <cell r="B84">
            <v>140089</v>
          </cell>
          <cell r="C84">
            <v>5159</v>
          </cell>
          <cell r="D84">
            <v>1529997.6700000211</v>
          </cell>
          <cell r="E84">
            <v>1631053.369999984</v>
          </cell>
          <cell r="F84">
            <v>614519.36000000534</v>
          </cell>
        </row>
        <row r="85">
          <cell r="A85">
            <v>5013</v>
          </cell>
          <cell r="B85">
            <v>140077</v>
          </cell>
          <cell r="C85">
            <v>9976</v>
          </cell>
          <cell r="D85">
            <v>2529218.8600000124</v>
          </cell>
          <cell r="E85">
            <v>2696274.7699999488</v>
          </cell>
          <cell r="F85">
            <v>1368021.66</v>
          </cell>
        </row>
        <row r="86">
          <cell r="A86">
            <v>3003</v>
          </cell>
          <cell r="B86">
            <v>260110</v>
          </cell>
          <cell r="C86">
            <v>2173</v>
          </cell>
          <cell r="D86">
            <v>1050341.95</v>
          </cell>
          <cell r="E86">
            <v>1119716.8999999999</v>
          </cell>
          <cell r="F86">
            <v>190157.77</v>
          </cell>
        </row>
        <row r="87">
          <cell r="A87">
            <v>3002</v>
          </cell>
          <cell r="B87">
            <v>140001</v>
          </cell>
          <cell r="C87">
            <v>8275</v>
          </cell>
          <cell r="D87">
            <v>2115376.7199999872</v>
          </cell>
          <cell r="E87">
            <v>2255096.3100000205</v>
          </cell>
          <cell r="F87">
            <v>1170081.8600000001</v>
          </cell>
        </row>
        <row r="88">
          <cell r="A88">
            <v>16033</v>
          </cell>
          <cell r="B88">
            <v>140234</v>
          </cell>
          <cell r="C88">
            <v>6233</v>
          </cell>
          <cell r="D88">
            <v>1603770.2499999818</v>
          </cell>
          <cell r="E88">
            <v>1709700.1400000104</v>
          </cell>
          <cell r="F88">
            <v>742143.63000000187</v>
          </cell>
        </row>
        <row r="89">
          <cell r="A89">
            <v>3062</v>
          </cell>
          <cell r="B89">
            <v>141303</v>
          </cell>
          <cell r="C89">
            <v>3409</v>
          </cell>
          <cell r="D89">
            <v>1151602.8899999999</v>
          </cell>
          <cell r="E89">
            <v>1227667.08</v>
          </cell>
          <cell r="F89">
            <v>329258.59000000003</v>
          </cell>
        </row>
        <row r="90">
          <cell r="A90">
            <v>13005</v>
          </cell>
          <cell r="B90">
            <v>141310</v>
          </cell>
          <cell r="C90">
            <v>2851</v>
          </cell>
          <cell r="D90">
            <v>1374984.9799999949</v>
          </cell>
          <cell r="E90">
            <v>1465803.62</v>
          </cell>
          <cell r="F90">
            <v>477259.12999999878</v>
          </cell>
        </row>
        <row r="91">
          <cell r="A91">
            <v>16010</v>
          </cell>
          <cell r="B91">
            <v>140161</v>
          </cell>
          <cell r="C91">
            <v>7388</v>
          </cell>
          <cell r="D91">
            <v>2245073.2900000266</v>
          </cell>
          <cell r="E91">
            <v>2393359.4499999797</v>
          </cell>
          <cell r="F91">
            <v>1082813.52</v>
          </cell>
        </row>
        <row r="92">
          <cell r="A92">
            <v>4013</v>
          </cell>
          <cell r="B92">
            <v>140105</v>
          </cell>
          <cell r="C92">
            <v>4880</v>
          </cell>
          <cell r="D92">
            <v>3437899.1099999854</v>
          </cell>
          <cell r="E92">
            <v>3664973.79</v>
          </cell>
          <cell r="F92">
            <v>506983.96</v>
          </cell>
        </row>
        <row r="93">
          <cell r="A93">
            <v>3068</v>
          </cell>
          <cell r="B93">
            <v>140181</v>
          </cell>
          <cell r="C93">
            <v>10525</v>
          </cell>
          <cell r="D93">
            <v>3640333.3899999755</v>
          </cell>
          <cell r="E93">
            <v>3880778.4700001529</v>
          </cell>
          <cell r="F93">
            <v>1152720.79</v>
          </cell>
        </row>
        <row r="94">
          <cell r="A94">
            <v>9024</v>
          </cell>
          <cell r="B94">
            <v>150056</v>
          </cell>
          <cell r="C94">
            <v>752</v>
          </cell>
          <cell r="D94">
            <v>726092.41</v>
          </cell>
          <cell r="E94">
            <v>774050.95</v>
          </cell>
          <cell r="F94">
            <v>191450.48</v>
          </cell>
        </row>
        <row r="95">
          <cell r="A95">
            <v>6002</v>
          </cell>
          <cell r="B95">
            <v>141311</v>
          </cell>
          <cell r="C95">
            <v>5398</v>
          </cell>
          <cell r="D95">
            <v>1648344.37</v>
          </cell>
          <cell r="E95">
            <v>1757220.2700000138</v>
          </cell>
          <cell r="F95">
            <v>668824.68000000005</v>
          </cell>
        </row>
        <row r="96">
          <cell r="A96">
            <v>13011</v>
          </cell>
          <cell r="B96">
            <v>140101</v>
          </cell>
          <cell r="C96">
            <v>7415</v>
          </cell>
          <cell r="D96">
            <v>2899797.9200000134</v>
          </cell>
          <cell r="E96">
            <v>3091327.5999999894</v>
          </cell>
          <cell r="F96">
            <v>1269867.5700000071</v>
          </cell>
        </row>
        <row r="97">
          <cell r="A97">
            <v>2014</v>
          </cell>
          <cell r="B97">
            <v>141321</v>
          </cell>
          <cell r="C97">
            <v>4290</v>
          </cell>
          <cell r="D97">
            <v>1202698.1399999999</v>
          </cell>
          <cell r="E97">
            <v>1282135.4099999999</v>
          </cell>
          <cell r="F97">
            <v>382902.88</v>
          </cell>
        </row>
        <row r="98">
          <cell r="A98">
            <v>4016</v>
          </cell>
          <cell r="B98">
            <v>150090</v>
          </cell>
          <cell r="C98">
            <v>2433</v>
          </cell>
          <cell r="D98">
            <v>942800.57</v>
          </cell>
          <cell r="E98">
            <v>1005073.55</v>
          </cell>
          <cell r="F98">
            <v>303588.69</v>
          </cell>
        </row>
        <row r="99">
          <cell r="A99">
            <v>18010</v>
          </cell>
          <cell r="B99">
            <v>141333</v>
          </cell>
          <cell r="C99">
            <v>3631</v>
          </cell>
          <cell r="D99">
            <v>1109868.56</v>
          </cell>
          <cell r="E99">
            <v>1183175.42</v>
          </cell>
          <cell r="F99">
            <v>426466.68</v>
          </cell>
        </row>
        <row r="100">
          <cell r="A100">
            <v>7005</v>
          </cell>
          <cell r="B100">
            <v>140211</v>
          </cell>
          <cell r="C100">
            <v>5184</v>
          </cell>
          <cell r="D100">
            <v>2361847.46</v>
          </cell>
          <cell r="E100">
            <v>2517844.0199999781</v>
          </cell>
          <cell r="F100">
            <v>721944.97000000114</v>
          </cell>
        </row>
        <row r="101">
          <cell r="A101">
            <v>23007</v>
          </cell>
          <cell r="B101">
            <v>140176</v>
          </cell>
          <cell r="C101">
            <v>6790</v>
          </cell>
          <cell r="D101">
            <v>2735599.8700000215</v>
          </cell>
          <cell r="E101">
            <v>2916287.9399999836</v>
          </cell>
          <cell r="F101">
            <v>932225.23000000312</v>
          </cell>
        </row>
        <row r="102">
          <cell r="A102">
            <v>19008</v>
          </cell>
          <cell r="B102">
            <v>140143</v>
          </cell>
          <cell r="C102">
            <v>5985</v>
          </cell>
          <cell r="D102">
            <v>1735080.949999898</v>
          </cell>
          <cell r="E102">
            <v>1849681.1200000488</v>
          </cell>
          <cell r="F102">
            <v>624907.73</v>
          </cell>
        </row>
        <row r="103">
          <cell r="A103">
            <v>18004</v>
          </cell>
          <cell r="B103">
            <v>141312</v>
          </cell>
          <cell r="C103">
            <v>2884</v>
          </cell>
          <cell r="D103">
            <v>1442656.45</v>
          </cell>
          <cell r="E103">
            <v>1537944.77</v>
          </cell>
          <cell r="F103">
            <v>295840.58</v>
          </cell>
        </row>
        <row r="104">
          <cell r="A104">
            <v>3050</v>
          </cell>
          <cell r="B104">
            <v>140103</v>
          </cell>
          <cell r="C104">
            <v>12474</v>
          </cell>
          <cell r="D104">
            <v>4363810.0600001523</v>
          </cell>
          <cell r="E104">
            <v>4652039.0599999418</v>
          </cell>
          <cell r="F104">
            <v>1906751.57</v>
          </cell>
        </row>
        <row r="105">
          <cell r="A105">
            <v>24001</v>
          </cell>
          <cell r="B105">
            <v>140100</v>
          </cell>
          <cell r="C105">
            <v>4596</v>
          </cell>
          <cell r="D105">
            <v>3198664.3100000285</v>
          </cell>
          <cell r="E105">
            <v>3409939.5399999865</v>
          </cell>
          <cell r="F105">
            <v>463314.8</v>
          </cell>
        </row>
        <row r="106">
          <cell r="A106">
            <v>2134</v>
          </cell>
          <cell r="B106">
            <v>140291</v>
          </cell>
          <cell r="C106">
            <v>2829</v>
          </cell>
          <cell r="D106">
            <v>1516788.04</v>
          </cell>
          <cell r="E106">
            <v>1616972.19</v>
          </cell>
          <cell r="F106">
            <v>504812.05999999942</v>
          </cell>
        </row>
        <row r="107">
          <cell r="A107">
            <v>20001</v>
          </cell>
          <cell r="B107">
            <v>141339</v>
          </cell>
          <cell r="C107">
            <v>4799</v>
          </cell>
          <cell r="D107">
            <v>1544648.83</v>
          </cell>
          <cell r="E107">
            <v>1646672.1999999918</v>
          </cell>
          <cell r="F107">
            <v>528620.85000000079</v>
          </cell>
        </row>
        <row r="108">
          <cell r="A108">
            <v>7002</v>
          </cell>
          <cell r="B108">
            <v>140064</v>
          </cell>
          <cell r="C108">
            <v>7897</v>
          </cell>
          <cell r="D108">
            <v>2298530.41</v>
          </cell>
          <cell r="E108">
            <v>2450347.7299999618</v>
          </cell>
          <cell r="F108">
            <v>1075848.01</v>
          </cell>
        </row>
        <row r="109">
          <cell r="A109">
            <v>13026</v>
          </cell>
          <cell r="B109">
            <v>140008</v>
          </cell>
          <cell r="C109">
            <v>5605</v>
          </cell>
          <cell r="D109">
            <v>1933480.9400000086</v>
          </cell>
          <cell r="E109">
            <v>2061187.7699999912</v>
          </cell>
          <cell r="F109">
            <v>820275.77000000083</v>
          </cell>
        </row>
        <row r="110">
          <cell r="A110">
            <v>12005</v>
          </cell>
          <cell r="B110">
            <v>141322</v>
          </cell>
          <cell r="C110">
            <v>4223</v>
          </cell>
          <cell r="D110">
            <v>1554200.2</v>
          </cell>
          <cell r="E110">
            <v>1656855.6699999925</v>
          </cell>
          <cell r="F110">
            <v>537434.04</v>
          </cell>
        </row>
        <row r="111">
          <cell r="A111">
            <v>22002</v>
          </cell>
          <cell r="B111">
            <v>141346</v>
          </cell>
          <cell r="C111">
            <v>5055</v>
          </cell>
          <cell r="D111">
            <v>1952245.59</v>
          </cell>
          <cell r="E111">
            <v>2081192.5900000066</v>
          </cell>
          <cell r="F111">
            <v>474562.61000000249</v>
          </cell>
        </row>
        <row r="112">
          <cell r="A112">
            <v>7074</v>
          </cell>
          <cell r="B112">
            <v>140292</v>
          </cell>
          <cell r="C112">
            <v>6834</v>
          </cell>
          <cell r="D112">
            <v>2251604.37</v>
          </cell>
          <cell r="E112">
            <v>2400326.9799999786</v>
          </cell>
          <cell r="F112">
            <v>912067.51999999932</v>
          </cell>
        </row>
        <row r="113">
          <cell r="A113">
            <v>16009</v>
          </cell>
          <cell r="B113">
            <v>141315</v>
          </cell>
          <cell r="C113">
            <v>3330</v>
          </cell>
          <cell r="D113">
            <v>1433340.3</v>
          </cell>
          <cell r="E113">
            <v>1528011.889999995</v>
          </cell>
          <cell r="F113">
            <v>249360.07</v>
          </cell>
        </row>
        <row r="114">
          <cell r="A114">
            <v>3020</v>
          </cell>
          <cell r="B114">
            <v>140197</v>
          </cell>
          <cell r="C114">
            <v>3534</v>
          </cell>
          <cell r="D114">
            <v>1952608.0500000138</v>
          </cell>
          <cell r="E114">
            <v>2081579.9</v>
          </cell>
          <cell r="F114">
            <v>450829.81</v>
          </cell>
        </row>
        <row r="115">
          <cell r="A115">
            <v>8012</v>
          </cell>
          <cell r="B115">
            <v>140122</v>
          </cell>
          <cell r="C115">
            <v>6226</v>
          </cell>
          <cell r="D115">
            <v>2973291.88</v>
          </cell>
          <cell r="E115">
            <v>3169675.7500000135</v>
          </cell>
          <cell r="F115">
            <v>1084961.27</v>
          </cell>
        </row>
        <row r="116">
          <cell r="A116">
            <v>3091</v>
          </cell>
          <cell r="B116">
            <v>141338</v>
          </cell>
          <cell r="C116">
            <v>2301</v>
          </cell>
          <cell r="D116">
            <v>985013.57999999868</v>
          </cell>
          <cell r="E116">
            <v>1050073.8799999999</v>
          </cell>
          <cell r="F116">
            <v>314871.09999999998</v>
          </cell>
        </row>
        <row r="117">
          <cell r="A117">
            <v>10005</v>
          </cell>
          <cell r="B117">
            <v>140059</v>
          </cell>
          <cell r="C117">
            <v>6507</v>
          </cell>
          <cell r="D117">
            <v>2429690.4300000053</v>
          </cell>
          <cell r="E117">
            <v>2590171.1000000052</v>
          </cell>
          <cell r="F117">
            <v>870191.79000000772</v>
          </cell>
        </row>
        <row r="118">
          <cell r="A118">
            <v>3004</v>
          </cell>
          <cell r="B118">
            <v>260183</v>
          </cell>
          <cell r="C118">
            <v>1543</v>
          </cell>
          <cell r="D118">
            <v>753288.59000000136</v>
          </cell>
          <cell r="E118">
            <v>803043.6599999991</v>
          </cell>
          <cell r="F118">
            <v>166570.96</v>
          </cell>
        </row>
        <row r="119">
          <cell r="A119">
            <v>23003</v>
          </cell>
          <cell r="B119">
            <v>140084</v>
          </cell>
          <cell r="C119">
            <v>13206</v>
          </cell>
          <cell r="D119">
            <v>3730150.4499999648</v>
          </cell>
          <cell r="E119">
            <v>3976531.7799999495</v>
          </cell>
          <cell r="F119">
            <v>1568098.9399999939</v>
          </cell>
        </row>
        <row r="120">
          <cell r="A120">
            <v>13020</v>
          </cell>
          <cell r="B120">
            <v>140116</v>
          </cell>
          <cell r="C120">
            <v>7641</v>
          </cell>
          <cell r="D120">
            <v>3111010.7600000212</v>
          </cell>
          <cell r="E120">
            <v>3316489.52</v>
          </cell>
          <cell r="F120">
            <v>1111149.7500000065</v>
          </cell>
        </row>
        <row r="121">
          <cell r="A121">
            <v>12004</v>
          </cell>
          <cell r="B121">
            <v>140024</v>
          </cell>
          <cell r="C121">
            <v>3019</v>
          </cell>
          <cell r="D121">
            <v>913056.7400000043</v>
          </cell>
          <cell r="E121">
            <v>973361.67000000563</v>
          </cell>
          <cell r="F121">
            <v>299989.04999999894</v>
          </cell>
        </row>
        <row r="122">
          <cell r="A122">
            <v>3075</v>
          </cell>
          <cell r="B122">
            <v>140095</v>
          </cell>
          <cell r="C122">
            <v>20780</v>
          </cell>
          <cell r="D122">
            <v>8001556.0699997311</v>
          </cell>
          <cell r="E122">
            <v>8530063.7500002235</v>
          </cell>
          <cell r="F122">
            <v>2826067.08</v>
          </cell>
        </row>
        <row r="123">
          <cell r="A123">
            <v>13047</v>
          </cell>
          <cell r="B123">
            <v>140289</v>
          </cell>
          <cell r="C123">
            <v>9990</v>
          </cell>
          <cell r="D123">
            <v>3222588.82</v>
          </cell>
          <cell r="E123">
            <v>3435441.1899999888</v>
          </cell>
          <cell r="F123">
            <v>1306212.77</v>
          </cell>
        </row>
        <row r="124">
          <cell r="A124">
            <v>2008</v>
          </cell>
          <cell r="B124">
            <v>140162</v>
          </cell>
          <cell r="C124">
            <v>8623</v>
          </cell>
          <cell r="D124">
            <v>2684823.1699999645</v>
          </cell>
          <cell r="E124">
            <v>2862154.7399999509</v>
          </cell>
          <cell r="F124">
            <v>1236654.94</v>
          </cell>
        </row>
        <row r="125">
          <cell r="A125">
            <v>12009</v>
          </cell>
          <cell r="B125">
            <v>140065</v>
          </cell>
          <cell r="C125">
            <v>4422</v>
          </cell>
          <cell r="D125">
            <v>1958647.78</v>
          </cell>
          <cell r="E125">
            <v>2088016.8399999903</v>
          </cell>
          <cell r="F125">
            <v>725739.42000000086</v>
          </cell>
        </row>
        <row r="126">
          <cell r="A126">
            <v>3071</v>
          </cell>
          <cell r="B126">
            <v>140177</v>
          </cell>
          <cell r="C126">
            <v>11426</v>
          </cell>
          <cell r="D126">
            <v>4592437.6799998591</v>
          </cell>
          <cell r="E126">
            <v>4895774.2800001139</v>
          </cell>
          <cell r="F126">
            <v>1803596.9300000081</v>
          </cell>
        </row>
        <row r="127">
          <cell r="A127">
            <v>16005</v>
          </cell>
          <cell r="B127">
            <v>140013</v>
          </cell>
          <cell r="C127">
            <v>5158</v>
          </cell>
          <cell r="D127">
            <v>2655169.680000036</v>
          </cell>
          <cell r="E127">
            <v>2830542.6500000157</v>
          </cell>
          <cell r="F127">
            <v>622805.73000000091</v>
          </cell>
        </row>
        <row r="128">
          <cell r="A128">
            <v>4031</v>
          </cell>
          <cell r="B128">
            <v>160033</v>
          </cell>
          <cell r="C128">
            <v>1582</v>
          </cell>
          <cell r="D128">
            <v>989078.52999999886</v>
          </cell>
          <cell r="E128">
            <v>1054406.94</v>
          </cell>
          <cell r="F128">
            <v>341739.83</v>
          </cell>
        </row>
        <row r="129">
          <cell r="A129">
            <v>3138</v>
          </cell>
          <cell r="B129">
            <v>140152</v>
          </cell>
          <cell r="C129">
            <v>10338</v>
          </cell>
          <cell r="D129">
            <v>4856377.2799999714</v>
          </cell>
          <cell r="E129">
            <v>5177142.1499999184</v>
          </cell>
          <cell r="F129">
            <v>1166127.79</v>
          </cell>
        </row>
        <row r="130">
          <cell r="A130">
            <v>8016</v>
          </cell>
          <cell r="B130">
            <v>140250</v>
          </cell>
          <cell r="C130">
            <v>12540</v>
          </cell>
          <cell r="D130">
            <v>3962508.0000000792</v>
          </cell>
          <cell r="E130">
            <v>4224230.6299999235</v>
          </cell>
          <cell r="F130">
            <v>1424587.9599999934</v>
          </cell>
        </row>
        <row r="131">
          <cell r="A131">
            <v>10002</v>
          </cell>
          <cell r="B131">
            <v>140058</v>
          </cell>
          <cell r="C131">
            <v>8576</v>
          </cell>
          <cell r="D131">
            <v>3400267.2599999146</v>
          </cell>
          <cell r="E131">
            <v>3624853.78</v>
          </cell>
          <cell r="F131">
            <v>870416.6500000013</v>
          </cell>
        </row>
        <row r="132">
          <cell r="A132">
            <v>13017</v>
          </cell>
          <cell r="B132">
            <v>140184</v>
          </cell>
          <cell r="C132">
            <v>9501</v>
          </cell>
          <cell r="D132">
            <v>3404507.749999918</v>
          </cell>
          <cell r="E132">
            <v>3629377.4400000451</v>
          </cell>
          <cell r="F132">
            <v>1183968.7000000088</v>
          </cell>
        </row>
        <row r="133">
          <cell r="A133">
            <v>9003</v>
          </cell>
          <cell r="B133">
            <v>160058</v>
          </cell>
          <cell r="C133">
            <v>977</v>
          </cell>
          <cell r="D133">
            <v>902212.57</v>
          </cell>
          <cell r="E133">
            <v>961803.94999999937</v>
          </cell>
          <cell r="F133">
            <v>555985.77</v>
          </cell>
        </row>
        <row r="134">
          <cell r="A134">
            <v>5002</v>
          </cell>
          <cell r="B134">
            <v>140066</v>
          </cell>
          <cell r="C134">
            <v>10106</v>
          </cell>
          <cell r="D134">
            <v>3874475.100000056</v>
          </cell>
          <cell r="E134">
            <v>4130389.8100000601</v>
          </cell>
          <cell r="F134">
            <v>1364952.0700000052</v>
          </cell>
        </row>
        <row r="135">
          <cell r="A135">
            <v>4005</v>
          </cell>
          <cell r="B135">
            <v>140166</v>
          </cell>
          <cell r="C135">
            <v>15903</v>
          </cell>
          <cell r="D135">
            <v>5318803.3099999791</v>
          </cell>
          <cell r="E135">
            <v>5670098.1499997983</v>
          </cell>
          <cell r="F135">
            <v>1960442.1700000113</v>
          </cell>
        </row>
        <row r="136">
          <cell r="A136">
            <v>5003</v>
          </cell>
          <cell r="B136">
            <v>140032</v>
          </cell>
          <cell r="C136">
            <v>12137</v>
          </cell>
          <cell r="D136">
            <v>3482811.9199999473</v>
          </cell>
          <cell r="E136">
            <v>3712850.73</v>
          </cell>
          <cell r="F136">
            <v>1856958.0100000121</v>
          </cell>
        </row>
        <row r="137">
          <cell r="A137">
            <v>1003</v>
          </cell>
          <cell r="B137">
            <v>140052</v>
          </cell>
          <cell r="C137">
            <v>12025</v>
          </cell>
          <cell r="D137">
            <v>4158606.6999999648</v>
          </cell>
          <cell r="E137">
            <v>4433281.9700000538</v>
          </cell>
          <cell r="F137">
            <v>1618181.4799999946</v>
          </cell>
        </row>
        <row r="138">
          <cell r="A138">
            <v>15007</v>
          </cell>
          <cell r="B138">
            <v>140063</v>
          </cell>
          <cell r="C138">
            <v>7144</v>
          </cell>
          <cell r="D138">
            <v>2972883.4399999711</v>
          </cell>
          <cell r="E138">
            <v>3169241.3099999791</v>
          </cell>
          <cell r="F138">
            <v>714532.62000000384</v>
          </cell>
        </row>
        <row r="139">
          <cell r="A139">
            <v>4025</v>
          </cell>
          <cell r="B139">
            <v>140288</v>
          </cell>
          <cell r="C139">
            <v>7280</v>
          </cell>
          <cell r="D139">
            <v>3884212.9599999757</v>
          </cell>
          <cell r="E139">
            <v>4140765.5499999686</v>
          </cell>
          <cell r="F139">
            <v>1152337.76</v>
          </cell>
        </row>
        <row r="140">
          <cell r="A140">
            <v>6005</v>
          </cell>
          <cell r="B140">
            <v>140160</v>
          </cell>
          <cell r="C140">
            <v>11625</v>
          </cell>
          <cell r="D140">
            <v>3276862.8099999572</v>
          </cell>
          <cell r="E140">
            <v>3493298.9200000083</v>
          </cell>
          <cell r="F140">
            <v>1535126.86</v>
          </cell>
        </row>
        <row r="141">
          <cell r="A141">
            <v>3072</v>
          </cell>
          <cell r="B141">
            <v>140179</v>
          </cell>
          <cell r="C141">
            <v>14879</v>
          </cell>
          <cell r="D141">
            <v>4604739.9499998856</v>
          </cell>
          <cell r="E141">
            <v>4908874.3599999128</v>
          </cell>
          <cell r="F141">
            <v>1886820.74</v>
          </cell>
        </row>
        <row r="142">
          <cell r="A142">
            <v>3031</v>
          </cell>
          <cell r="B142">
            <v>140207</v>
          </cell>
          <cell r="C142">
            <v>4601</v>
          </cell>
          <cell r="D142">
            <v>5137408.8600000003</v>
          </cell>
          <cell r="E142">
            <v>5476736.2900000028</v>
          </cell>
          <cell r="F142">
            <v>772660.02999999945</v>
          </cell>
        </row>
        <row r="143">
          <cell r="A143">
            <v>1012</v>
          </cell>
          <cell r="B143">
            <v>140174</v>
          </cell>
          <cell r="C143">
            <v>18310</v>
          </cell>
          <cell r="D143">
            <v>4289952.0099999644</v>
          </cell>
          <cell r="E143">
            <v>4573304.7400001185</v>
          </cell>
          <cell r="F143">
            <v>2206305.4699999895</v>
          </cell>
        </row>
        <row r="144">
          <cell r="A144">
            <v>21001</v>
          </cell>
          <cell r="B144">
            <v>140113</v>
          </cell>
          <cell r="C144">
            <v>10856</v>
          </cell>
          <cell r="D144">
            <v>3398657.1099999589</v>
          </cell>
          <cell r="E144">
            <v>3623139.4400000139</v>
          </cell>
          <cell r="F144">
            <v>1333439.3499999938</v>
          </cell>
        </row>
        <row r="145">
          <cell r="A145">
            <v>3065</v>
          </cell>
          <cell r="B145">
            <v>140151</v>
          </cell>
          <cell r="C145">
            <v>7479</v>
          </cell>
          <cell r="D145">
            <v>2752622.8899999247</v>
          </cell>
          <cell r="E145">
            <v>2934430.6300000232</v>
          </cell>
          <cell r="F145">
            <v>581929.4600000513</v>
          </cell>
        </row>
        <row r="146">
          <cell r="A146">
            <v>5007</v>
          </cell>
          <cell r="B146">
            <v>140217</v>
          </cell>
          <cell r="C146">
            <v>11145</v>
          </cell>
          <cell r="D146">
            <v>4388360.5600000611</v>
          </cell>
          <cell r="E146">
            <v>4678214.0699999761</v>
          </cell>
          <cell r="F146">
            <v>1613134.5</v>
          </cell>
        </row>
        <row r="147">
          <cell r="A147">
            <v>13019</v>
          </cell>
          <cell r="B147">
            <v>141323</v>
          </cell>
          <cell r="C147">
            <v>5821</v>
          </cell>
          <cell r="D147">
            <v>1617353.57</v>
          </cell>
          <cell r="E147">
            <v>1724176.5999999936</v>
          </cell>
          <cell r="F147">
            <v>551412.64000000083</v>
          </cell>
        </row>
        <row r="148">
          <cell r="A148">
            <v>16011</v>
          </cell>
          <cell r="B148">
            <v>141337</v>
          </cell>
          <cell r="C148">
            <v>3100</v>
          </cell>
          <cell r="D148">
            <v>1469966.8700000085</v>
          </cell>
          <cell r="E148">
            <v>1567058.6400000076</v>
          </cell>
          <cell r="F148">
            <v>668038.42000000004</v>
          </cell>
        </row>
        <row r="149">
          <cell r="A149">
            <v>15006</v>
          </cell>
          <cell r="B149">
            <v>140147</v>
          </cell>
          <cell r="C149">
            <v>6059</v>
          </cell>
          <cell r="D149">
            <v>2159762.3399999817</v>
          </cell>
          <cell r="E149">
            <v>2302413.2300000116</v>
          </cell>
          <cell r="F149">
            <v>702953.15000000247</v>
          </cell>
        </row>
        <row r="150">
          <cell r="A150">
            <v>13004</v>
          </cell>
          <cell r="B150">
            <v>140240</v>
          </cell>
          <cell r="C150">
            <v>9942</v>
          </cell>
          <cell r="D150">
            <v>3645828.4900000319</v>
          </cell>
          <cell r="E150">
            <v>3886633.7899999395</v>
          </cell>
          <cell r="F150">
            <v>1362352.24</v>
          </cell>
        </row>
        <row r="151">
          <cell r="A151">
            <v>19010</v>
          </cell>
          <cell r="B151">
            <v>140043</v>
          </cell>
          <cell r="C151">
            <v>11936</v>
          </cell>
          <cell r="D151">
            <v>4877833.3900000639</v>
          </cell>
          <cell r="E151">
            <v>5200012.7499999274</v>
          </cell>
          <cell r="F151">
            <v>1964123.48</v>
          </cell>
        </row>
        <row r="152">
          <cell r="A152">
            <v>14001</v>
          </cell>
          <cell r="B152">
            <v>140127</v>
          </cell>
          <cell r="C152">
            <v>13722</v>
          </cell>
          <cell r="D152">
            <v>5208426.9600001723</v>
          </cell>
          <cell r="E152">
            <v>5552448.4700001264</v>
          </cell>
          <cell r="F152">
            <v>1983324.02</v>
          </cell>
        </row>
        <row r="153">
          <cell r="A153">
            <v>5035</v>
          </cell>
          <cell r="B153">
            <v>150082</v>
          </cell>
          <cell r="C153">
            <v>597</v>
          </cell>
          <cell r="D153">
            <v>659514.81000000064</v>
          </cell>
          <cell r="E153">
            <v>703075.60999999905</v>
          </cell>
          <cell r="F153">
            <v>161057.57999999999</v>
          </cell>
        </row>
        <row r="154">
          <cell r="A154">
            <v>1007</v>
          </cell>
          <cell r="B154">
            <v>140029</v>
          </cell>
          <cell r="C154">
            <v>20445</v>
          </cell>
          <cell r="D154">
            <v>6599517.8900002595</v>
          </cell>
          <cell r="E154">
            <v>7035432.6099995831</v>
          </cell>
          <cell r="F154">
            <v>2952666.48999999</v>
          </cell>
        </row>
        <row r="155">
          <cell r="A155">
            <v>3102</v>
          </cell>
          <cell r="B155">
            <v>140115</v>
          </cell>
          <cell r="C155">
            <v>7203</v>
          </cell>
          <cell r="D155">
            <v>2658411.7600000566</v>
          </cell>
          <cell r="E155">
            <v>2834002.6000000117</v>
          </cell>
          <cell r="F155">
            <v>1053848.1900000125</v>
          </cell>
        </row>
        <row r="156">
          <cell r="A156">
            <v>8088</v>
          </cell>
          <cell r="B156">
            <v>140290</v>
          </cell>
          <cell r="C156">
            <v>14506</v>
          </cell>
          <cell r="D156">
            <v>5437316.9599998882</v>
          </cell>
          <cell r="E156">
            <v>5796455.9100000467</v>
          </cell>
          <cell r="F156">
            <v>2036858.94</v>
          </cell>
        </row>
        <row r="157">
          <cell r="A157">
            <v>12007</v>
          </cell>
          <cell r="B157">
            <v>141350</v>
          </cell>
          <cell r="C157">
            <v>6990</v>
          </cell>
          <cell r="D157">
            <v>2068590.0400000296</v>
          </cell>
          <cell r="E157">
            <v>2205219.0999999875</v>
          </cell>
          <cell r="F157">
            <v>1005202.12</v>
          </cell>
        </row>
        <row r="158">
          <cell r="A158">
            <v>3093</v>
          </cell>
          <cell r="B158">
            <v>143026</v>
          </cell>
          <cell r="C158">
            <v>8517</v>
          </cell>
          <cell r="D158">
            <v>1909720.2400000351</v>
          </cell>
          <cell r="E158">
            <v>2035857.8900000439</v>
          </cell>
          <cell r="F158">
            <v>762950.67000001506</v>
          </cell>
        </row>
        <row r="159">
          <cell r="A159">
            <v>3046</v>
          </cell>
          <cell r="B159">
            <v>140206</v>
          </cell>
          <cell r="C159">
            <v>21221</v>
          </cell>
          <cell r="D159">
            <v>8447894.7299997006</v>
          </cell>
          <cell r="E159">
            <v>9005882.7999998908</v>
          </cell>
          <cell r="F159">
            <v>3178342.6400000094</v>
          </cell>
        </row>
        <row r="160">
          <cell r="A160">
            <v>3066</v>
          </cell>
          <cell r="B160">
            <v>140117</v>
          </cell>
          <cell r="C160">
            <v>5772</v>
          </cell>
          <cell r="D160">
            <v>2557140.9</v>
          </cell>
          <cell r="E160">
            <v>2726039.5499999882</v>
          </cell>
          <cell r="F160">
            <v>718314.82000000263</v>
          </cell>
        </row>
        <row r="161">
          <cell r="A161">
            <v>3085</v>
          </cell>
          <cell r="B161">
            <v>140251</v>
          </cell>
          <cell r="C161">
            <v>13040</v>
          </cell>
          <cell r="D161">
            <v>4040144.6399998204</v>
          </cell>
          <cell r="E161">
            <v>4306998.6500000227</v>
          </cell>
          <cell r="F161">
            <v>1462111.3899999931</v>
          </cell>
        </row>
        <row r="162">
          <cell r="A162">
            <v>19011</v>
          </cell>
          <cell r="B162">
            <v>140026</v>
          </cell>
          <cell r="C162">
            <v>5506</v>
          </cell>
          <cell r="D162">
            <v>1740409.4</v>
          </cell>
          <cell r="E162">
            <v>1855364.2200000063</v>
          </cell>
          <cell r="F162">
            <v>773330.99</v>
          </cell>
        </row>
        <row r="163">
          <cell r="A163">
            <v>5006</v>
          </cell>
          <cell r="B163">
            <v>140030</v>
          </cell>
          <cell r="C163">
            <v>16350</v>
          </cell>
          <cell r="D163">
            <v>4906109.8999999147</v>
          </cell>
          <cell r="E163">
            <v>5230163.4999998836</v>
          </cell>
          <cell r="F163">
            <v>2173501.86</v>
          </cell>
        </row>
        <row r="164">
          <cell r="A164">
            <v>3032</v>
          </cell>
          <cell r="B164">
            <v>140133</v>
          </cell>
          <cell r="C164">
            <v>22235</v>
          </cell>
          <cell r="D164">
            <v>8619331.3100003023</v>
          </cell>
          <cell r="E164">
            <v>9188629.8099996112</v>
          </cell>
          <cell r="F164">
            <v>2936648.9899999811</v>
          </cell>
        </row>
        <row r="165">
          <cell r="A165">
            <v>21002</v>
          </cell>
          <cell r="B165">
            <v>140091</v>
          </cell>
          <cell r="C165">
            <v>18018</v>
          </cell>
          <cell r="D165">
            <v>5989395.2399997404</v>
          </cell>
          <cell r="E165">
            <v>6384996.6100000832</v>
          </cell>
          <cell r="F165">
            <v>2917413.67</v>
          </cell>
        </row>
        <row r="166">
          <cell r="A166">
            <v>5014</v>
          </cell>
          <cell r="B166">
            <v>140258</v>
          </cell>
          <cell r="C166">
            <v>9116</v>
          </cell>
          <cell r="D166">
            <v>3906828.3700000118</v>
          </cell>
          <cell r="E166">
            <v>4164871.1900000153</v>
          </cell>
          <cell r="F166">
            <v>1289013.6000000001</v>
          </cell>
        </row>
        <row r="167">
          <cell r="A167">
            <v>3043</v>
          </cell>
          <cell r="B167">
            <v>140075</v>
          </cell>
          <cell r="C167">
            <v>15578</v>
          </cell>
          <cell r="D167">
            <v>6419544.2399998344</v>
          </cell>
          <cell r="E167">
            <v>6843559.8200000664</v>
          </cell>
          <cell r="F167">
            <v>1825028.299999994</v>
          </cell>
        </row>
        <row r="168">
          <cell r="A168">
            <v>12010</v>
          </cell>
          <cell r="B168">
            <v>140202</v>
          </cell>
          <cell r="C168">
            <v>14437</v>
          </cell>
          <cell r="D168">
            <v>4898738.0499998471</v>
          </cell>
          <cell r="E168">
            <v>5222298.8099999493</v>
          </cell>
          <cell r="F168">
            <v>1936992.8099999859</v>
          </cell>
        </row>
        <row r="169">
          <cell r="A169">
            <v>7007</v>
          </cell>
          <cell r="B169">
            <v>140125</v>
          </cell>
          <cell r="C169">
            <v>14877</v>
          </cell>
          <cell r="D169">
            <v>4528999.7800001046</v>
          </cell>
          <cell r="E169">
            <v>4828143.569999882</v>
          </cell>
          <cell r="F169">
            <v>2577471.8299999894</v>
          </cell>
        </row>
        <row r="170">
          <cell r="A170">
            <v>4001</v>
          </cell>
          <cell r="B170">
            <v>140093</v>
          </cell>
          <cell r="C170">
            <v>19278</v>
          </cell>
          <cell r="D170">
            <v>6582713.4699999467</v>
          </cell>
          <cell r="E170">
            <v>7017498.4300000612</v>
          </cell>
          <cell r="F170">
            <v>3261970.939999986</v>
          </cell>
        </row>
        <row r="171">
          <cell r="A171">
            <v>5008</v>
          </cell>
          <cell r="B171">
            <v>140200</v>
          </cell>
          <cell r="C171">
            <v>9352</v>
          </cell>
          <cell r="D171">
            <v>4299318.3199999854</v>
          </cell>
          <cell r="E171">
            <v>4583288.5300000086</v>
          </cell>
          <cell r="F171">
            <v>1447885.24</v>
          </cell>
        </row>
        <row r="172">
          <cell r="A172">
            <v>3011</v>
          </cell>
          <cell r="B172">
            <v>140034</v>
          </cell>
          <cell r="C172">
            <v>18439</v>
          </cell>
          <cell r="D172">
            <v>5738326.9300002735</v>
          </cell>
          <cell r="E172">
            <v>6117355.9499997776</v>
          </cell>
          <cell r="F172">
            <v>2658259.1799999741</v>
          </cell>
        </row>
        <row r="173">
          <cell r="A173">
            <v>13014</v>
          </cell>
          <cell r="B173">
            <v>140046</v>
          </cell>
          <cell r="C173">
            <v>14680</v>
          </cell>
          <cell r="D173">
            <v>5624946.550000187</v>
          </cell>
          <cell r="E173">
            <v>5996477.2699998636</v>
          </cell>
          <cell r="F173">
            <v>2227690.4599999655</v>
          </cell>
        </row>
        <row r="174">
          <cell r="A174">
            <v>2009</v>
          </cell>
          <cell r="B174">
            <v>140118</v>
          </cell>
          <cell r="C174">
            <v>13817</v>
          </cell>
          <cell r="D174">
            <v>14733055.580000082</v>
          </cell>
          <cell r="E174">
            <v>15706171.470000019</v>
          </cell>
          <cell r="F174">
            <v>1775832.99</v>
          </cell>
        </row>
        <row r="175">
          <cell r="A175">
            <v>2002</v>
          </cell>
          <cell r="B175">
            <v>140187</v>
          </cell>
          <cell r="C175">
            <v>12743</v>
          </cell>
          <cell r="D175">
            <v>4572376.3100000247</v>
          </cell>
          <cell r="E175">
            <v>4874385.019999993</v>
          </cell>
          <cell r="F175">
            <v>2040246.829999994</v>
          </cell>
        </row>
        <row r="176">
          <cell r="A176">
            <v>2006</v>
          </cell>
          <cell r="B176">
            <v>140054</v>
          </cell>
          <cell r="C176">
            <v>17715</v>
          </cell>
          <cell r="D176">
            <v>6710654.9999999618</v>
          </cell>
          <cell r="E176">
            <v>7153888.899999897</v>
          </cell>
          <cell r="F176">
            <v>2575527.7200000114</v>
          </cell>
        </row>
        <row r="177">
          <cell r="A177">
            <v>13046</v>
          </cell>
          <cell r="B177">
            <v>140189</v>
          </cell>
          <cell r="C177">
            <v>17271</v>
          </cell>
          <cell r="D177">
            <v>6870123.4699999793</v>
          </cell>
          <cell r="E177">
            <v>7323896.4499999182</v>
          </cell>
          <cell r="F177">
            <v>2818866.360000018</v>
          </cell>
        </row>
        <row r="178">
          <cell r="A178">
            <v>1002</v>
          </cell>
          <cell r="B178">
            <v>140002</v>
          </cell>
          <cell r="C178">
            <v>13647</v>
          </cell>
          <cell r="D178">
            <v>4291660.1300000567</v>
          </cell>
          <cell r="E178">
            <v>4575120.8100000257</v>
          </cell>
          <cell r="F178">
            <v>1301667.3000000108</v>
          </cell>
        </row>
        <row r="179">
          <cell r="A179">
            <v>19014</v>
          </cell>
          <cell r="B179">
            <v>260032</v>
          </cell>
          <cell r="C179">
            <v>7225</v>
          </cell>
          <cell r="D179">
            <v>5421832.9000000767</v>
          </cell>
          <cell r="E179">
            <v>5779943.859999978</v>
          </cell>
          <cell r="F179">
            <v>1526811.6800000197</v>
          </cell>
        </row>
        <row r="180">
          <cell r="A180">
            <v>3052</v>
          </cell>
          <cell r="B180">
            <v>140224</v>
          </cell>
          <cell r="C180">
            <v>10059</v>
          </cell>
          <cell r="D180">
            <v>4018044.6899999813</v>
          </cell>
          <cell r="E180">
            <v>4283433.290000068</v>
          </cell>
          <cell r="F180">
            <v>1530582.1399999852</v>
          </cell>
        </row>
        <row r="181">
          <cell r="A181">
            <v>2015</v>
          </cell>
          <cell r="B181">
            <v>140185</v>
          </cell>
          <cell r="C181">
            <v>16344</v>
          </cell>
          <cell r="D181">
            <v>7318266.7000000123</v>
          </cell>
          <cell r="E181">
            <v>7801640.1300001573</v>
          </cell>
          <cell r="F181">
            <v>2255366.5299999695</v>
          </cell>
        </row>
        <row r="182">
          <cell r="A182">
            <v>11004</v>
          </cell>
          <cell r="B182">
            <v>141325</v>
          </cell>
          <cell r="C182">
            <v>5833</v>
          </cell>
          <cell r="D182">
            <v>2429418.7599999923</v>
          </cell>
          <cell r="E182">
            <v>2589884.1399999801</v>
          </cell>
          <cell r="F182">
            <v>659089.89</v>
          </cell>
        </row>
        <row r="183">
          <cell r="A183">
            <v>17001</v>
          </cell>
          <cell r="B183">
            <v>140015</v>
          </cell>
          <cell r="C183">
            <v>20119</v>
          </cell>
          <cell r="D183">
            <v>6675241.7399999928</v>
          </cell>
          <cell r="E183">
            <v>7116148.9799999529</v>
          </cell>
          <cell r="F183">
            <v>2137969.1399999941</v>
          </cell>
        </row>
        <row r="184">
          <cell r="A184">
            <v>19034</v>
          </cell>
          <cell r="B184">
            <v>140275</v>
          </cell>
          <cell r="C184">
            <v>10880</v>
          </cell>
          <cell r="D184">
            <v>3417680.9600000489</v>
          </cell>
          <cell r="E184">
            <v>3643412.1299999445</v>
          </cell>
          <cell r="F184">
            <v>1554933.52</v>
          </cell>
        </row>
        <row r="185">
          <cell r="A185">
            <v>1011</v>
          </cell>
          <cell r="B185">
            <v>140252</v>
          </cell>
          <cell r="C185">
            <v>10258</v>
          </cell>
          <cell r="D185">
            <v>4521232.4700000277</v>
          </cell>
          <cell r="E185">
            <v>4819859.9199999366</v>
          </cell>
          <cell r="F185">
            <v>1242424.029999984</v>
          </cell>
        </row>
        <row r="186">
          <cell r="A186">
            <v>16006</v>
          </cell>
          <cell r="B186">
            <v>140209</v>
          </cell>
          <cell r="C186">
            <v>31530</v>
          </cell>
          <cell r="D186">
            <v>10044817.999999875</v>
          </cell>
          <cell r="E186">
            <v>10708275.62000072</v>
          </cell>
          <cell r="F186">
            <v>4126676.1999999653</v>
          </cell>
        </row>
        <row r="187">
          <cell r="A187">
            <v>15001</v>
          </cell>
          <cell r="B187">
            <v>140049</v>
          </cell>
          <cell r="C187">
            <v>34153</v>
          </cell>
          <cell r="D187">
            <v>18680641.480000358</v>
          </cell>
          <cell r="E187">
            <v>19914499.260000464</v>
          </cell>
          <cell r="F187">
            <v>14300764.070000179</v>
          </cell>
        </row>
        <row r="188">
          <cell r="A188">
            <v>5012</v>
          </cell>
          <cell r="B188">
            <v>140080</v>
          </cell>
          <cell r="C188">
            <v>15834</v>
          </cell>
          <cell r="D188">
            <v>5742849.9900000738</v>
          </cell>
          <cell r="E188">
            <v>6122168.5000001583</v>
          </cell>
          <cell r="F188">
            <v>1778753.3299999691</v>
          </cell>
        </row>
        <row r="189">
          <cell r="A189">
            <v>18007</v>
          </cell>
          <cell r="B189">
            <v>140233</v>
          </cell>
          <cell r="C189">
            <v>10819</v>
          </cell>
          <cell r="D189">
            <v>5482552.6800000006</v>
          </cell>
          <cell r="E189">
            <v>5844676.7999999933</v>
          </cell>
          <cell r="F189">
            <v>1629411.63</v>
          </cell>
        </row>
        <row r="190">
          <cell r="A190">
            <v>16017</v>
          </cell>
          <cell r="B190">
            <v>140223</v>
          </cell>
          <cell r="C190">
            <v>8999</v>
          </cell>
          <cell r="D190">
            <v>5303700.71</v>
          </cell>
          <cell r="E190">
            <v>5654009.2300000191</v>
          </cell>
          <cell r="F190">
            <v>1244926.21</v>
          </cell>
        </row>
        <row r="191">
          <cell r="A191">
            <v>10003</v>
          </cell>
          <cell r="B191">
            <v>140007</v>
          </cell>
          <cell r="C191">
            <v>17350</v>
          </cell>
          <cell r="D191">
            <v>5266476.6199999638</v>
          </cell>
          <cell r="E191">
            <v>5614327.9299998255</v>
          </cell>
          <cell r="F191">
            <v>2502667.6699999943</v>
          </cell>
        </row>
        <row r="192">
          <cell r="A192">
            <v>3054</v>
          </cell>
          <cell r="B192">
            <v>140180</v>
          </cell>
          <cell r="C192">
            <v>40944</v>
          </cell>
          <cell r="D192">
            <v>10362182.59999929</v>
          </cell>
          <cell r="E192">
            <v>11046624.489999365</v>
          </cell>
          <cell r="F192">
            <v>4814407.7500001239</v>
          </cell>
        </row>
        <row r="193">
          <cell r="A193">
            <v>10004</v>
          </cell>
          <cell r="B193">
            <v>140213</v>
          </cell>
          <cell r="C193">
            <v>22372</v>
          </cell>
          <cell r="D193">
            <v>7720313.4600004414</v>
          </cell>
          <cell r="E193">
            <v>8230238.8200001353</v>
          </cell>
          <cell r="F193">
            <v>3574475.7999999668</v>
          </cell>
        </row>
        <row r="194">
          <cell r="A194">
            <v>18006</v>
          </cell>
          <cell r="B194">
            <v>140228</v>
          </cell>
          <cell r="C194">
            <v>32589</v>
          </cell>
          <cell r="D194">
            <v>10297372.100000193</v>
          </cell>
          <cell r="E194">
            <v>10977506.630000537</v>
          </cell>
          <cell r="F194">
            <v>4082347.5499999002</v>
          </cell>
        </row>
        <row r="195">
          <cell r="A195">
            <v>23001</v>
          </cell>
          <cell r="B195">
            <v>140167</v>
          </cell>
          <cell r="C195">
            <v>5705</v>
          </cell>
          <cell r="D195">
            <v>2075627.8900000055</v>
          </cell>
          <cell r="E195">
            <v>2212721.8699999936</v>
          </cell>
          <cell r="F195">
            <v>615043.3300000031</v>
          </cell>
        </row>
        <row r="196">
          <cell r="A196">
            <v>8006</v>
          </cell>
          <cell r="B196">
            <v>140191</v>
          </cell>
          <cell r="C196">
            <v>17334</v>
          </cell>
          <cell r="D196">
            <v>6022540.4500000104</v>
          </cell>
          <cell r="E196">
            <v>6420329.0599999744</v>
          </cell>
          <cell r="F196">
            <v>2436266.6599999764</v>
          </cell>
        </row>
        <row r="197">
          <cell r="A197">
            <v>3045</v>
          </cell>
          <cell r="B197">
            <v>140018</v>
          </cell>
          <cell r="C197">
            <v>28562</v>
          </cell>
          <cell r="D197">
            <v>12229552.710000079</v>
          </cell>
          <cell r="E197">
            <v>13037324.029999968</v>
          </cell>
          <cell r="F197">
            <v>5242847.6099999845</v>
          </cell>
        </row>
        <row r="198">
          <cell r="A198">
            <v>15008</v>
          </cell>
          <cell r="B198">
            <v>140208</v>
          </cell>
          <cell r="C198">
            <v>16729</v>
          </cell>
          <cell r="D198">
            <v>11682497.02999993</v>
          </cell>
          <cell r="E198">
            <v>12454128.149999982</v>
          </cell>
          <cell r="F198">
            <v>2824292.4999999921</v>
          </cell>
        </row>
        <row r="199">
          <cell r="A199">
            <v>31000</v>
          </cell>
          <cell r="B199">
            <v>140172</v>
          </cell>
          <cell r="C199">
            <v>23235</v>
          </cell>
          <cell r="D199">
            <v>9180581.1700001713</v>
          </cell>
          <cell r="E199">
            <v>9786960.640000267</v>
          </cell>
          <cell r="F199">
            <v>3911442.9999999888</v>
          </cell>
        </row>
        <row r="200">
          <cell r="A200">
            <v>19030</v>
          </cell>
          <cell r="B200">
            <v>140051</v>
          </cell>
          <cell r="C200">
            <v>8788</v>
          </cell>
          <cell r="D200">
            <v>4828129.9400000414</v>
          </cell>
          <cell r="E200">
            <v>5147029.9600000205</v>
          </cell>
          <cell r="F200">
            <v>799736.42000000179</v>
          </cell>
        </row>
        <row r="201">
          <cell r="A201">
            <v>18005</v>
          </cell>
          <cell r="B201">
            <v>140239</v>
          </cell>
          <cell r="C201">
            <v>23776</v>
          </cell>
          <cell r="D201">
            <v>9876978.1600002721</v>
          </cell>
          <cell r="E201">
            <v>10529359.350000333</v>
          </cell>
          <cell r="F201">
            <v>3222268.2599999611</v>
          </cell>
        </row>
        <row r="202">
          <cell r="A202">
            <v>5011</v>
          </cell>
          <cell r="B202">
            <v>140010</v>
          </cell>
          <cell r="C202">
            <v>16890</v>
          </cell>
          <cell r="D202">
            <v>7791489.8099998198</v>
          </cell>
          <cell r="E202">
            <v>8306109.7600000426</v>
          </cell>
          <cell r="F202">
            <v>2267668.1099999021</v>
          </cell>
        </row>
        <row r="203">
          <cell r="A203">
            <v>11006</v>
          </cell>
          <cell r="B203">
            <v>140186</v>
          </cell>
          <cell r="C203">
            <v>18424</v>
          </cell>
          <cell r="D203">
            <v>7782413.9499997944</v>
          </cell>
          <cell r="E203">
            <v>8296448.179999995</v>
          </cell>
          <cell r="F203">
            <v>2861946.79</v>
          </cell>
        </row>
        <row r="204">
          <cell r="A204">
            <v>4004</v>
          </cell>
          <cell r="B204">
            <v>140135</v>
          </cell>
          <cell r="C204">
            <v>31472</v>
          </cell>
          <cell r="D204">
            <v>11250879.990000051</v>
          </cell>
          <cell r="E204">
            <v>11994009.389999947</v>
          </cell>
          <cell r="F204">
            <v>4621444.1099998895</v>
          </cell>
        </row>
        <row r="205">
          <cell r="A205">
            <v>19007</v>
          </cell>
          <cell r="B205">
            <v>140053</v>
          </cell>
          <cell r="C205">
            <v>23565</v>
          </cell>
          <cell r="D205">
            <v>10868272.290000234</v>
          </cell>
          <cell r="E205">
            <v>11586120.529999547</v>
          </cell>
          <cell r="F205">
            <v>3444260.6300000139</v>
          </cell>
        </row>
        <row r="206">
          <cell r="A206">
            <v>13024</v>
          </cell>
          <cell r="B206">
            <v>141334</v>
          </cell>
          <cell r="C206">
            <v>3792</v>
          </cell>
          <cell r="D206">
            <v>2189074.5999999871</v>
          </cell>
          <cell r="E206">
            <v>2333663.27</v>
          </cell>
          <cell r="F206">
            <v>570687.68000000005</v>
          </cell>
        </row>
        <row r="207">
          <cell r="A207">
            <v>16007</v>
          </cell>
          <cell r="B207">
            <v>140067</v>
          </cell>
          <cell r="C207">
            <v>22800</v>
          </cell>
          <cell r="D207">
            <v>11329280.039999375</v>
          </cell>
          <cell r="E207">
            <v>12077581.78999993</v>
          </cell>
          <cell r="F207">
            <v>3522494.7400000268</v>
          </cell>
        </row>
        <row r="208">
          <cell r="A208">
            <v>18015</v>
          </cell>
          <cell r="B208">
            <v>140280</v>
          </cell>
          <cell r="C208">
            <v>35640</v>
          </cell>
          <cell r="D208">
            <v>19911948.4799993</v>
          </cell>
          <cell r="E208">
            <v>21227129.340001974</v>
          </cell>
          <cell r="F208">
            <v>4467468.3399999402</v>
          </cell>
        </row>
        <row r="209">
          <cell r="A209">
            <v>8017</v>
          </cell>
          <cell r="B209">
            <v>150004</v>
          </cell>
          <cell r="C209">
            <v>6427</v>
          </cell>
          <cell r="D209">
            <v>3408095.8900000234</v>
          </cell>
          <cell r="E209">
            <v>3633200.1400000094</v>
          </cell>
          <cell r="F209">
            <v>836682.85</v>
          </cell>
        </row>
        <row r="210">
          <cell r="A210">
            <v>11001</v>
          </cell>
          <cell r="B210">
            <v>140155</v>
          </cell>
          <cell r="C210">
            <v>14497</v>
          </cell>
          <cell r="D210">
            <v>5902208.0699999593</v>
          </cell>
          <cell r="E210">
            <v>6292046.0699999835</v>
          </cell>
          <cell r="F210">
            <v>2276391.7900000107</v>
          </cell>
        </row>
        <row r="211">
          <cell r="A211">
            <v>8019</v>
          </cell>
          <cell r="B211">
            <v>140210</v>
          </cell>
          <cell r="C211">
            <v>7056</v>
          </cell>
          <cell r="D211">
            <v>2397262.489999983</v>
          </cell>
          <cell r="E211">
            <v>2555602.430000009</v>
          </cell>
          <cell r="F211">
            <v>724949.18</v>
          </cell>
        </row>
        <row r="212">
          <cell r="A212">
            <v>16004</v>
          </cell>
          <cell r="B212">
            <v>140120</v>
          </cell>
          <cell r="C212">
            <v>12469</v>
          </cell>
          <cell r="D212">
            <v>3266280.9800000433</v>
          </cell>
          <cell r="E212">
            <v>3482013.959999992</v>
          </cell>
          <cell r="F212">
            <v>1770682.7300000051</v>
          </cell>
        </row>
        <row r="213">
          <cell r="A213">
            <v>3073</v>
          </cell>
          <cell r="B213">
            <v>140182</v>
          </cell>
          <cell r="C213">
            <v>35618</v>
          </cell>
          <cell r="D213">
            <v>12323317.239998916</v>
          </cell>
          <cell r="E213">
            <v>13137300.830000225</v>
          </cell>
          <cell r="F213">
            <v>3814631.1599999559</v>
          </cell>
        </row>
        <row r="214">
          <cell r="A214">
            <v>3042</v>
          </cell>
          <cell r="B214">
            <v>140158</v>
          </cell>
          <cell r="C214">
            <v>34985</v>
          </cell>
          <cell r="D214">
            <v>12700435.880000606</v>
          </cell>
          <cell r="E214">
            <v>13539311.369999981</v>
          </cell>
          <cell r="F214">
            <v>3789074.2299999604</v>
          </cell>
        </row>
        <row r="215">
          <cell r="A215">
            <v>19006</v>
          </cell>
          <cell r="B215">
            <v>140148</v>
          </cell>
          <cell r="C215">
            <v>19353</v>
          </cell>
          <cell r="D215">
            <v>10256579.039999755</v>
          </cell>
          <cell r="E215">
            <v>10934026.390000191</v>
          </cell>
          <cell r="F215">
            <v>3474836.600000055</v>
          </cell>
        </row>
        <row r="216">
          <cell r="A216">
            <v>3056</v>
          </cell>
          <cell r="B216">
            <v>140114</v>
          </cell>
          <cell r="C216">
            <v>28663</v>
          </cell>
          <cell r="D216">
            <v>10458281.69999993</v>
          </cell>
          <cell r="E216">
            <v>11149061.839999478</v>
          </cell>
          <cell r="F216">
            <v>3422849.369999846</v>
          </cell>
        </row>
        <row r="217">
          <cell r="A217">
            <v>3067</v>
          </cell>
          <cell r="B217">
            <v>140082</v>
          </cell>
          <cell r="C217">
            <v>17623</v>
          </cell>
          <cell r="D217">
            <v>8683763.010000011</v>
          </cell>
          <cell r="E217">
            <v>9257325.2499999106</v>
          </cell>
          <cell r="F217">
            <v>1730790.3499999945</v>
          </cell>
        </row>
        <row r="218">
          <cell r="A218">
            <v>3122</v>
          </cell>
          <cell r="B218">
            <v>140281</v>
          </cell>
          <cell r="C218">
            <v>24269</v>
          </cell>
          <cell r="D218">
            <v>15918243.999999935</v>
          </cell>
          <cell r="E218">
            <v>16969647.380000312</v>
          </cell>
          <cell r="F218">
            <v>3748941.639999955</v>
          </cell>
        </row>
        <row r="219">
          <cell r="A219">
            <v>8008</v>
          </cell>
          <cell r="B219">
            <v>140011</v>
          </cell>
          <cell r="C219">
            <v>9181</v>
          </cell>
          <cell r="D219">
            <v>4475530.9800000275</v>
          </cell>
          <cell r="E219">
            <v>4771136.9200000325</v>
          </cell>
          <cell r="F219">
            <v>1363513.6500000099</v>
          </cell>
        </row>
        <row r="220">
          <cell r="A220">
            <v>23008</v>
          </cell>
          <cell r="B220">
            <v>140242</v>
          </cell>
          <cell r="C220">
            <v>13345</v>
          </cell>
          <cell r="D220">
            <v>4979735.7200000426</v>
          </cell>
          <cell r="E220">
            <v>5308647.8600000003</v>
          </cell>
          <cell r="F220">
            <v>1961819.52</v>
          </cell>
        </row>
        <row r="221">
          <cell r="A221">
            <v>13027</v>
          </cell>
          <cell r="B221">
            <v>140276</v>
          </cell>
          <cell r="C221">
            <v>32551</v>
          </cell>
          <cell r="D221">
            <v>12932653.510000063</v>
          </cell>
          <cell r="E221">
            <v>13786880.809998306</v>
          </cell>
          <cell r="F221">
            <v>3646285.9600000125</v>
          </cell>
        </row>
        <row r="222">
          <cell r="A222">
            <v>14002</v>
          </cell>
          <cell r="B222">
            <v>140231</v>
          </cell>
          <cell r="C222">
            <v>9810</v>
          </cell>
          <cell r="D222">
            <v>4280732.0500000538</v>
          </cell>
          <cell r="E222">
            <v>4563473.3200000934</v>
          </cell>
          <cell r="F222">
            <v>1255549.3799999999</v>
          </cell>
        </row>
        <row r="223">
          <cell r="A223">
            <v>3005</v>
          </cell>
          <cell r="B223">
            <v>140164</v>
          </cell>
          <cell r="C223">
            <v>13879</v>
          </cell>
          <cell r="D223">
            <v>8907774.7099999413</v>
          </cell>
          <cell r="E223">
            <v>9496129.4100001026</v>
          </cell>
          <cell r="F223">
            <v>3318273.2499999935</v>
          </cell>
        </row>
        <row r="224">
          <cell r="A224">
            <v>3098</v>
          </cell>
          <cell r="B224">
            <v>140150</v>
          </cell>
          <cell r="C224">
            <v>87810</v>
          </cell>
          <cell r="D224">
            <v>36675405.260005452</v>
          </cell>
          <cell r="E224">
            <v>39097837.780000076</v>
          </cell>
          <cell r="F224">
            <v>10117919.869994305</v>
          </cell>
        </row>
        <row r="225">
          <cell r="A225">
            <v>3023</v>
          </cell>
          <cell r="B225">
            <v>140088</v>
          </cell>
          <cell r="C225">
            <v>90873</v>
          </cell>
          <cell r="D225">
            <v>39095888.949997641</v>
          </cell>
          <cell r="E225">
            <v>41678183.850002192</v>
          </cell>
          <cell r="F225">
            <v>11915145.719997162</v>
          </cell>
        </row>
        <row r="226">
          <cell r="A226">
            <v>1</v>
          </cell>
          <cell r="B226">
            <v>140124</v>
          </cell>
          <cell r="C226">
            <v>9806</v>
          </cell>
          <cell r="D226">
            <v>6944577.5299999341</v>
          </cell>
          <cell r="E226">
            <v>7403256.7900001835</v>
          </cell>
          <cell r="F226">
            <v>3215466</v>
          </cell>
        </row>
        <row r="227">
          <cell r="A227">
            <v>2018</v>
          </cell>
          <cell r="B227">
            <v>160057</v>
          </cell>
          <cell r="C227">
            <v>443</v>
          </cell>
          <cell r="D227">
            <v>166665.24</v>
          </cell>
          <cell r="E227">
            <v>177673.72</v>
          </cell>
          <cell r="F227">
            <v>72293.87</v>
          </cell>
        </row>
        <row r="228">
          <cell r="A228">
            <v>3006</v>
          </cell>
          <cell r="B228">
            <v>140018</v>
          </cell>
          <cell r="C228">
            <v>7904</v>
          </cell>
          <cell r="D228">
            <v>2871611.7200001166</v>
          </cell>
          <cell r="E228">
            <v>3061278.6700000963</v>
          </cell>
          <cell r="F228">
            <v>1099885.7</v>
          </cell>
        </row>
        <row r="229">
          <cell r="A229">
            <v>3036</v>
          </cell>
          <cell r="B229">
            <v>143301</v>
          </cell>
          <cell r="C229">
            <v>8072</v>
          </cell>
          <cell r="D229">
            <v>2634519.4900000468</v>
          </cell>
          <cell r="E229">
            <v>2808527.1200000127</v>
          </cell>
          <cell r="F229">
            <v>613027</v>
          </cell>
        </row>
        <row r="230">
          <cell r="A230">
            <v>3104</v>
          </cell>
          <cell r="B230">
            <v>140301</v>
          </cell>
          <cell r="C230">
            <v>1906</v>
          </cell>
          <cell r="D230">
            <v>2691794.2700000154</v>
          </cell>
          <cell r="E230">
            <v>2869589.3700000276</v>
          </cell>
          <cell r="F230">
            <v>810067</v>
          </cell>
        </row>
        <row r="231">
          <cell r="A231">
            <v>3452</v>
          </cell>
          <cell r="B231">
            <v>144026</v>
          </cell>
          <cell r="C231">
            <v>766</v>
          </cell>
          <cell r="D231">
            <v>956474.21</v>
          </cell>
          <cell r="E231">
            <v>1019649.25</v>
          </cell>
          <cell r="F231">
            <v>541637.5</v>
          </cell>
        </row>
        <row r="232">
          <cell r="A232">
            <v>4011</v>
          </cell>
          <cell r="B232">
            <v>160069</v>
          </cell>
          <cell r="C232">
            <v>297</v>
          </cell>
          <cell r="D232">
            <v>70823.679999999993</v>
          </cell>
          <cell r="E232">
            <v>75501.47</v>
          </cell>
          <cell r="F232">
            <v>34473.75</v>
          </cell>
        </row>
        <row r="233">
          <cell r="A233">
            <v>8007</v>
          </cell>
          <cell r="B233">
            <v>140191</v>
          </cell>
          <cell r="C233">
            <v>5448</v>
          </cell>
          <cell r="D233">
            <v>1069167.49</v>
          </cell>
          <cell r="E233">
            <v>1139787.45000001</v>
          </cell>
          <cell r="F233">
            <v>559510.51</v>
          </cell>
        </row>
        <row r="234">
          <cell r="A234">
            <v>8039</v>
          </cell>
          <cell r="B234">
            <v>260025</v>
          </cell>
          <cell r="C234">
            <v>236</v>
          </cell>
          <cell r="D234">
            <v>90503.96</v>
          </cell>
          <cell r="E234">
            <v>96481.800000000076</v>
          </cell>
          <cell r="F234">
            <v>32063.8</v>
          </cell>
        </row>
        <row r="235">
          <cell r="A235">
            <v>10001</v>
          </cell>
          <cell r="B235">
            <v>140058</v>
          </cell>
          <cell r="C235">
            <v>5611</v>
          </cell>
          <cell r="D235">
            <v>1143700.400000026</v>
          </cell>
          <cell r="E235">
            <v>1219236.9199999925</v>
          </cell>
          <cell r="F235">
            <v>485942</v>
          </cell>
        </row>
        <row r="236">
          <cell r="A236">
            <v>12006</v>
          </cell>
          <cell r="B236">
            <v>141322</v>
          </cell>
          <cell r="C236">
            <v>965</v>
          </cell>
          <cell r="D236">
            <v>252243.23000000056</v>
          </cell>
          <cell r="E236">
            <v>268903.8</v>
          </cell>
          <cell r="F236">
            <v>138731.72</v>
          </cell>
        </row>
        <row r="237">
          <cell r="A237">
            <v>13029</v>
          </cell>
          <cell r="B237">
            <v>523300</v>
          </cell>
          <cell r="C237">
            <v>592</v>
          </cell>
          <cell r="D237">
            <v>661863.85000000068</v>
          </cell>
          <cell r="E237">
            <v>705579.94</v>
          </cell>
          <cell r="F237">
            <v>175944</v>
          </cell>
        </row>
        <row r="238">
          <cell r="A238">
            <v>14004</v>
          </cell>
          <cell r="B238">
            <v>144035</v>
          </cell>
          <cell r="C238">
            <v>212</v>
          </cell>
          <cell r="D238">
            <v>298714.08</v>
          </cell>
          <cell r="E238">
            <v>318444.08</v>
          </cell>
          <cell r="F238">
            <v>132298.10999999999</v>
          </cell>
        </row>
        <row r="239">
          <cell r="A239">
            <v>16020</v>
          </cell>
          <cell r="B239">
            <v>140062</v>
          </cell>
          <cell r="C239">
            <v>3774</v>
          </cell>
          <cell r="D239">
            <v>1544971.9300000065</v>
          </cell>
          <cell r="E239">
            <v>1647017.4999999893</v>
          </cell>
          <cell r="F239">
            <v>540316.25</v>
          </cell>
        </row>
        <row r="240">
          <cell r="A240">
            <v>19002</v>
          </cell>
          <cell r="B240">
            <v>140053</v>
          </cell>
          <cell r="C240">
            <v>13380</v>
          </cell>
          <cell r="D240">
            <v>5137222.4000000674</v>
          </cell>
          <cell r="E240">
            <v>5476532.9800002417</v>
          </cell>
          <cell r="F240">
            <v>2546877.8199999998</v>
          </cell>
        </row>
        <row r="241">
          <cell r="A241">
            <v>19015</v>
          </cell>
          <cell r="B241">
            <v>140148</v>
          </cell>
          <cell r="C241">
            <v>4102</v>
          </cell>
          <cell r="D241">
            <v>1394929.77</v>
          </cell>
          <cell r="E241">
            <v>1487064.79</v>
          </cell>
          <cell r="F241">
            <v>777685.43</v>
          </cell>
        </row>
        <row r="242">
          <cell r="A242">
            <v>19379</v>
          </cell>
          <cell r="B242">
            <v>264012</v>
          </cell>
          <cell r="C242">
            <v>2</v>
          </cell>
          <cell r="D242">
            <v>3104.93</v>
          </cell>
          <cell r="E242">
            <v>3310.01</v>
          </cell>
          <cell r="F242">
            <v>2040</v>
          </cell>
        </row>
        <row r="243">
          <cell r="A243">
            <v>19404</v>
          </cell>
          <cell r="B243">
            <v>144034</v>
          </cell>
          <cell r="C243">
            <v>8146</v>
          </cell>
          <cell r="D243">
            <v>842739.2100000853</v>
          </cell>
          <cell r="E243">
            <v>898399.89000009873</v>
          </cell>
          <cell r="F243">
            <v>823960.32</v>
          </cell>
        </row>
        <row r="244">
          <cell r="A244">
            <v>20002</v>
          </cell>
          <cell r="B244">
            <v>141339</v>
          </cell>
          <cell r="C244">
            <v>2087</v>
          </cell>
          <cell r="D244">
            <v>467081.51999999577</v>
          </cell>
          <cell r="E244">
            <v>497932.8199999975</v>
          </cell>
          <cell r="F244">
            <v>198196.15</v>
          </cell>
        </row>
      </sheetData>
      <sheetData sheetId="1">
        <row r="1">
          <cell r="A1" t="str">
            <v>oldid</v>
          </cell>
          <cell r="B1" t="str">
            <v>Medicare_ID</v>
          </cell>
          <cell r="C1" t="str">
            <v>_FREQ_</v>
          </cell>
          <cell r="D1" t="str">
            <v>ProviderChargeAmt</v>
          </cell>
          <cell r="E1" t="str">
            <v>InfProviderChargeAmt</v>
          </cell>
          <cell r="F1" t="str">
            <v>NetLiabilityAmt</v>
          </cell>
          <cell r="G1" t="str">
            <v>SumTPLAdjAmt</v>
          </cell>
        </row>
        <row r="2">
          <cell r="A2">
            <v>1</v>
          </cell>
          <cell r="B2" t="str">
            <v>140124</v>
          </cell>
          <cell r="C2">
            <v>226875</v>
          </cell>
          <cell r="D2">
            <v>47489714.980043851</v>
          </cell>
          <cell r="E2">
            <v>51240991.889980443</v>
          </cell>
          <cell r="F2">
            <v>35579797.22000508</v>
          </cell>
          <cell r="G2">
            <v>-65780.489999999903</v>
          </cell>
        </row>
        <row r="3">
          <cell r="A3">
            <v>1001</v>
          </cell>
          <cell r="B3" t="str">
            <v>141304</v>
          </cell>
          <cell r="C3">
            <v>3277</v>
          </cell>
          <cell r="D3">
            <v>326605.55</v>
          </cell>
          <cell r="E3">
            <v>352412.16000000306</v>
          </cell>
          <cell r="F3">
            <v>56691.689999999653</v>
          </cell>
          <cell r="G3">
            <v>-512.98</v>
          </cell>
        </row>
        <row r="4">
          <cell r="A4">
            <v>1002</v>
          </cell>
          <cell r="B4" t="str">
            <v>140002</v>
          </cell>
          <cell r="C4">
            <v>9006</v>
          </cell>
          <cell r="D4">
            <v>1588116.7699999944</v>
          </cell>
          <cell r="E4">
            <v>1713573.1499999848</v>
          </cell>
          <cell r="F4">
            <v>160185.60000000361</v>
          </cell>
          <cell r="G4">
            <v>-398.86</v>
          </cell>
        </row>
        <row r="5">
          <cell r="A5">
            <v>1003</v>
          </cell>
          <cell r="B5" t="str">
            <v>140052</v>
          </cell>
          <cell r="C5">
            <v>9549</v>
          </cell>
          <cell r="D5">
            <v>3528613.63</v>
          </cell>
          <cell r="E5">
            <v>3807387.2999999137</v>
          </cell>
          <cell r="F5">
            <v>516674.8200000315</v>
          </cell>
          <cell r="G5">
            <v>-1005.02</v>
          </cell>
        </row>
        <row r="6">
          <cell r="A6">
            <v>1006</v>
          </cell>
          <cell r="B6" t="str">
            <v>141342</v>
          </cell>
          <cell r="C6">
            <v>4383</v>
          </cell>
          <cell r="D6">
            <v>563587.68999999773</v>
          </cell>
          <cell r="E6">
            <v>608112.78000000073</v>
          </cell>
          <cell r="F6">
            <v>63301.560000000296</v>
          </cell>
          <cell r="G6">
            <v>-115.7</v>
          </cell>
        </row>
        <row r="7">
          <cell r="A7">
            <v>1007</v>
          </cell>
          <cell r="B7" t="str">
            <v>140029</v>
          </cell>
          <cell r="C7">
            <v>7015</v>
          </cell>
          <cell r="D7">
            <v>2170657.16</v>
          </cell>
          <cell r="E7">
            <v>2342138.850000124</v>
          </cell>
          <cell r="F7">
            <v>256413.13000000198</v>
          </cell>
          <cell r="G7">
            <v>-339.11</v>
          </cell>
        </row>
        <row r="8">
          <cell r="A8">
            <v>1011</v>
          </cell>
          <cell r="B8" t="str">
            <v>140252</v>
          </cell>
          <cell r="C8">
            <v>7935</v>
          </cell>
          <cell r="D8">
            <v>904137.85</v>
          </cell>
          <cell r="E8">
            <v>975569.65000000899</v>
          </cell>
          <cell r="F8">
            <v>106352.46000000132</v>
          </cell>
          <cell r="G8">
            <v>-517.51</v>
          </cell>
        </row>
        <row r="9">
          <cell r="A9">
            <v>1012</v>
          </cell>
          <cell r="B9" t="str">
            <v>140174</v>
          </cell>
          <cell r="C9">
            <v>8261</v>
          </cell>
          <cell r="D9">
            <v>1435299.83</v>
          </cell>
          <cell r="E9">
            <v>1548698.6900000325</v>
          </cell>
          <cell r="F9">
            <v>103023.32000000184</v>
          </cell>
          <cell r="G9">
            <v>-334.55</v>
          </cell>
        </row>
        <row r="10">
          <cell r="A10">
            <v>2002</v>
          </cell>
          <cell r="B10" t="str">
            <v>140187</v>
          </cell>
          <cell r="C10">
            <v>5686</v>
          </cell>
          <cell r="D10">
            <v>813379.48999998719</v>
          </cell>
          <cell r="E10">
            <v>877634.75000001898</v>
          </cell>
          <cell r="F10">
            <v>122718.5199999973</v>
          </cell>
          <cell r="G10">
            <v>-473.12</v>
          </cell>
        </row>
        <row r="11">
          <cell r="A11">
            <v>2006</v>
          </cell>
          <cell r="B11" t="str">
            <v>140054</v>
          </cell>
          <cell r="C11">
            <v>5751</v>
          </cell>
          <cell r="D11">
            <v>1948308.2399999825</v>
          </cell>
          <cell r="E11">
            <v>2102222.260000064</v>
          </cell>
          <cell r="F11">
            <v>353430.70999999525</v>
          </cell>
          <cell r="G11">
            <v>-881.67</v>
          </cell>
        </row>
        <row r="12">
          <cell r="A12">
            <v>2008</v>
          </cell>
          <cell r="B12" t="str">
            <v>140162</v>
          </cell>
          <cell r="C12">
            <v>12206</v>
          </cell>
          <cell r="D12">
            <v>1148380.8500000001</v>
          </cell>
          <cell r="E12">
            <v>1239102.5000000473</v>
          </cell>
          <cell r="F12">
            <v>116733.30999999843</v>
          </cell>
          <cell r="G12">
            <v>-948.91</v>
          </cell>
        </row>
        <row r="13">
          <cell r="A13">
            <v>2009</v>
          </cell>
          <cell r="B13" t="str">
            <v>140118</v>
          </cell>
          <cell r="C13">
            <v>6993</v>
          </cell>
          <cell r="D13">
            <v>906413.92999999807</v>
          </cell>
          <cell r="E13">
            <v>978025.31000003603</v>
          </cell>
          <cell r="F13">
            <v>50258.020000000113</v>
          </cell>
          <cell r="G13">
            <v>-42.11</v>
          </cell>
        </row>
        <row r="14">
          <cell r="A14">
            <v>2010</v>
          </cell>
          <cell r="B14" t="str">
            <v>140145</v>
          </cell>
          <cell r="C14">
            <v>8944</v>
          </cell>
          <cell r="D14">
            <v>697967.46000000602</v>
          </cell>
          <cell r="E14">
            <v>753109.33999996458</v>
          </cell>
          <cell r="F14">
            <v>108264.85000000117</v>
          </cell>
          <cell r="G14">
            <v>-818.69000000000051</v>
          </cell>
        </row>
        <row r="15">
          <cell r="A15">
            <v>2014</v>
          </cell>
          <cell r="B15" t="str">
            <v>141321</v>
          </cell>
          <cell r="C15">
            <v>4679</v>
          </cell>
          <cell r="D15">
            <v>501076.7499999869</v>
          </cell>
          <cell r="E15">
            <v>540656.96000000334</v>
          </cell>
          <cell r="F15">
            <v>84776.249999997701</v>
          </cell>
          <cell r="G15">
            <v>-261.07</v>
          </cell>
        </row>
        <row r="16">
          <cell r="A16">
            <v>2015</v>
          </cell>
          <cell r="B16" t="str">
            <v>140185</v>
          </cell>
          <cell r="C16">
            <v>31231</v>
          </cell>
          <cell r="D16">
            <v>2860758.3300000955</v>
          </cell>
          <cell r="E16">
            <v>3086782.8200000478</v>
          </cell>
          <cell r="F16">
            <v>463841.59000008483</v>
          </cell>
          <cell r="G16">
            <v>-2008.88</v>
          </cell>
        </row>
        <row r="17">
          <cell r="A17">
            <v>2016</v>
          </cell>
          <cell r="B17" t="str">
            <v>520100</v>
          </cell>
          <cell r="C17">
            <v>333</v>
          </cell>
          <cell r="D17">
            <v>43198.65</v>
          </cell>
          <cell r="E17">
            <v>46611.24</v>
          </cell>
          <cell r="F17">
            <v>3856.7800000000075</v>
          </cell>
          <cell r="G17">
            <v>0</v>
          </cell>
        </row>
        <row r="18">
          <cell r="A18">
            <v>2018</v>
          </cell>
          <cell r="B18" t="str">
            <v>160057</v>
          </cell>
          <cell r="C18">
            <v>271</v>
          </cell>
          <cell r="D18">
            <v>16850.22</v>
          </cell>
          <cell r="E18">
            <v>18181.23</v>
          </cell>
          <cell r="F18">
            <v>3305.09</v>
          </cell>
          <cell r="G18">
            <v>0</v>
          </cell>
        </row>
        <row r="19">
          <cell r="A19">
            <v>2134</v>
          </cell>
          <cell r="B19" t="str">
            <v>140291</v>
          </cell>
          <cell r="C19">
            <v>2278</v>
          </cell>
          <cell r="D19">
            <v>596343.09</v>
          </cell>
          <cell r="E19">
            <v>643454.47999999905</v>
          </cell>
          <cell r="F19">
            <v>65199.300000000076</v>
          </cell>
          <cell r="G19">
            <v>-127.57</v>
          </cell>
        </row>
        <row r="20">
          <cell r="A20">
            <v>3002</v>
          </cell>
          <cell r="B20" t="str">
            <v>140001</v>
          </cell>
          <cell r="C20">
            <v>11891</v>
          </cell>
          <cell r="D20">
            <v>992754.00000001059</v>
          </cell>
          <cell r="E20">
            <v>1071193.6599999368</v>
          </cell>
          <cell r="F20">
            <v>176873.06000000468</v>
          </cell>
          <cell r="G20">
            <v>-1015.47</v>
          </cell>
        </row>
        <row r="21">
          <cell r="A21">
            <v>3003</v>
          </cell>
          <cell r="B21" t="str">
            <v>260110</v>
          </cell>
          <cell r="C21">
            <v>1295</v>
          </cell>
          <cell r="D21">
            <v>257140.12</v>
          </cell>
          <cell r="E21">
            <v>277454.85000000149</v>
          </cell>
          <cell r="F21">
            <v>29373.720000000216</v>
          </cell>
          <cell r="G21">
            <v>-91.75</v>
          </cell>
        </row>
        <row r="22">
          <cell r="A22">
            <v>3004</v>
          </cell>
          <cell r="B22" t="str">
            <v>260183</v>
          </cell>
          <cell r="C22">
            <v>859</v>
          </cell>
          <cell r="D22">
            <v>117842.95</v>
          </cell>
          <cell r="E22">
            <v>127152.69</v>
          </cell>
          <cell r="F22">
            <v>18813.170000000104</v>
          </cell>
          <cell r="G22">
            <v>-69.25</v>
          </cell>
        </row>
        <row r="23">
          <cell r="A23">
            <v>3005</v>
          </cell>
          <cell r="B23" t="str">
            <v>140164</v>
          </cell>
          <cell r="C23">
            <v>17173</v>
          </cell>
          <cell r="D23">
            <v>2489699.0299999518</v>
          </cell>
          <cell r="E23">
            <v>2686396.0899998955</v>
          </cell>
          <cell r="F23">
            <v>281859.8500000186</v>
          </cell>
          <cell r="G23">
            <v>-1366.13</v>
          </cell>
        </row>
        <row r="24">
          <cell r="A24">
            <v>3007</v>
          </cell>
          <cell r="B24" t="str">
            <v>140141</v>
          </cell>
          <cell r="C24">
            <v>5338</v>
          </cell>
          <cell r="D24">
            <v>522182.38999999838</v>
          </cell>
          <cell r="E24">
            <v>563434.3200000081</v>
          </cell>
          <cell r="F24">
            <v>77385.479999998686</v>
          </cell>
          <cell r="G24">
            <v>-469.5</v>
          </cell>
        </row>
        <row r="25">
          <cell r="A25">
            <v>3009</v>
          </cell>
          <cell r="B25" t="str">
            <v>141300</v>
          </cell>
          <cell r="C25">
            <v>4047</v>
          </cell>
          <cell r="D25">
            <v>320378.59000000003</v>
          </cell>
          <cell r="E25">
            <v>345687.77000000124</v>
          </cell>
          <cell r="F25">
            <v>77370.879999998346</v>
          </cell>
          <cell r="G25">
            <v>-197.3</v>
          </cell>
        </row>
        <row r="26">
          <cell r="A26">
            <v>3010</v>
          </cell>
          <cell r="B26" t="str">
            <v>141305</v>
          </cell>
          <cell r="C26">
            <v>5187</v>
          </cell>
          <cell r="D26">
            <v>551713.85</v>
          </cell>
          <cell r="E26">
            <v>595296.29000001098</v>
          </cell>
          <cell r="F26">
            <v>74674.380000000252</v>
          </cell>
          <cell r="G26">
            <v>-372.74</v>
          </cell>
        </row>
        <row r="27">
          <cell r="A27">
            <v>3011</v>
          </cell>
          <cell r="B27" t="str">
            <v>140034</v>
          </cell>
          <cell r="C27">
            <v>17064</v>
          </cell>
          <cell r="D27">
            <v>2582096.9299998935</v>
          </cell>
          <cell r="E27">
            <v>2786075.9100000327</v>
          </cell>
          <cell r="F27">
            <v>568113.68000000413</v>
          </cell>
          <cell r="G27">
            <v>-677.35</v>
          </cell>
        </row>
        <row r="28">
          <cell r="A28">
            <v>3014</v>
          </cell>
          <cell r="B28" t="str">
            <v>140303</v>
          </cell>
          <cell r="C28">
            <v>457</v>
          </cell>
          <cell r="D28">
            <v>56157</v>
          </cell>
          <cell r="E28">
            <v>60593.860000000117</v>
          </cell>
          <cell r="F28">
            <v>4981.3400000000074</v>
          </cell>
          <cell r="G28">
            <v>0</v>
          </cell>
        </row>
        <row r="29">
          <cell r="A29">
            <v>3020</v>
          </cell>
          <cell r="B29" t="str">
            <v>140197</v>
          </cell>
          <cell r="C29">
            <v>2734</v>
          </cell>
          <cell r="D29">
            <v>352242</v>
          </cell>
          <cell r="E29">
            <v>380070.6600000023</v>
          </cell>
          <cell r="F29">
            <v>40226.810000000514</v>
          </cell>
          <cell r="G29">
            <v>-10.75</v>
          </cell>
        </row>
        <row r="30">
          <cell r="A30">
            <v>3023</v>
          </cell>
          <cell r="B30" t="str">
            <v>140088</v>
          </cell>
          <cell r="C30">
            <v>172207</v>
          </cell>
          <cell r="D30">
            <v>29372456.689992897</v>
          </cell>
          <cell r="E30">
            <v>31692964.019995756</v>
          </cell>
          <cell r="F30">
            <v>3504526.659999209</v>
          </cell>
          <cell r="G30">
            <v>-9632.0799999999908</v>
          </cell>
        </row>
        <row r="31">
          <cell r="A31">
            <v>3025</v>
          </cell>
          <cell r="B31" t="str">
            <v>143300</v>
          </cell>
          <cell r="C31">
            <v>67341</v>
          </cell>
          <cell r="D31">
            <v>8342371.389999846</v>
          </cell>
          <cell r="E31">
            <v>9001472.1399975326</v>
          </cell>
          <cell r="F31">
            <v>1134632.2900000405</v>
          </cell>
          <cell r="G31">
            <v>-7552.1600000000117</v>
          </cell>
        </row>
        <row r="32">
          <cell r="A32">
            <v>3031</v>
          </cell>
          <cell r="B32" t="str">
            <v>140207</v>
          </cell>
          <cell r="C32">
            <v>1735</v>
          </cell>
          <cell r="D32">
            <v>192741.25</v>
          </cell>
          <cell r="E32">
            <v>207968.92000000097</v>
          </cell>
          <cell r="F32">
            <v>27339.970000000078</v>
          </cell>
          <cell r="G32">
            <v>-44.95</v>
          </cell>
        </row>
        <row r="33">
          <cell r="A33">
            <v>3032</v>
          </cell>
          <cell r="B33" t="str">
            <v>140133</v>
          </cell>
          <cell r="C33">
            <v>19938</v>
          </cell>
          <cell r="D33">
            <v>2769268.4000000074</v>
          </cell>
          <cell r="E33">
            <v>2988056.5799998208</v>
          </cell>
          <cell r="F33">
            <v>275770.49999998865</v>
          </cell>
          <cell r="G33">
            <v>-1232.3</v>
          </cell>
        </row>
        <row r="34">
          <cell r="A34">
            <v>3036</v>
          </cell>
          <cell r="B34" t="str">
            <v>143301</v>
          </cell>
          <cell r="C34">
            <v>36282</v>
          </cell>
          <cell r="D34">
            <v>3442768.5100003933</v>
          </cell>
          <cell r="E34">
            <v>3714776.0499993931</v>
          </cell>
          <cell r="F34">
            <v>776660.3500000746</v>
          </cell>
          <cell r="G34">
            <v>-4008.8600000000051</v>
          </cell>
        </row>
        <row r="35">
          <cell r="A35">
            <v>3038</v>
          </cell>
          <cell r="B35" t="str">
            <v>140083</v>
          </cell>
          <cell r="C35">
            <v>6647</v>
          </cell>
          <cell r="D35">
            <v>596045.54</v>
          </cell>
          <cell r="E35">
            <v>643139.2200000172</v>
          </cell>
          <cell r="F35">
            <v>141463.86000000511</v>
          </cell>
          <cell r="G35">
            <v>-85.05</v>
          </cell>
        </row>
        <row r="36">
          <cell r="A36">
            <v>3042</v>
          </cell>
          <cell r="B36" t="str">
            <v>140158</v>
          </cell>
          <cell r="C36">
            <v>41739</v>
          </cell>
          <cell r="D36">
            <v>4841434.6899999697</v>
          </cell>
          <cell r="E36">
            <v>5223957.3200001717</v>
          </cell>
          <cell r="F36">
            <v>565245.46000006259</v>
          </cell>
          <cell r="G36">
            <v>-1315.62</v>
          </cell>
        </row>
        <row r="37">
          <cell r="A37">
            <v>3043</v>
          </cell>
          <cell r="B37" t="str">
            <v>140075</v>
          </cell>
          <cell r="C37">
            <v>26913</v>
          </cell>
          <cell r="D37">
            <v>3311702.85</v>
          </cell>
          <cell r="E37">
            <v>3573325.7900004555</v>
          </cell>
          <cell r="F37">
            <v>219477.96000001146</v>
          </cell>
          <cell r="G37">
            <v>-510.62</v>
          </cell>
        </row>
        <row r="38">
          <cell r="A38">
            <v>3045</v>
          </cell>
          <cell r="B38" t="str">
            <v>140018</v>
          </cell>
          <cell r="C38">
            <v>158328</v>
          </cell>
          <cell r="D38">
            <v>15634271.180000016</v>
          </cell>
          <cell r="E38">
            <v>16869483.070004012</v>
          </cell>
          <cell r="F38">
            <v>2552152.7999978405</v>
          </cell>
          <cell r="G38">
            <v>-10161.879999999999</v>
          </cell>
        </row>
        <row r="39">
          <cell r="A39">
            <v>3046</v>
          </cell>
          <cell r="B39" t="str">
            <v>140206</v>
          </cell>
          <cell r="C39">
            <v>42162</v>
          </cell>
          <cell r="D39">
            <v>3882201.08</v>
          </cell>
          <cell r="E39">
            <v>4188927.9400008321</v>
          </cell>
          <cell r="F39">
            <v>557673.85000001139</v>
          </cell>
          <cell r="G39">
            <v>-1080.8499999999999</v>
          </cell>
        </row>
        <row r="40">
          <cell r="A40">
            <v>3048</v>
          </cell>
          <cell r="B40" t="str">
            <v>140119</v>
          </cell>
          <cell r="C40">
            <v>63294</v>
          </cell>
          <cell r="D40">
            <v>9366241.4100000057</v>
          </cell>
          <cell r="E40">
            <v>10106172.420001106</v>
          </cell>
          <cell r="F40">
            <v>506005.70000006154</v>
          </cell>
          <cell r="G40">
            <v>-2428.21</v>
          </cell>
        </row>
        <row r="41">
          <cell r="A41">
            <v>3049</v>
          </cell>
          <cell r="B41" t="str">
            <v>140300</v>
          </cell>
          <cell r="C41">
            <v>1214</v>
          </cell>
          <cell r="D41">
            <v>88931.429999999789</v>
          </cell>
          <cell r="E41">
            <v>95957.640000000261</v>
          </cell>
          <cell r="F41">
            <v>16407.75</v>
          </cell>
          <cell r="G41">
            <v>-170</v>
          </cell>
        </row>
        <row r="42">
          <cell r="A42">
            <v>3050</v>
          </cell>
          <cell r="B42" t="str">
            <v>140103</v>
          </cell>
          <cell r="C42">
            <v>8427</v>
          </cell>
          <cell r="D42">
            <v>801515</v>
          </cell>
          <cell r="E42">
            <v>864836.58000001544</v>
          </cell>
          <cell r="F42">
            <v>70192.869999998948</v>
          </cell>
          <cell r="G42">
            <v>-222.02</v>
          </cell>
        </row>
        <row r="43">
          <cell r="A43">
            <v>3051</v>
          </cell>
          <cell r="B43" t="str">
            <v>140094</v>
          </cell>
          <cell r="C43">
            <v>21419</v>
          </cell>
          <cell r="D43">
            <v>3274633.16</v>
          </cell>
          <cell r="E43">
            <v>3533344.2700000214</v>
          </cell>
          <cell r="F43">
            <v>245596.0800000072</v>
          </cell>
          <cell r="G43">
            <v>-556.85</v>
          </cell>
        </row>
        <row r="44">
          <cell r="A44">
            <v>3052</v>
          </cell>
          <cell r="B44" t="str">
            <v>140224</v>
          </cell>
          <cell r="C44">
            <v>20875</v>
          </cell>
          <cell r="D44">
            <v>2215954.5699999998</v>
          </cell>
          <cell r="E44">
            <v>2391035.7300000945</v>
          </cell>
          <cell r="F44">
            <v>303492.98999995674</v>
          </cell>
          <cell r="G44">
            <v>-983.65</v>
          </cell>
        </row>
        <row r="45">
          <cell r="A45">
            <v>3054</v>
          </cell>
          <cell r="B45" t="str">
            <v>140180</v>
          </cell>
          <cell r="C45">
            <v>35446</v>
          </cell>
          <cell r="D45">
            <v>3755499.0100000799</v>
          </cell>
          <cell r="E45">
            <v>4052229.7800003644</v>
          </cell>
          <cell r="F45">
            <v>312287.37000003835</v>
          </cell>
          <cell r="G45">
            <v>-823.18</v>
          </cell>
        </row>
        <row r="46">
          <cell r="A46">
            <v>3055</v>
          </cell>
          <cell r="B46" t="str">
            <v>140048</v>
          </cell>
          <cell r="C46">
            <v>11513</v>
          </cell>
          <cell r="D46">
            <v>1431819.53</v>
          </cell>
          <cell r="E46">
            <v>1544944.6100000197</v>
          </cell>
          <cell r="F46">
            <v>214158.60999999061</v>
          </cell>
          <cell r="G46">
            <v>-839.31</v>
          </cell>
        </row>
        <row r="47">
          <cell r="A47">
            <v>3056</v>
          </cell>
          <cell r="B47" t="str">
            <v>140114</v>
          </cell>
          <cell r="C47">
            <v>98877</v>
          </cell>
          <cell r="D47">
            <v>12857464.119999856</v>
          </cell>
          <cell r="E47">
            <v>13873214.870003056</v>
          </cell>
          <cell r="F47">
            <v>1147810.0399991146</v>
          </cell>
          <cell r="G47">
            <v>-3536.77</v>
          </cell>
        </row>
        <row r="48">
          <cell r="A48">
            <v>3062</v>
          </cell>
          <cell r="B48" t="str">
            <v>141303</v>
          </cell>
          <cell r="C48">
            <v>3117</v>
          </cell>
          <cell r="D48">
            <v>213381.23</v>
          </cell>
          <cell r="E48">
            <v>230239.29999999909</v>
          </cell>
          <cell r="F48">
            <v>23992.249999999935</v>
          </cell>
          <cell r="G48">
            <v>-427.68</v>
          </cell>
        </row>
        <row r="49">
          <cell r="A49">
            <v>3065</v>
          </cell>
          <cell r="B49" t="str">
            <v>140151</v>
          </cell>
          <cell r="C49">
            <v>10169</v>
          </cell>
          <cell r="D49">
            <v>1156408</v>
          </cell>
          <cell r="E49">
            <v>1247772.7999999432</v>
          </cell>
          <cell r="F49">
            <v>150646.97</v>
          </cell>
          <cell r="G49">
            <v>0</v>
          </cell>
        </row>
        <row r="50">
          <cell r="A50">
            <v>3066</v>
          </cell>
          <cell r="B50" t="str">
            <v>140117</v>
          </cell>
          <cell r="C50">
            <v>17878</v>
          </cell>
          <cell r="D50">
            <v>2644973.7500000158</v>
          </cell>
          <cell r="E50">
            <v>2853932.9199998952</v>
          </cell>
          <cell r="F50">
            <v>273556.00999999366</v>
          </cell>
          <cell r="G50">
            <v>-856.44</v>
          </cell>
        </row>
        <row r="51">
          <cell r="A51">
            <v>3067</v>
          </cell>
          <cell r="B51" t="str">
            <v>140082</v>
          </cell>
          <cell r="C51">
            <v>4451</v>
          </cell>
          <cell r="D51">
            <v>2204822.61</v>
          </cell>
          <cell r="E51">
            <v>2379005.5099999779</v>
          </cell>
          <cell r="F51">
            <v>409734.20000000263</v>
          </cell>
          <cell r="G51">
            <v>-91.06</v>
          </cell>
        </row>
        <row r="52">
          <cell r="A52">
            <v>3068</v>
          </cell>
          <cell r="B52" t="str">
            <v>140181</v>
          </cell>
          <cell r="C52">
            <v>12893</v>
          </cell>
          <cell r="D52">
            <v>1295125</v>
          </cell>
          <cell r="E52">
            <v>1397439.0599999332</v>
          </cell>
          <cell r="F52">
            <v>144306.74999999182</v>
          </cell>
          <cell r="G52">
            <v>-432.12</v>
          </cell>
        </row>
        <row r="53">
          <cell r="A53">
            <v>3071</v>
          </cell>
          <cell r="B53" t="str">
            <v>140177</v>
          </cell>
          <cell r="C53">
            <v>9832</v>
          </cell>
          <cell r="D53">
            <v>898283.61</v>
          </cell>
          <cell r="E53">
            <v>969254.24999999278</v>
          </cell>
          <cell r="F53">
            <v>101360.90000000256</v>
          </cell>
          <cell r="G53">
            <v>-266.44</v>
          </cell>
        </row>
        <row r="54">
          <cell r="A54">
            <v>3072</v>
          </cell>
          <cell r="B54" t="str">
            <v>140179</v>
          </cell>
          <cell r="C54">
            <v>16767</v>
          </cell>
          <cell r="D54">
            <v>1971139.83</v>
          </cell>
          <cell r="E54">
            <v>2126872.98000021</v>
          </cell>
          <cell r="F54">
            <v>192403.18000000279</v>
          </cell>
          <cell r="G54">
            <v>-885.85</v>
          </cell>
        </row>
        <row r="55">
          <cell r="A55">
            <v>3073</v>
          </cell>
          <cell r="B55" t="str">
            <v>140182</v>
          </cell>
          <cell r="C55">
            <v>18516</v>
          </cell>
          <cell r="D55">
            <v>2429049</v>
          </cell>
          <cell r="E55">
            <v>2620939.9800000102</v>
          </cell>
          <cell r="F55">
            <v>280269.90999999101</v>
          </cell>
          <cell r="G55">
            <v>-1655.23</v>
          </cell>
        </row>
        <row r="56">
          <cell r="A56">
            <v>3075</v>
          </cell>
          <cell r="B56" t="str">
            <v>140095</v>
          </cell>
          <cell r="C56">
            <v>22032</v>
          </cell>
          <cell r="D56">
            <v>1875915.27</v>
          </cell>
          <cell r="E56">
            <v>2024122.0600001467</v>
          </cell>
          <cell r="F56">
            <v>238528.78000000535</v>
          </cell>
          <cell r="G56">
            <v>-939.42</v>
          </cell>
        </row>
        <row r="57">
          <cell r="A57">
            <v>3080</v>
          </cell>
          <cell r="B57" t="str">
            <v>143025</v>
          </cell>
          <cell r="C57">
            <v>918</v>
          </cell>
          <cell r="D57">
            <v>127161.8</v>
          </cell>
          <cell r="E57">
            <v>137208.42000000092</v>
          </cell>
          <cell r="F57">
            <v>20475.089999999906</v>
          </cell>
          <cell r="G57">
            <v>0</v>
          </cell>
        </row>
        <row r="58">
          <cell r="A58">
            <v>3085</v>
          </cell>
          <cell r="B58" t="str">
            <v>140251</v>
          </cell>
          <cell r="C58">
            <v>25124</v>
          </cell>
          <cell r="D58">
            <v>2824472.7</v>
          </cell>
          <cell r="E58">
            <v>3047615.7999996892</v>
          </cell>
          <cell r="F58">
            <v>270781.41999995412</v>
          </cell>
          <cell r="G58">
            <v>-135.07</v>
          </cell>
        </row>
        <row r="59">
          <cell r="A59">
            <v>3091</v>
          </cell>
          <cell r="B59" t="str">
            <v>141338</v>
          </cell>
          <cell r="C59">
            <v>4890</v>
          </cell>
          <cell r="D59">
            <v>533201.2499999986</v>
          </cell>
          <cell r="E59">
            <v>575323.70999999694</v>
          </cell>
          <cell r="F59">
            <v>92496.739999998943</v>
          </cell>
          <cell r="G59">
            <v>-586.96</v>
          </cell>
        </row>
        <row r="60">
          <cell r="A60">
            <v>3093</v>
          </cell>
          <cell r="B60" t="str">
            <v>143026</v>
          </cell>
          <cell r="C60">
            <v>3846</v>
          </cell>
          <cell r="D60">
            <v>1527767.71</v>
          </cell>
          <cell r="E60">
            <v>1648463.6899999948</v>
          </cell>
          <cell r="F60">
            <v>520634.07000000094</v>
          </cell>
          <cell r="G60">
            <v>-2250.19</v>
          </cell>
        </row>
        <row r="61">
          <cell r="A61">
            <v>3098</v>
          </cell>
          <cell r="B61" t="str">
            <v>140150</v>
          </cell>
          <cell r="C61">
            <v>220563</v>
          </cell>
          <cell r="D61">
            <v>21832215.639996056</v>
          </cell>
          <cell r="E61">
            <v>23556981.399984013</v>
          </cell>
          <cell r="F61">
            <v>4486232.870002822</v>
          </cell>
          <cell r="G61">
            <v>-12170.66</v>
          </cell>
        </row>
        <row r="62">
          <cell r="A62">
            <v>3102</v>
          </cell>
          <cell r="B62" t="str">
            <v>140115</v>
          </cell>
          <cell r="C62">
            <v>13480</v>
          </cell>
          <cell r="D62">
            <v>1331272.3099999866</v>
          </cell>
          <cell r="E62">
            <v>1436455.0199999725</v>
          </cell>
          <cell r="F62">
            <v>163432.62999999837</v>
          </cell>
          <cell r="G62">
            <v>-440.77</v>
          </cell>
        </row>
        <row r="63">
          <cell r="A63">
            <v>3104</v>
          </cell>
          <cell r="B63" t="str">
            <v>140301</v>
          </cell>
          <cell r="C63">
            <v>23736</v>
          </cell>
          <cell r="D63">
            <v>2004236.1699999792</v>
          </cell>
          <cell r="E63">
            <v>2162594.7199998205</v>
          </cell>
          <cell r="F63">
            <v>436429.7700000233</v>
          </cell>
          <cell r="G63">
            <v>-122.45</v>
          </cell>
        </row>
        <row r="64">
          <cell r="A64">
            <v>3107</v>
          </cell>
          <cell r="B64" t="str">
            <v>140068</v>
          </cell>
          <cell r="C64">
            <v>10432</v>
          </cell>
          <cell r="D64">
            <v>1037678.43</v>
          </cell>
          <cell r="E64">
            <v>1119668.6099999179</v>
          </cell>
          <cell r="F64">
            <v>138394.08999999409</v>
          </cell>
          <cell r="G64">
            <v>-480.95</v>
          </cell>
        </row>
        <row r="65">
          <cell r="A65">
            <v>3122</v>
          </cell>
          <cell r="B65" t="str">
            <v>140281</v>
          </cell>
          <cell r="C65">
            <v>38532</v>
          </cell>
          <cell r="D65">
            <v>4421597.01</v>
          </cell>
          <cell r="E65">
            <v>4770929.4300008873</v>
          </cell>
          <cell r="F65">
            <v>344535.22000003897</v>
          </cell>
          <cell r="G65">
            <v>-2468.06</v>
          </cell>
        </row>
        <row r="66">
          <cell r="A66">
            <v>3138</v>
          </cell>
          <cell r="B66" t="str">
            <v>140152</v>
          </cell>
          <cell r="C66">
            <v>6571</v>
          </cell>
          <cell r="D66">
            <v>921758.92</v>
          </cell>
          <cell r="E66">
            <v>994580.67999998527</v>
          </cell>
          <cell r="F66">
            <v>100052.61000000052</v>
          </cell>
          <cell r="G66">
            <v>-292.26</v>
          </cell>
        </row>
        <row r="67">
          <cell r="A67">
            <v>3453</v>
          </cell>
          <cell r="B67" t="str">
            <v>160080</v>
          </cell>
          <cell r="C67">
            <v>418</v>
          </cell>
          <cell r="D67">
            <v>48531</v>
          </cell>
          <cell r="E67">
            <v>52365.08</v>
          </cell>
          <cell r="F67">
            <v>6967.3800000000092</v>
          </cell>
          <cell r="G67">
            <v>-51.6</v>
          </cell>
        </row>
        <row r="68">
          <cell r="A68">
            <v>4001</v>
          </cell>
          <cell r="B68" t="str">
            <v>140093</v>
          </cell>
          <cell r="C68">
            <v>8152</v>
          </cell>
          <cell r="D68">
            <v>1470224.5100000328</v>
          </cell>
          <cell r="E68">
            <v>1586370.1000000339</v>
          </cell>
          <cell r="F68">
            <v>311922.89000002434</v>
          </cell>
          <cell r="G68">
            <v>-498.25</v>
          </cell>
        </row>
        <row r="69">
          <cell r="A69">
            <v>4004</v>
          </cell>
          <cell r="B69" t="str">
            <v>140135</v>
          </cell>
          <cell r="C69">
            <v>30813</v>
          </cell>
          <cell r="D69">
            <v>3934640.6099997577</v>
          </cell>
          <cell r="E69">
            <v>4245468.1699999906</v>
          </cell>
          <cell r="F69">
            <v>756130.90000002331</v>
          </cell>
          <cell r="G69">
            <v>-2627.2</v>
          </cell>
        </row>
        <row r="70">
          <cell r="A70">
            <v>4005</v>
          </cell>
          <cell r="B70" t="str">
            <v>140166</v>
          </cell>
          <cell r="C70">
            <v>18351</v>
          </cell>
          <cell r="D70">
            <v>1530217.6500000521</v>
          </cell>
          <cell r="E70">
            <v>1651110.1000000341</v>
          </cell>
          <cell r="F70">
            <v>273141.56000000233</v>
          </cell>
          <cell r="G70">
            <v>-2540.91</v>
          </cell>
        </row>
        <row r="71">
          <cell r="A71">
            <v>4006</v>
          </cell>
          <cell r="B71" t="str">
            <v>140286</v>
          </cell>
          <cell r="C71">
            <v>9917</v>
          </cell>
          <cell r="D71">
            <v>1177987.5500000189</v>
          </cell>
          <cell r="E71">
            <v>1271059.3600000972</v>
          </cell>
          <cell r="F71">
            <v>181746.42000000519</v>
          </cell>
          <cell r="G71">
            <v>-936.20000000000073</v>
          </cell>
        </row>
        <row r="72">
          <cell r="A72">
            <v>4008</v>
          </cell>
          <cell r="B72" t="str">
            <v>140012</v>
          </cell>
          <cell r="C72">
            <v>12228</v>
          </cell>
          <cell r="D72">
            <v>1401681.99</v>
          </cell>
          <cell r="E72">
            <v>1512417.9699999762</v>
          </cell>
          <cell r="F72">
            <v>230858.75000000416</v>
          </cell>
          <cell r="G72">
            <v>-2294.5700000000002</v>
          </cell>
        </row>
        <row r="73">
          <cell r="A73">
            <v>4009</v>
          </cell>
          <cell r="B73" t="str">
            <v>141331</v>
          </cell>
          <cell r="C73">
            <v>4660</v>
          </cell>
          <cell r="D73">
            <v>630669.72000000172</v>
          </cell>
          <cell r="E73">
            <v>680497.3499999952</v>
          </cell>
          <cell r="F73">
            <v>88637.159999998767</v>
          </cell>
          <cell r="G73">
            <v>-608.79</v>
          </cell>
        </row>
        <row r="74">
          <cell r="A74">
            <v>4010</v>
          </cell>
          <cell r="B74" t="str">
            <v>160117</v>
          </cell>
          <cell r="C74">
            <v>21</v>
          </cell>
          <cell r="D74">
            <v>2200.91</v>
          </cell>
          <cell r="E74">
            <v>2374.7800000000002</v>
          </cell>
          <cell r="F74">
            <v>148.91999999999999</v>
          </cell>
          <cell r="G74">
            <v>0</v>
          </cell>
        </row>
        <row r="75">
          <cell r="A75">
            <v>4011</v>
          </cell>
          <cell r="B75" t="str">
            <v>160069</v>
          </cell>
          <cell r="C75">
            <v>7</v>
          </cell>
          <cell r="D75">
            <v>1292</v>
          </cell>
          <cell r="E75">
            <v>1394.07</v>
          </cell>
          <cell r="F75">
            <v>315.2</v>
          </cell>
          <cell r="G75">
            <v>0</v>
          </cell>
        </row>
        <row r="76">
          <cell r="A76">
            <v>4013</v>
          </cell>
          <cell r="B76" t="str">
            <v>140105</v>
          </cell>
          <cell r="C76">
            <v>13056</v>
          </cell>
          <cell r="D76">
            <v>913596.15999999375</v>
          </cell>
          <cell r="E76">
            <v>985784.30999998085</v>
          </cell>
          <cell r="F76">
            <v>150593.30999998495</v>
          </cell>
          <cell r="G76">
            <v>-455.15</v>
          </cell>
        </row>
        <row r="77">
          <cell r="A77">
            <v>4016</v>
          </cell>
          <cell r="B77" t="str">
            <v>150090</v>
          </cell>
          <cell r="C77">
            <v>619</v>
          </cell>
          <cell r="D77">
            <v>139653.51999999999</v>
          </cell>
          <cell r="E77">
            <v>150685.14000000071</v>
          </cell>
          <cell r="F77">
            <v>12643.960000000126</v>
          </cell>
          <cell r="G77">
            <v>0</v>
          </cell>
        </row>
        <row r="78">
          <cell r="A78">
            <v>4025</v>
          </cell>
          <cell r="B78" t="str">
            <v>140288</v>
          </cell>
          <cell r="C78">
            <v>5577</v>
          </cell>
          <cell r="D78">
            <v>587901.13000000082</v>
          </cell>
          <cell r="E78">
            <v>634349.75000001036</v>
          </cell>
          <cell r="F78">
            <v>58782.450000000608</v>
          </cell>
          <cell r="G78">
            <v>-562.70000000000005</v>
          </cell>
        </row>
        <row r="79">
          <cell r="A79">
            <v>4031</v>
          </cell>
          <cell r="B79" t="str">
            <v>160033</v>
          </cell>
          <cell r="C79">
            <v>3005</v>
          </cell>
          <cell r="D79">
            <v>348532.61</v>
          </cell>
          <cell r="E79">
            <v>376067.51</v>
          </cell>
          <cell r="F79">
            <v>55971.939999999617</v>
          </cell>
          <cell r="G79">
            <v>-214.15</v>
          </cell>
        </row>
        <row r="80">
          <cell r="A80">
            <v>5002</v>
          </cell>
          <cell r="B80" t="str">
            <v>140066</v>
          </cell>
          <cell r="C80">
            <v>23398</v>
          </cell>
          <cell r="D80">
            <v>1541184.1100000767</v>
          </cell>
          <cell r="E80">
            <v>1662944.3500001007</v>
          </cell>
          <cell r="F80">
            <v>355925.8200000287</v>
          </cell>
          <cell r="G80">
            <v>-950</v>
          </cell>
        </row>
        <row r="81">
          <cell r="A81">
            <v>5003</v>
          </cell>
          <cell r="B81" t="str">
            <v>140032</v>
          </cell>
          <cell r="C81">
            <v>7250</v>
          </cell>
          <cell r="D81">
            <v>451817.00999999867</v>
          </cell>
          <cell r="E81">
            <v>487511.0499999834</v>
          </cell>
          <cell r="F81">
            <v>124880.93000000063</v>
          </cell>
          <cell r="G81">
            <v>-208.35</v>
          </cell>
        </row>
        <row r="82">
          <cell r="A82">
            <v>5004</v>
          </cell>
          <cell r="B82" t="str">
            <v>141324</v>
          </cell>
          <cell r="C82">
            <v>7819</v>
          </cell>
          <cell r="D82">
            <v>921759.18000000215</v>
          </cell>
          <cell r="E82">
            <v>994581.55999995559</v>
          </cell>
          <cell r="F82">
            <v>125108.94999999549</v>
          </cell>
          <cell r="G82">
            <v>-384.2</v>
          </cell>
        </row>
        <row r="83">
          <cell r="A83">
            <v>5006</v>
          </cell>
          <cell r="B83" t="str">
            <v>140030</v>
          </cell>
          <cell r="C83">
            <v>16760</v>
          </cell>
          <cell r="D83">
            <v>2024069.3000000278</v>
          </cell>
          <cell r="E83">
            <v>2183966.8700000453</v>
          </cell>
          <cell r="F83">
            <v>248510.28000000832</v>
          </cell>
          <cell r="G83">
            <v>-1034.04</v>
          </cell>
        </row>
        <row r="84">
          <cell r="A84">
            <v>5007</v>
          </cell>
          <cell r="B84" t="str">
            <v>140217</v>
          </cell>
          <cell r="C84">
            <v>6870</v>
          </cell>
          <cell r="D84">
            <v>1358516.74</v>
          </cell>
          <cell r="E84">
            <v>1465842.7900000191</v>
          </cell>
          <cell r="F84">
            <v>167044.05000000185</v>
          </cell>
          <cell r="G84">
            <v>-367.71</v>
          </cell>
        </row>
        <row r="85">
          <cell r="A85">
            <v>5008</v>
          </cell>
          <cell r="B85" t="str">
            <v>140200</v>
          </cell>
          <cell r="C85">
            <v>37612</v>
          </cell>
          <cell r="D85">
            <v>4809892.9599999022</v>
          </cell>
          <cell r="E85">
            <v>5189924.0500000147</v>
          </cell>
          <cell r="F85">
            <v>462776.70000005764</v>
          </cell>
          <cell r="G85">
            <v>-2043.44</v>
          </cell>
        </row>
        <row r="86">
          <cell r="A86">
            <v>5009</v>
          </cell>
          <cell r="B86" t="str">
            <v>141309</v>
          </cell>
          <cell r="C86">
            <v>1414</v>
          </cell>
          <cell r="D86">
            <v>111991.78</v>
          </cell>
          <cell r="E86">
            <v>120839.94</v>
          </cell>
          <cell r="F86">
            <v>10965.73</v>
          </cell>
          <cell r="G86">
            <v>-66.84</v>
          </cell>
        </row>
        <row r="87">
          <cell r="A87">
            <v>5011</v>
          </cell>
          <cell r="B87" t="str">
            <v>140010</v>
          </cell>
          <cell r="C87">
            <v>24968</v>
          </cell>
          <cell r="D87">
            <v>3581748.87</v>
          </cell>
          <cell r="E87">
            <v>3864710.6799998363</v>
          </cell>
          <cell r="F87">
            <v>769561.54999991774</v>
          </cell>
          <cell r="G87">
            <v>-1505.53</v>
          </cell>
        </row>
        <row r="88">
          <cell r="A88">
            <v>5012</v>
          </cell>
          <cell r="B88" t="str">
            <v>140080</v>
          </cell>
          <cell r="C88">
            <v>17796</v>
          </cell>
          <cell r="D88">
            <v>1984665.27</v>
          </cell>
          <cell r="E88">
            <v>2141466.5199999502</v>
          </cell>
          <cell r="F88">
            <v>266215.05999997933</v>
          </cell>
          <cell r="G88">
            <v>-1050.17</v>
          </cell>
        </row>
        <row r="89">
          <cell r="A89">
            <v>5013</v>
          </cell>
          <cell r="B89" t="str">
            <v>140077</v>
          </cell>
          <cell r="C89">
            <v>46186</v>
          </cell>
          <cell r="D89">
            <v>3835007.4800000079</v>
          </cell>
          <cell r="E89">
            <v>4138009.340000343</v>
          </cell>
          <cell r="F89">
            <v>699254.15000000654</v>
          </cell>
          <cell r="G89">
            <v>-3188.85</v>
          </cell>
        </row>
        <row r="90">
          <cell r="A90">
            <v>5014</v>
          </cell>
          <cell r="B90" t="str">
            <v>140258</v>
          </cell>
          <cell r="C90">
            <v>15650</v>
          </cell>
          <cell r="D90">
            <v>2051780.58</v>
          </cell>
          <cell r="E90">
            <v>2213868.9799999059</v>
          </cell>
          <cell r="F90">
            <v>133533.85999999582</v>
          </cell>
          <cell r="G90">
            <v>-481.81</v>
          </cell>
        </row>
        <row r="91">
          <cell r="A91">
            <v>5035</v>
          </cell>
          <cell r="B91" t="str">
            <v>150082</v>
          </cell>
          <cell r="C91">
            <v>757</v>
          </cell>
          <cell r="D91">
            <v>144594.6</v>
          </cell>
          <cell r="E91">
            <v>156018.13</v>
          </cell>
          <cell r="F91">
            <v>52405.860000000081</v>
          </cell>
          <cell r="G91">
            <v>-17.5</v>
          </cell>
        </row>
        <row r="92">
          <cell r="A92">
            <v>5038</v>
          </cell>
          <cell r="B92" t="str">
            <v>150100</v>
          </cell>
          <cell r="C92">
            <v>672</v>
          </cell>
          <cell r="D92">
            <v>72665.389999999941</v>
          </cell>
          <cell r="E92">
            <v>78405.84</v>
          </cell>
          <cell r="F92">
            <v>13951.04</v>
          </cell>
          <cell r="G92">
            <v>-49.04</v>
          </cell>
        </row>
        <row r="93">
          <cell r="A93">
            <v>6002</v>
          </cell>
          <cell r="B93" t="str">
            <v>141311</v>
          </cell>
          <cell r="C93">
            <v>5805</v>
          </cell>
          <cell r="D93">
            <v>468684.65999999887</v>
          </cell>
          <cell r="E93">
            <v>505707.78999998723</v>
          </cell>
          <cell r="F93">
            <v>42788.539999999528</v>
          </cell>
          <cell r="G93">
            <v>-225.97</v>
          </cell>
        </row>
        <row r="94">
          <cell r="A94">
            <v>6003</v>
          </cell>
          <cell r="B94" t="str">
            <v>141351</v>
          </cell>
          <cell r="C94">
            <v>5753</v>
          </cell>
          <cell r="D94">
            <v>543654.52000000258</v>
          </cell>
          <cell r="E94">
            <v>586601.50000000128</v>
          </cell>
          <cell r="F94">
            <v>88769.939999998183</v>
          </cell>
          <cell r="G94">
            <v>-559.17999999999995</v>
          </cell>
        </row>
        <row r="95">
          <cell r="A95">
            <v>6005</v>
          </cell>
          <cell r="B95" t="str">
            <v>140160</v>
          </cell>
          <cell r="C95">
            <v>21615</v>
          </cell>
          <cell r="D95">
            <v>1608483.3299999714</v>
          </cell>
          <cell r="E95">
            <v>1735555.0700000445</v>
          </cell>
          <cell r="F95">
            <v>198379.62999997925</v>
          </cell>
          <cell r="G95">
            <v>-1157.4000000000001</v>
          </cell>
        </row>
        <row r="96">
          <cell r="A96">
            <v>7001</v>
          </cell>
          <cell r="B96" t="str">
            <v>140040</v>
          </cell>
          <cell r="C96">
            <v>14980</v>
          </cell>
          <cell r="D96">
            <v>1485478.19</v>
          </cell>
          <cell r="E96">
            <v>1602846.4799999478</v>
          </cell>
          <cell r="F96">
            <v>132474.83000000886</v>
          </cell>
          <cell r="G96">
            <v>-687.81</v>
          </cell>
        </row>
        <row r="97">
          <cell r="A97">
            <v>7002</v>
          </cell>
          <cell r="B97" t="str">
            <v>140064</v>
          </cell>
          <cell r="C97">
            <v>14223</v>
          </cell>
          <cell r="D97">
            <v>1760694.3499999715</v>
          </cell>
          <cell r="E97">
            <v>1899803.2199999355</v>
          </cell>
          <cell r="F97">
            <v>245775.43000002182</v>
          </cell>
          <cell r="G97">
            <v>-1747.55</v>
          </cell>
        </row>
        <row r="98">
          <cell r="A98">
            <v>7004</v>
          </cell>
          <cell r="B98" t="str">
            <v>141319</v>
          </cell>
          <cell r="C98">
            <v>1756</v>
          </cell>
          <cell r="D98">
            <v>197435.70999999944</v>
          </cell>
          <cell r="E98">
            <v>213033.79999999888</v>
          </cell>
          <cell r="F98">
            <v>35163.430000000153</v>
          </cell>
          <cell r="G98">
            <v>-207.91</v>
          </cell>
        </row>
        <row r="99">
          <cell r="A99">
            <v>7005</v>
          </cell>
          <cell r="B99" t="str">
            <v>140211</v>
          </cell>
          <cell r="C99">
            <v>2895</v>
          </cell>
          <cell r="D99">
            <v>480204.68</v>
          </cell>
          <cell r="E99">
            <v>518142.80999999738</v>
          </cell>
          <cell r="F99">
            <v>125899.82000000149</v>
          </cell>
          <cell r="G99">
            <v>-88.76</v>
          </cell>
        </row>
        <row r="100">
          <cell r="A100">
            <v>7006</v>
          </cell>
          <cell r="B100" t="str">
            <v>141317</v>
          </cell>
          <cell r="C100">
            <v>3827</v>
          </cell>
          <cell r="D100">
            <v>443456.2700000006</v>
          </cell>
          <cell r="E100">
            <v>478489.6499999892</v>
          </cell>
          <cell r="F100">
            <v>68387.149999999674</v>
          </cell>
          <cell r="G100">
            <v>-715.34</v>
          </cell>
        </row>
        <row r="101">
          <cell r="A101">
            <v>7007</v>
          </cell>
          <cell r="B101" t="str">
            <v>140125</v>
          </cell>
          <cell r="C101">
            <v>14259</v>
          </cell>
          <cell r="D101">
            <v>2795827.7100000847</v>
          </cell>
          <cell r="E101">
            <v>3016693.7200000715</v>
          </cell>
          <cell r="F101">
            <v>158477.62999999509</v>
          </cell>
          <cell r="G101">
            <v>-230.99</v>
          </cell>
        </row>
        <row r="102">
          <cell r="A102">
            <v>7008</v>
          </cell>
          <cell r="B102" t="str">
            <v>140137</v>
          </cell>
          <cell r="C102">
            <v>6680</v>
          </cell>
          <cell r="D102">
            <v>657071.54000000108</v>
          </cell>
          <cell r="E102">
            <v>708986.31000000297</v>
          </cell>
          <cell r="F102">
            <v>105831.72999999757</v>
          </cell>
          <cell r="G102">
            <v>-787.09</v>
          </cell>
        </row>
        <row r="103">
          <cell r="A103">
            <v>7009</v>
          </cell>
          <cell r="B103" t="str">
            <v>141302</v>
          </cell>
          <cell r="C103">
            <v>1642</v>
          </cell>
          <cell r="D103">
            <v>158218.95000000001</v>
          </cell>
          <cell r="E103">
            <v>170718.59999999937</v>
          </cell>
          <cell r="F103">
            <v>27531.130000000172</v>
          </cell>
          <cell r="G103">
            <v>-119.22</v>
          </cell>
        </row>
        <row r="104">
          <cell r="A104">
            <v>7074</v>
          </cell>
          <cell r="B104" t="str">
            <v>140292</v>
          </cell>
          <cell r="C104">
            <v>4880</v>
          </cell>
          <cell r="D104">
            <v>611839.35</v>
          </cell>
          <cell r="E104">
            <v>660176.559999994</v>
          </cell>
          <cell r="F104">
            <v>31050.799999999999</v>
          </cell>
          <cell r="G104">
            <v>-99.38</v>
          </cell>
        </row>
        <row r="105">
          <cell r="A105">
            <v>8005</v>
          </cell>
          <cell r="B105" t="str">
            <v>141335</v>
          </cell>
          <cell r="C105">
            <v>1268</v>
          </cell>
          <cell r="D105">
            <v>104520.11</v>
          </cell>
          <cell r="E105">
            <v>112777.32</v>
          </cell>
          <cell r="F105">
            <v>14226.819999999911</v>
          </cell>
          <cell r="G105">
            <v>-343.4</v>
          </cell>
        </row>
        <row r="106">
          <cell r="A106">
            <v>8006</v>
          </cell>
          <cell r="B106" t="str">
            <v>140191</v>
          </cell>
          <cell r="C106">
            <v>29457</v>
          </cell>
          <cell r="D106">
            <v>3367247.2</v>
          </cell>
          <cell r="E106">
            <v>3633295.7199997827</v>
          </cell>
          <cell r="F106">
            <v>273808.36000001169</v>
          </cell>
          <cell r="G106">
            <v>-830.75</v>
          </cell>
        </row>
        <row r="107">
          <cell r="A107">
            <v>8008</v>
          </cell>
          <cell r="B107" t="str">
            <v>140011</v>
          </cell>
          <cell r="C107">
            <v>12255</v>
          </cell>
          <cell r="D107">
            <v>1999840.8999999638</v>
          </cell>
          <cell r="E107">
            <v>2157836.9799998966</v>
          </cell>
          <cell r="F107">
            <v>293158.88000001188</v>
          </cell>
          <cell r="G107">
            <v>-581.12</v>
          </cell>
        </row>
        <row r="108">
          <cell r="A108">
            <v>8009</v>
          </cell>
          <cell r="B108" t="str">
            <v>141336</v>
          </cell>
          <cell r="C108">
            <v>3446</v>
          </cell>
          <cell r="D108">
            <v>438509.64</v>
          </cell>
          <cell r="E108">
            <v>473157.47000000766</v>
          </cell>
          <cell r="F108">
            <v>51006.349999999919</v>
          </cell>
          <cell r="G108">
            <v>-490.94</v>
          </cell>
        </row>
        <row r="109">
          <cell r="A109">
            <v>8011</v>
          </cell>
          <cell r="B109" t="str">
            <v>141332</v>
          </cell>
          <cell r="C109">
            <v>3007</v>
          </cell>
          <cell r="D109">
            <v>324233.28999999689</v>
          </cell>
          <cell r="E109">
            <v>349849.39000000054</v>
          </cell>
          <cell r="F109">
            <v>34803.270000000193</v>
          </cell>
          <cell r="G109">
            <v>-246.81</v>
          </cell>
        </row>
        <row r="110">
          <cell r="A110">
            <v>8012</v>
          </cell>
          <cell r="B110" t="str">
            <v>140122</v>
          </cell>
          <cell r="C110">
            <v>28932</v>
          </cell>
          <cell r="D110">
            <v>2979034.57</v>
          </cell>
          <cell r="E110">
            <v>3214387.3099999172</v>
          </cell>
          <cell r="F110">
            <v>188215.87000003023</v>
          </cell>
          <cell r="G110">
            <v>-1143.28</v>
          </cell>
        </row>
        <row r="111">
          <cell r="A111">
            <v>8014</v>
          </cell>
          <cell r="B111" t="str">
            <v>141330</v>
          </cell>
          <cell r="C111">
            <v>968</v>
          </cell>
          <cell r="D111">
            <v>63641.14</v>
          </cell>
          <cell r="E111">
            <v>68669.360000000452</v>
          </cell>
          <cell r="F111">
            <v>11046.61</v>
          </cell>
          <cell r="G111">
            <v>-22.96</v>
          </cell>
        </row>
        <row r="112">
          <cell r="A112">
            <v>8015</v>
          </cell>
          <cell r="B112" t="str">
            <v>141313</v>
          </cell>
          <cell r="C112">
            <v>4938</v>
          </cell>
          <cell r="D112">
            <v>442326.57</v>
          </cell>
          <cell r="E112">
            <v>477273.89000000659</v>
          </cell>
          <cell r="F112">
            <v>64356.239999998994</v>
          </cell>
          <cell r="G112">
            <v>-393.46</v>
          </cell>
        </row>
        <row r="113">
          <cell r="A113">
            <v>8016</v>
          </cell>
          <cell r="B113" t="str">
            <v>140250</v>
          </cell>
          <cell r="C113">
            <v>7114</v>
          </cell>
          <cell r="D113">
            <v>1006593</v>
          </cell>
          <cell r="E113">
            <v>1086113.0599999533</v>
          </cell>
          <cell r="F113">
            <v>59370.520000000542</v>
          </cell>
          <cell r="G113">
            <v>-360.8</v>
          </cell>
        </row>
        <row r="114">
          <cell r="A114">
            <v>8017</v>
          </cell>
          <cell r="B114" t="str">
            <v>150004</v>
          </cell>
          <cell r="C114">
            <v>498</v>
          </cell>
          <cell r="D114">
            <v>79756.33</v>
          </cell>
          <cell r="E114">
            <v>86056.8</v>
          </cell>
          <cell r="F114">
            <v>9416.68</v>
          </cell>
          <cell r="G114">
            <v>-28.36</v>
          </cell>
        </row>
        <row r="115">
          <cell r="A115">
            <v>8018</v>
          </cell>
          <cell r="B115" t="str">
            <v>141316</v>
          </cell>
          <cell r="C115">
            <v>2050</v>
          </cell>
          <cell r="D115">
            <v>168470.28</v>
          </cell>
          <cell r="E115">
            <v>181781.7499999986</v>
          </cell>
          <cell r="F115">
            <v>29167.339999999829</v>
          </cell>
          <cell r="G115">
            <v>-189.34</v>
          </cell>
        </row>
        <row r="116">
          <cell r="A116">
            <v>8019</v>
          </cell>
          <cell r="B116" t="str">
            <v>140210</v>
          </cell>
          <cell r="C116">
            <v>11246</v>
          </cell>
          <cell r="D116">
            <v>1365696.8299999819</v>
          </cell>
          <cell r="E116">
            <v>1473578.1599999506</v>
          </cell>
          <cell r="F116">
            <v>324173.80000001221</v>
          </cell>
          <cell r="G116">
            <v>-629.36</v>
          </cell>
        </row>
        <row r="117">
          <cell r="A117">
            <v>8039</v>
          </cell>
          <cell r="B117" t="str">
            <v>260025</v>
          </cell>
          <cell r="C117">
            <v>360</v>
          </cell>
          <cell r="D117">
            <v>28365.35</v>
          </cell>
          <cell r="E117">
            <v>30606.639999999999</v>
          </cell>
          <cell r="F117">
            <v>9849.9499999999898</v>
          </cell>
          <cell r="G117">
            <v>-72.19</v>
          </cell>
        </row>
        <row r="118">
          <cell r="A118">
            <v>8088</v>
          </cell>
          <cell r="B118" t="str">
            <v>140290</v>
          </cell>
          <cell r="C118">
            <v>14767</v>
          </cell>
          <cell r="D118">
            <v>2745024.0600001002</v>
          </cell>
          <cell r="E118">
            <v>2961889.1899998835</v>
          </cell>
          <cell r="F118">
            <v>154347.66999999667</v>
          </cell>
          <cell r="G118">
            <v>-493.32</v>
          </cell>
        </row>
        <row r="119">
          <cell r="A119">
            <v>9003</v>
          </cell>
          <cell r="B119" t="str">
            <v>160058</v>
          </cell>
          <cell r="C119">
            <v>4147</v>
          </cell>
          <cell r="D119">
            <v>253882.01</v>
          </cell>
          <cell r="E119">
            <v>273938.52999999718</v>
          </cell>
          <cell r="F119">
            <v>46942.170000000056</v>
          </cell>
          <cell r="G119">
            <v>-57.44</v>
          </cell>
        </row>
        <row r="120">
          <cell r="A120">
            <v>9024</v>
          </cell>
          <cell r="B120" t="str">
            <v>150056</v>
          </cell>
          <cell r="C120">
            <v>2237</v>
          </cell>
          <cell r="D120">
            <v>125042.46</v>
          </cell>
          <cell r="E120">
            <v>134921.59</v>
          </cell>
          <cell r="F120">
            <v>14746.619999999941</v>
          </cell>
          <cell r="G120">
            <v>-105.15</v>
          </cell>
        </row>
        <row r="121">
          <cell r="A121">
            <v>9993</v>
          </cell>
          <cell r="B121" t="str">
            <v>260180</v>
          </cell>
          <cell r="C121">
            <v>9027</v>
          </cell>
          <cell r="D121">
            <v>1124204.6099999594</v>
          </cell>
          <cell r="E121">
            <v>1213003.330000073</v>
          </cell>
          <cell r="F121">
            <v>173434.84999999622</v>
          </cell>
          <cell r="G121">
            <v>-1574.93</v>
          </cell>
        </row>
        <row r="122">
          <cell r="A122">
            <v>10002</v>
          </cell>
          <cell r="B122" t="str">
            <v>140058</v>
          </cell>
          <cell r="C122">
            <v>9865</v>
          </cell>
          <cell r="D122">
            <v>943312.52000002551</v>
          </cell>
          <cell r="E122">
            <v>1017842.0699999895</v>
          </cell>
          <cell r="F122">
            <v>109221.54999999942</v>
          </cell>
          <cell r="G122">
            <v>-508.36</v>
          </cell>
        </row>
        <row r="123">
          <cell r="A123">
            <v>10003</v>
          </cell>
          <cell r="B123" t="str">
            <v>140007</v>
          </cell>
          <cell r="C123">
            <v>15153</v>
          </cell>
          <cell r="D123">
            <v>1665826.9599999439</v>
          </cell>
          <cell r="E123">
            <v>1797424.4800000195</v>
          </cell>
          <cell r="F123">
            <v>100894.65</v>
          </cell>
          <cell r="G123">
            <v>-418.17</v>
          </cell>
        </row>
        <row r="124">
          <cell r="A124">
            <v>10004</v>
          </cell>
          <cell r="B124" t="str">
            <v>140213</v>
          </cell>
          <cell r="C124">
            <v>14965</v>
          </cell>
          <cell r="D124">
            <v>2496899.3300000392</v>
          </cell>
          <cell r="E124">
            <v>2694160.049999943</v>
          </cell>
          <cell r="F124">
            <v>303821.31000001857</v>
          </cell>
          <cell r="G124">
            <v>-1027.99</v>
          </cell>
        </row>
        <row r="125">
          <cell r="A125">
            <v>10005</v>
          </cell>
          <cell r="B125" t="str">
            <v>140059</v>
          </cell>
          <cell r="C125">
            <v>7397</v>
          </cell>
          <cell r="D125">
            <v>685492.2499999986</v>
          </cell>
          <cell r="E125">
            <v>739647.49999999208</v>
          </cell>
          <cell r="F125">
            <v>141375.25</v>
          </cell>
          <cell r="G125">
            <v>-309.47000000000003</v>
          </cell>
        </row>
        <row r="126">
          <cell r="A126">
            <v>11001</v>
          </cell>
          <cell r="B126" t="str">
            <v>140155</v>
          </cell>
          <cell r="C126">
            <v>8348</v>
          </cell>
          <cell r="D126">
            <v>910528.19999999797</v>
          </cell>
          <cell r="E126">
            <v>982463.1899999812</v>
          </cell>
          <cell r="F126">
            <v>101734.50000000054</v>
          </cell>
          <cell r="G126">
            <v>-820.14</v>
          </cell>
        </row>
        <row r="127">
          <cell r="A127">
            <v>11004</v>
          </cell>
          <cell r="B127" t="str">
            <v>141325</v>
          </cell>
          <cell r="C127">
            <v>10815</v>
          </cell>
          <cell r="D127">
            <v>1270711.4699999921</v>
          </cell>
          <cell r="E127">
            <v>1371097.6500000276</v>
          </cell>
          <cell r="F127">
            <v>142273.8099999984</v>
          </cell>
          <cell r="G127">
            <v>-1167.78</v>
          </cell>
        </row>
        <row r="128">
          <cell r="A128">
            <v>11006</v>
          </cell>
          <cell r="B128" t="str">
            <v>140186</v>
          </cell>
          <cell r="C128">
            <v>29953</v>
          </cell>
          <cell r="D128">
            <v>2888115.9000000055</v>
          </cell>
          <cell r="E128">
            <v>3116278.7199997832</v>
          </cell>
          <cell r="F128">
            <v>246570.9000000144</v>
          </cell>
          <cell r="G128">
            <v>-1225.96</v>
          </cell>
        </row>
        <row r="129">
          <cell r="A129">
            <v>12002</v>
          </cell>
          <cell r="B129" t="str">
            <v>140130</v>
          </cell>
          <cell r="C129">
            <v>3609</v>
          </cell>
          <cell r="D129">
            <v>427339.19</v>
          </cell>
          <cell r="E129">
            <v>461101.32000000798</v>
          </cell>
          <cell r="F129">
            <v>82544.889999998602</v>
          </cell>
          <cell r="G129">
            <v>-464.93</v>
          </cell>
        </row>
        <row r="130">
          <cell r="A130">
            <v>12004</v>
          </cell>
          <cell r="B130" t="str">
            <v>140024</v>
          </cell>
          <cell r="C130">
            <v>5517</v>
          </cell>
          <cell r="D130">
            <v>560346.10999999789</v>
          </cell>
          <cell r="E130">
            <v>604621.46000002045</v>
          </cell>
          <cell r="F130">
            <v>95113.649999997899</v>
          </cell>
          <cell r="G130">
            <v>-386.91</v>
          </cell>
        </row>
        <row r="131">
          <cell r="A131">
            <v>12005</v>
          </cell>
          <cell r="B131" t="str">
            <v>141322</v>
          </cell>
          <cell r="C131">
            <v>10049</v>
          </cell>
          <cell r="D131">
            <v>1305540.19</v>
          </cell>
          <cell r="E131">
            <v>1408676.9999999558</v>
          </cell>
          <cell r="F131">
            <v>190935.41000000417</v>
          </cell>
          <cell r="G131">
            <v>-1681.9</v>
          </cell>
        </row>
        <row r="132">
          <cell r="A132">
            <v>12007</v>
          </cell>
          <cell r="B132" t="str">
            <v>141350</v>
          </cell>
          <cell r="C132">
            <v>9055</v>
          </cell>
          <cell r="D132">
            <v>1161640.9900000277</v>
          </cell>
          <cell r="E132">
            <v>1253403.2700000347</v>
          </cell>
          <cell r="F132">
            <v>156924.47000000291</v>
          </cell>
          <cell r="G132">
            <v>-942.88</v>
          </cell>
        </row>
        <row r="133">
          <cell r="A133">
            <v>12009</v>
          </cell>
          <cell r="B133" t="str">
            <v>140065</v>
          </cell>
          <cell r="C133">
            <v>2470</v>
          </cell>
          <cell r="D133">
            <v>351042.09</v>
          </cell>
          <cell r="E133">
            <v>378775.93000000104</v>
          </cell>
          <cell r="F133">
            <v>21942.539999999655</v>
          </cell>
          <cell r="G133">
            <v>-108.71</v>
          </cell>
        </row>
        <row r="134">
          <cell r="A134">
            <v>12010</v>
          </cell>
          <cell r="B134" t="str">
            <v>140202</v>
          </cell>
          <cell r="C134">
            <v>21690</v>
          </cell>
          <cell r="D134">
            <v>4487695.05</v>
          </cell>
          <cell r="E134">
            <v>4842218.8000000883</v>
          </cell>
          <cell r="F134">
            <v>739751.91000001866</v>
          </cell>
          <cell r="G134">
            <v>-1131.5899999999999</v>
          </cell>
        </row>
        <row r="135">
          <cell r="A135">
            <v>13004</v>
          </cell>
          <cell r="B135" t="str">
            <v>140240</v>
          </cell>
          <cell r="C135">
            <v>12000</v>
          </cell>
          <cell r="D135">
            <v>1178524.5999999887</v>
          </cell>
          <cell r="E135">
            <v>1271633.639999978</v>
          </cell>
          <cell r="F135">
            <v>166188.60999999865</v>
          </cell>
          <cell r="G135">
            <v>-645.09</v>
          </cell>
        </row>
        <row r="136">
          <cell r="A136">
            <v>13005</v>
          </cell>
          <cell r="B136" t="str">
            <v>141310</v>
          </cell>
          <cell r="C136">
            <v>3847</v>
          </cell>
          <cell r="D136">
            <v>393745.34</v>
          </cell>
          <cell r="E136">
            <v>424853.62</v>
          </cell>
          <cell r="F136">
            <v>57526.61</v>
          </cell>
          <cell r="G136">
            <v>-216.66</v>
          </cell>
        </row>
        <row r="137">
          <cell r="A137">
            <v>13009</v>
          </cell>
          <cell r="B137" t="str">
            <v>141318</v>
          </cell>
          <cell r="C137">
            <v>7734</v>
          </cell>
          <cell r="D137">
            <v>798402.49</v>
          </cell>
          <cell r="E137">
            <v>861474.94000000414</v>
          </cell>
          <cell r="F137">
            <v>85652.330000003334</v>
          </cell>
          <cell r="G137">
            <v>-727.61</v>
          </cell>
        </row>
        <row r="138">
          <cell r="A138">
            <v>13010</v>
          </cell>
          <cell r="B138" t="str">
            <v>141301</v>
          </cell>
          <cell r="C138">
            <v>2357</v>
          </cell>
          <cell r="D138">
            <v>248477.6</v>
          </cell>
          <cell r="E138">
            <v>268107.59999999998</v>
          </cell>
          <cell r="F138">
            <v>26084.390000000072</v>
          </cell>
          <cell r="G138">
            <v>-211.51</v>
          </cell>
        </row>
        <row r="139">
          <cell r="A139">
            <v>13011</v>
          </cell>
          <cell r="B139" t="str">
            <v>140101</v>
          </cell>
          <cell r="C139">
            <v>8205</v>
          </cell>
          <cell r="D139">
            <v>1012403.44</v>
          </cell>
          <cell r="E139">
            <v>1092382.8500000001</v>
          </cell>
          <cell r="F139">
            <v>110476.43000000053</v>
          </cell>
          <cell r="G139">
            <v>-1143.82</v>
          </cell>
        </row>
        <row r="140">
          <cell r="A140">
            <v>13012</v>
          </cell>
          <cell r="B140" t="str">
            <v>141329</v>
          </cell>
          <cell r="C140">
            <v>499</v>
          </cell>
          <cell r="D140">
            <v>35284.06</v>
          </cell>
          <cell r="E140">
            <v>38072.07</v>
          </cell>
          <cell r="F140">
            <v>6204.67</v>
          </cell>
          <cell r="G140">
            <v>0</v>
          </cell>
        </row>
        <row r="141">
          <cell r="A141">
            <v>13013</v>
          </cell>
          <cell r="B141" t="str">
            <v>141327</v>
          </cell>
          <cell r="C141">
            <v>6138</v>
          </cell>
          <cell r="D141">
            <v>832394.59999999066</v>
          </cell>
          <cell r="E141">
            <v>898157.93000002531</v>
          </cell>
          <cell r="F141">
            <v>108290.15999999701</v>
          </cell>
          <cell r="G141">
            <v>-628.02</v>
          </cell>
        </row>
        <row r="142">
          <cell r="A142">
            <v>13014</v>
          </cell>
          <cell r="B142" t="str">
            <v>140046</v>
          </cell>
          <cell r="C142">
            <v>17318</v>
          </cell>
          <cell r="D142">
            <v>3140388.48</v>
          </cell>
          <cell r="E142">
            <v>3388474.459999973</v>
          </cell>
          <cell r="F142">
            <v>671962.87000004912</v>
          </cell>
          <cell r="G142">
            <v>-1243.8</v>
          </cell>
        </row>
        <row r="143">
          <cell r="A143">
            <v>13017</v>
          </cell>
          <cell r="B143" t="str">
            <v>140184</v>
          </cell>
          <cell r="C143">
            <v>8453</v>
          </cell>
          <cell r="D143">
            <v>1939109.7299999783</v>
          </cell>
          <cell r="E143">
            <v>2092296.6199999545</v>
          </cell>
          <cell r="F143">
            <v>263848.75999999326</v>
          </cell>
          <cell r="G143">
            <v>-315.54000000000002</v>
          </cell>
        </row>
        <row r="144">
          <cell r="A144">
            <v>13019</v>
          </cell>
          <cell r="B144" t="str">
            <v>141323</v>
          </cell>
          <cell r="C144">
            <v>10704</v>
          </cell>
          <cell r="D144">
            <v>1332808.7199999772</v>
          </cell>
          <cell r="E144">
            <v>1438102.5200001127</v>
          </cell>
          <cell r="F144">
            <v>169605.31</v>
          </cell>
          <cell r="G144">
            <v>-683.41</v>
          </cell>
        </row>
        <row r="145">
          <cell r="A145">
            <v>13020</v>
          </cell>
          <cell r="B145" t="str">
            <v>140116</v>
          </cell>
          <cell r="C145">
            <v>6002</v>
          </cell>
          <cell r="D145">
            <v>1279256.33</v>
          </cell>
          <cell r="E145">
            <v>1380321.3</v>
          </cell>
          <cell r="F145">
            <v>235671.28</v>
          </cell>
          <cell r="G145">
            <v>-249.58</v>
          </cell>
        </row>
        <row r="146">
          <cell r="A146">
            <v>13021</v>
          </cell>
          <cell r="B146" t="str">
            <v>140089</v>
          </cell>
          <cell r="C146">
            <v>12183</v>
          </cell>
          <cell r="D146">
            <v>1071035.5200000086</v>
          </cell>
          <cell r="E146">
            <v>1155647.3700000485</v>
          </cell>
          <cell r="F146">
            <v>154107.26999999734</v>
          </cell>
          <cell r="G146">
            <v>-1289.48</v>
          </cell>
        </row>
        <row r="147">
          <cell r="A147">
            <v>13023</v>
          </cell>
          <cell r="B147" t="str">
            <v>141326</v>
          </cell>
          <cell r="C147">
            <v>3352</v>
          </cell>
          <cell r="D147">
            <v>320372.18</v>
          </cell>
          <cell r="E147">
            <v>345683.28000000166</v>
          </cell>
          <cell r="F147">
            <v>49725.660000000258</v>
          </cell>
          <cell r="G147">
            <v>-137.74</v>
          </cell>
        </row>
        <row r="148">
          <cell r="A148">
            <v>13024</v>
          </cell>
          <cell r="B148" t="str">
            <v>141334</v>
          </cell>
          <cell r="C148">
            <v>4243</v>
          </cell>
          <cell r="D148">
            <v>733204.55</v>
          </cell>
          <cell r="E148">
            <v>791132.180000016</v>
          </cell>
          <cell r="F148">
            <v>92298.809999998281</v>
          </cell>
          <cell r="G148">
            <v>-475.65</v>
          </cell>
        </row>
        <row r="149">
          <cell r="A149">
            <v>13025</v>
          </cell>
          <cell r="B149" t="str">
            <v>520028</v>
          </cell>
          <cell r="C149">
            <v>499</v>
          </cell>
          <cell r="D149">
            <v>100469.65</v>
          </cell>
          <cell r="E149">
            <v>108406.77</v>
          </cell>
          <cell r="F149">
            <v>16297.380000000096</v>
          </cell>
          <cell r="G149">
            <v>-32.200000000000003</v>
          </cell>
        </row>
        <row r="150">
          <cell r="A150">
            <v>13026</v>
          </cell>
          <cell r="B150" t="str">
            <v>140008</v>
          </cell>
          <cell r="C150">
            <v>5269</v>
          </cell>
          <cell r="D150">
            <v>1032562.93</v>
          </cell>
          <cell r="E150">
            <v>1114132.1300000178</v>
          </cell>
          <cell r="F150">
            <v>42311.889999999126</v>
          </cell>
          <cell r="G150">
            <v>-161.74</v>
          </cell>
        </row>
        <row r="151">
          <cell r="A151">
            <v>13027</v>
          </cell>
          <cell r="B151" t="str">
            <v>140276</v>
          </cell>
          <cell r="C151">
            <v>118188</v>
          </cell>
          <cell r="D151">
            <v>9749586.0999992546</v>
          </cell>
          <cell r="E151">
            <v>10519767.650002556</v>
          </cell>
          <cell r="F151">
            <v>1791507.8000006436</v>
          </cell>
          <cell r="G151">
            <v>-7831.210000000011</v>
          </cell>
        </row>
        <row r="152">
          <cell r="A152">
            <v>13029</v>
          </cell>
          <cell r="B152" t="str">
            <v>523300</v>
          </cell>
          <cell r="C152">
            <v>2348</v>
          </cell>
          <cell r="D152">
            <v>267775</v>
          </cell>
          <cell r="E152">
            <v>288928.89</v>
          </cell>
          <cell r="F152">
            <v>58854.599999999569</v>
          </cell>
          <cell r="G152">
            <v>-202.55</v>
          </cell>
        </row>
        <row r="153">
          <cell r="A153">
            <v>13031</v>
          </cell>
          <cell r="B153" t="str">
            <v>520098</v>
          </cell>
          <cell r="C153">
            <v>2738</v>
          </cell>
          <cell r="D153">
            <v>308500.15000000066</v>
          </cell>
          <cell r="E153">
            <v>332872.66000000108</v>
          </cell>
          <cell r="F153">
            <v>52772.460000000348</v>
          </cell>
          <cell r="G153">
            <v>-87.11</v>
          </cell>
        </row>
        <row r="154">
          <cell r="A154">
            <v>13046</v>
          </cell>
          <cell r="B154" t="str">
            <v>140189</v>
          </cell>
          <cell r="C154">
            <v>39600</v>
          </cell>
          <cell r="D154">
            <v>3665061.6299999095</v>
          </cell>
          <cell r="E154">
            <v>3954609.0899998611</v>
          </cell>
          <cell r="F154">
            <v>685739.0400000487</v>
          </cell>
          <cell r="G154">
            <v>-3417.36</v>
          </cell>
        </row>
        <row r="155">
          <cell r="A155">
            <v>13047</v>
          </cell>
          <cell r="B155" t="str">
            <v>140289</v>
          </cell>
          <cell r="C155">
            <v>7189</v>
          </cell>
          <cell r="D155">
            <v>748179.64</v>
          </cell>
          <cell r="E155">
            <v>807287.55000001204</v>
          </cell>
          <cell r="F155">
            <v>114591.30999999843</v>
          </cell>
          <cell r="G155">
            <v>-782.98</v>
          </cell>
        </row>
        <row r="156">
          <cell r="A156">
            <v>13119</v>
          </cell>
          <cell r="B156" t="str">
            <v>150125</v>
          </cell>
          <cell r="C156">
            <v>386</v>
          </cell>
          <cell r="D156">
            <v>47714.74</v>
          </cell>
          <cell r="E156">
            <v>51484.19</v>
          </cell>
          <cell r="F156">
            <v>4861.0900000000074</v>
          </cell>
          <cell r="G156">
            <v>0</v>
          </cell>
        </row>
        <row r="157">
          <cell r="A157">
            <v>13297</v>
          </cell>
          <cell r="B157" t="str">
            <v>140294</v>
          </cell>
          <cell r="C157">
            <v>6570</v>
          </cell>
          <cell r="D157">
            <v>1258502</v>
          </cell>
          <cell r="E157">
            <v>1357922.64</v>
          </cell>
          <cell r="F157">
            <v>131729.11999999508</v>
          </cell>
          <cell r="G157">
            <v>-684.17</v>
          </cell>
        </row>
        <row r="158">
          <cell r="A158">
            <v>14001</v>
          </cell>
          <cell r="B158" t="str">
            <v>140127</v>
          </cell>
          <cell r="C158">
            <v>15629</v>
          </cell>
          <cell r="D158">
            <v>1013974.4200000073</v>
          </cell>
          <cell r="E158">
            <v>1094090.7</v>
          </cell>
          <cell r="F158">
            <v>86406.600000003033</v>
          </cell>
          <cell r="G158">
            <v>-604.67999999999995</v>
          </cell>
        </row>
        <row r="159">
          <cell r="A159">
            <v>14002</v>
          </cell>
          <cell r="B159" t="str">
            <v>140231</v>
          </cell>
          <cell r="C159">
            <v>15023</v>
          </cell>
          <cell r="D159">
            <v>2791645.1599999215</v>
          </cell>
          <cell r="E159">
            <v>3012181.8699999615</v>
          </cell>
          <cell r="F159">
            <v>304958.50000001118</v>
          </cell>
          <cell r="G159">
            <v>-2974.14</v>
          </cell>
        </row>
        <row r="160">
          <cell r="A160">
            <v>14003</v>
          </cell>
          <cell r="B160" t="str">
            <v>141308</v>
          </cell>
          <cell r="C160">
            <v>6045</v>
          </cell>
          <cell r="D160">
            <v>541757.06999999878</v>
          </cell>
          <cell r="E160">
            <v>584556.65999999351</v>
          </cell>
          <cell r="F160">
            <v>113289.91</v>
          </cell>
          <cell r="G160">
            <v>-997.76</v>
          </cell>
        </row>
        <row r="161">
          <cell r="A161">
            <v>15001</v>
          </cell>
          <cell r="B161" t="str">
            <v>140049</v>
          </cell>
          <cell r="C161">
            <v>47424</v>
          </cell>
          <cell r="D161">
            <v>4218680.4100001417</v>
          </cell>
          <cell r="E161">
            <v>4552015.4800007287</v>
          </cell>
          <cell r="F161">
            <v>432166.17999994836</v>
          </cell>
          <cell r="G161">
            <v>-2188.06</v>
          </cell>
        </row>
        <row r="162">
          <cell r="A162">
            <v>15006</v>
          </cell>
          <cell r="B162" t="str">
            <v>140147</v>
          </cell>
          <cell r="C162">
            <v>9455</v>
          </cell>
          <cell r="D162">
            <v>1177612.990000024</v>
          </cell>
          <cell r="E162">
            <v>1270644.9600000244</v>
          </cell>
          <cell r="F162">
            <v>129565.53999999759</v>
          </cell>
          <cell r="G162">
            <v>-869.66</v>
          </cell>
        </row>
        <row r="163">
          <cell r="A163">
            <v>15007</v>
          </cell>
          <cell r="B163" t="str">
            <v>140063</v>
          </cell>
          <cell r="C163">
            <v>10227</v>
          </cell>
          <cell r="D163">
            <v>2097676.3200000143</v>
          </cell>
          <cell r="E163">
            <v>2263395.509999969</v>
          </cell>
          <cell r="F163">
            <v>166447.36000000127</v>
          </cell>
          <cell r="G163">
            <v>-1493.07</v>
          </cell>
        </row>
        <row r="164">
          <cell r="A164">
            <v>15008</v>
          </cell>
          <cell r="B164" t="str">
            <v>140208</v>
          </cell>
          <cell r="C164">
            <v>22708</v>
          </cell>
          <cell r="D164">
            <v>3885036.29</v>
          </cell>
          <cell r="E164">
            <v>4191961.7000001585</v>
          </cell>
          <cell r="F164">
            <v>499780.28999998485</v>
          </cell>
          <cell r="G164">
            <v>-1840.99</v>
          </cell>
        </row>
        <row r="165">
          <cell r="A165">
            <v>15010</v>
          </cell>
          <cell r="B165" t="str">
            <v>140110</v>
          </cell>
          <cell r="C165">
            <v>5701</v>
          </cell>
          <cell r="D165">
            <v>910383.97</v>
          </cell>
          <cell r="E165">
            <v>982304.91999999306</v>
          </cell>
          <cell r="F165">
            <v>129948.11999999762</v>
          </cell>
          <cell r="G165">
            <v>-926.92</v>
          </cell>
        </row>
        <row r="166">
          <cell r="A166">
            <v>16001</v>
          </cell>
          <cell r="B166" t="str">
            <v>141341</v>
          </cell>
          <cell r="C166">
            <v>6363</v>
          </cell>
          <cell r="D166">
            <v>720998.15</v>
          </cell>
          <cell r="E166">
            <v>777956.22999997251</v>
          </cell>
          <cell r="F166">
            <v>107582.8399999992</v>
          </cell>
          <cell r="G166">
            <v>-452.5</v>
          </cell>
        </row>
        <row r="167">
          <cell r="A167">
            <v>16002</v>
          </cell>
          <cell r="B167" t="str">
            <v>141320</v>
          </cell>
          <cell r="C167">
            <v>9600</v>
          </cell>
          <cell r="D167">
            <v>1312805.3400000117</v>
          </cell>
          <cell r="E167">
            <v>1416522.5100000058</v>
          </cell>
          <cell r="F167">
            <v>185383.51999999888</v>
          </cell>
          <cell r="G167">
            <v>-1409.11</v>
          </cell>
        </row>
        <row r="168">
          <cell r="A168">
            <v>16004</v>
          </cell>
          <cell r="B168" t="str">
            <v>140120</v>
          </cell>
          <cell r="C168">
            <v>14592</v>
          </cell>
          <cell r="D168">
            <v>2243121.29</v>
          </cell>
          <cell r="E168">
            <v>2420329.2299998207</v>
          </cell>
          <cell r="F168">
            <v>235978.62000001801</v>
          </cell>
          <cell r="G168">
            <v>-1855.23</v>
          </cell>
        </row>
        <row r="169">
          <cell r="A169">
            <v>16005</v>
          </cell>
          <cell r="B169" t="str">
            <v>140013</v>
          </cell>
          <cell r="C169">
            <v>3529</v>
          </cell>
          <cell r="D169">
            <v>320459.48</v>
          </cell>
          <cell r="E169">
            <v>345777.71999999892</v>
          </cell>
          <cell r="F169">
            <v>36914.07</v>
          </cell>
          <cell r="G169">
            <v>-176.07</v>
          </cell>
        </row>
        <row r="170">
          <cell r="A170">
            <v>16006</v>
          </cell>
          <cell r="B170" t="str">
            <v>140209</v>
          </cell>
          <cell r="C170">
            <v>44658</v>
          </cell>
          <cell r="D170">
            <v>3712382.79</v>
          </cell>
          <cell r="E170">
            <v>4005721.9699996593</v>
          </cell>
          <cell r="F170">
            <v>781583.61000011861</v>
          </cell>
          <cell r="G170">
            <v>-4442.1400000000003</v>
          </cell>
        </row>
        <row r="171">
          <cell r="A171">
            <v>16007</v>
          </cell>
          <cell r="B171" t="str">
            <v>140067</v>
          </cell>
          <cell r="C171">
            <v>85381</v>
          </cell>
          <cell r="D171">
            <v>9079843.5699999258</v>
          </cell>
          <cell r="E171">
            <v>9797185.830000164</v>
          </cell>
          <cell r="F171">
            <v>1279522.9899994323</v>
          </cell>
          <cell r="G171">
            <v>-7776.2499999999854</v>
          </cell>
        </row>
        <row r="172">
          <cell r="A172">
            <v>16009</v>
          </cell>
          <cell r="B172" t="str">
            <v>141315</v>
          </cell>
          <cell r="C172">
            <v>4866</v>
          </cell>
          <cell r="D172">
            <v>424070.15000000579</v>
          </cell>
          <cell r="E172">
            <v>457569.22999999562</v>
          </cell>
          <cell r="F172">
            <v>76084.629999999146</v>
          </cell>
          <cell r="G172">
            <v>-438.44</v>
          </cell>
        </row>
        <row r="173">
          <cell r="A173">
            <v>16010</v>
          </cell>
          <cell r="B173" t="str">
            <v>140161</v>
          </cell>
          <cell r="C173">
            <v>9690</v>
          </cell>
          <cell r="D173">
            <v>659350.18000000005</v>
          </cell>
          <cell r="E173">
            <v>711434.18000001495</v>
          </cell>
          <cell r="F173">
            <v>90959.509999999515</v>
          </cell>
          <cell r="G173">
            <v>-812.14</v>
          </cell>
        </row>
        <row r="174">
          <cell r="A174">
            <v>16011</v>
          </cell>
          <cell r="B174" t="str">
            <v>141337</v>
          </cell>
          <cell r="C174">
            <v>5118</v>
          </cell>
          <cell r="D174">
            <v>481758.08999999298</v>
          </cell>
          <cell r="E174">
            <v>519819.43000000558</v>
          </cell>
          <cell r="F174">
            <v>41567.480000000251</v>
          </cell>
          <cell r="G174">
            <v>-400.79</v>
          </cell>
        </row>
        <row r="175">
          <cell r="A175">
            <v>16012</v>
          </cell>
          <cell r="B175" t="str">
            <v>141307</v>
          </cell>
          <cell r="C175">
            <v>2375</v>
          </cell>
          <cell r="D175">
            <v>473147.159999998</v>
          </cell>
          <cell r="E175">
            <v>510526.25000000332</v>
          </cell>
          <cell r="F175">
            <v>96333.569999999003</v>
          </cell>
          <cell r="G175">
            <v>-176.12</v>
          </cell>
        </row>
        <row r="176">
          <cell r="A176">
            <v>16013</v>
          </cell>
          <cell r="B176" t="str">
            <v>180104</v>
          </cell>
          <cell r="C176">
            <v>553</v>
          </cell>
          <cell r="D176">
            <v>120602.03</v>
          </cell>
          <cell r="E176">
            <v>130129.67</v>
          </cell>
          <cell r="F176">
            <v>23039.839999999949</v>
          </cell>
          <cell r="G176">
            <v>-19.600000000000001</v>
          </cell>
        </row>
        <row r="177">
          <cell r="A177">
            <v>16015</v>
          </cell>
          <cell r="B177" t="str">
            <v>180102</v>
          </cell>
          <cell r="C177">
            <v>396</v>
          </cell>
          <cell r="D177">
            <v>26661.52</v>
          </cell>
          <cell r="E177">
            <v>28767.65</v>
          </cell>
          <cell r="F177">
            <v>4017.3800000000074</v>
          </cell>
          <cell r="G177">
            <v>0</v>
          </cell>
        </row>
        <row r="178">
          <cell r="A178">
            <v>16017</v>
          </cell>
          <cell r="B178" t="str">
            <v>140223</v>
          </cell>
          <cell r="C178">
            <v>16460</v>
          </cell>
          <cell r="D178">
            <v>1806442.65</v>
          </cell>
          <cell r="E178">
            <v>1949160.9200000963</v>
          </cell>
          <cell r="F178">
            <v>237737.47999999812</v>
          </cell>
          <cell r="G178">
            <v>-1704.26</v>
          </cell>
        </row>
        <row r="179">
          <cell r="A179">
            <v>16020</v>
          </cell>
          <cell r="B179" t="str">
            <v>140062</v>
          </cell>
          <cell r="C179">
            <v>9303</v>
          </cell>
          <cell r="D179">
            <v>1257276.05</v>
          </cell>
          <cell r="E179">
            <v>1356603.6200000094</v>
          </cell>
          <cell r="F179">
            <v>134760.08000000141</v>
          </cell>
          <cell r="G179">
            <v>-1244.83</v>
          </cell>
        </row>
        <row r="180">
          <cell r="A180">
            <v>16033</v>
          </cell>
          <cell r="B180" t="str">
            <v>140234</v>
          </cell>
          <cell r="C180">
            <v>7936</v>
          </cell>
          <cell r="D180">
            <v>712848.70000000228</v>
          </cell>
          <cell r="E180">
            <v>769163.58999998693</v>
          </cell>
          <cell r="F180">
            <v>71632.279999997627</v>
          </cell>
          <cell r="G180">
            <v>-421.02</v>
          </cell>
        </row>
        <row r="181">
          <cell r="A181">
            <v>17001</v>
          </cell>
          <cell r="B181" t="str">
            <v>140015</v>
          </cell>
          <cell r="C181">
            <v>20083</v>
          </cell>
          <cell r="D181">
            <v>2098610.8699996322</v>
          </cell>
          <cell r="E181">
            <v>2264418.8000001726</v>
          </cell>
          <cell r="F181">
            <v>385554.76000002661</v>
          </cell>
          <cell r="G181">
            <v>-3051.14</v>
          </cell>
        </row>
        <row r="182">
          <cell r="A182">
            <v>18001</v>
          </cell>
          <cell r="B182" t="str">
            <v>141348</v>
          </cell>
          <cell r="C182">
            <v>1294</v>
          </cell>
          <cell r="D182">
            <v>213628.25</v>
          </cell>
          <cell r="E182">
            <v>230504.8</v>
          </cell>
          <cell r="F182">
            <v>13045.13</v>
          </cell>
          <cell r="G182">
            <v>-82.52</v>
          </cell>
        </row>
        <row r="183">
          <cell r="A183">
            <v>18002</v>
          </cell>
          <cell r="B183" t="str">
            <v>143028</v>
          </cell>
          <cell r="C183">
            <v>1040</v>
          </cell>
          <cell r="D183">
            <v>158220.54999999999</v>
          </cell>
          <cell r="E183">
            <v>170721.81000000058</v>
          </cell>
          <cell r="F183">
            <v>33933.100000000122</v>
          </cell>
          <cell r="G183">
            <v>-385</v>
          </cell>
        </row>
        <row r="184">
          <cell r="A184">
            <v>18004</v>
          </cell>
          <cell r="B184" t="str">
            <v>141312</v>
          </cell>
          <cell r="C184">
            <v>4763</v>
          </cell>
          <cell r="D184">
            <v>400980.69</v>
          </cell>
          <cell r="E184">
            <v>432660.79</v>
          </cell>
          <cell r="F184">
            <v>66207.439999999406</v>
          </cell>
          <cell r="G184">
            <v>-404.1</v>
          </cell>
        </row>
        <row r="185">
          <cell r="A185">
            <v>18005</v>
          </cell>
          <cell r="B185" t="str">
            <v>140239</v>
          </cell>
          <cell r="C185">
            <v>47371</v>
          </cell>
          <cell r="D185">
            <v>4460374.2900001593</v>
          </cell>
          <cell r="E185">
            <v>4812792.3699998707</v>
          </cell>
          <cell r="F185">
            <v>778624.01000027184</v>
          </cell>
          <cell r="G185">
            <v>-4543.96</v>
          </cell>
        </row>
        <row r="186">
          <cell r="A186">
            <v>18006</v>
          </cell>
          <cell r="B186" t="str">
            <v>140228</v>
          </cell>
          <cell r="C186">
            <v>77590</v>
          </cell>
          <cell r="D186">
            <v>6939883.2900006417</v>
          </cell>
          <cell r="E186">
            <v>7488151.7799977623</v>
          </cell>
          <cell r="F186">
            <v>1076943.4600004442</v>
          </cell>
          <cell r="G186">
            <v>-5287.51</v>
          </cell>
        </row>
        <row r="187">
          <cell r="A187">
            <v>18007</v>
          </cell>
          <cell r="B187" t="str">
            <v>140233</v>
          </cell>
          <cell r="C187">
            <v>23229</v>
          </cell>
          <cell r="D187">
            <v>3938987.7899999944</v>
          </cell>
          <cell r="E187">
            <v>4250157.5399999656</v>
          </cell>
          <cell r="F187">
            <v>544833.66000003705</v>
          </cell>
          <cell r="G187">
            <v>-4517.1899999999996</v>
          </cell>
        </row>
        <row r="188">
          <cell r="A188">
            <v>18010</v>
          </cell>
          <cell r="B188" t="str">
            <v>141333</v>
          </cell>
          <cell r="C188">
            <v>3400</v>
          </cell>
          <cell r="D188">
            <v>465118.09000000445</v>
          </cell>
          <cell r="E188">
            <v>501862.17000000575</v>
          </cell>
          <cell r="F188">
            <v>56044.089999998643</v>
          </cell>
          <cell r="G188">
            <v>-355.19</v>
          </cell>
        </row>
        <row r="189">
          <cell r="A189">
            <v>18013</v>
          </cell>
          <cell r="B189" t="str">
            <v>141328</v>
          </cell>
          <cell r="C189">
            <v>4970</v>
          </cell>
          <cell r="D189">
            <v>356889.32</v>
          </cell>
          <cell r="E189">
            <v>385081.41000000946</v>
          </cell>
          <cell r="F189">
            <v>72667.219999998721</v>
          </cell>
          <cell r="G189">
            <v>-135.99</v>
          </cell>
        </row>
        <row r="190">
          <cell r="A190">
            <v>18014</v>
          </cell>
          <cell r="B190" t="str">
            <v>141343</v>
          </cell>
          <cell r="C190">
            <v>8630</v>
          </cell>
          <cell r="D190">
            <v>1028660.57</v>
          </cell>
          <cell r="E190">
            <v>1109920.139999989</v>
          </cell>
          <cell r="F190">
            <v>144030.2899999959</v>
          </cell>
          <cell r="G190">
            <v>-871.26</v>
          </cell>
        </row>
        <row r="191">
          <cell r="A191">
            <v>18015</v>
          </cell>
          <cell r="B191" t="str">
            <v>140280</v>
          </cell>
          <cell r="C191">
            <v>23276</v>
          </cell>
          <cell r="D191">
            <v>4172005.0899997288</v>
          </cell>
          <cell r="E191">
            <v>4501611.9500007154</v>
          </cell>
          <cell r="F191">
            <v>1233864.3899999126</v>
          </cell>
          <cell r="G191">
            <v>-2412.41</v>
          </cell>
        </row>
        <row r="192">
          <cell r="A192">
            <v>19001</v>
          </cell>
          <cell r="B192" t="str">
            <v>141345</v>
          </cell>
          <cell r="C192">
            <v>8219</v>
          </cell>
          <cell r="D192">
            <v>799550.12</v>
          </cell>
          <cell r="E192">
            <v>862718.50000000326</v>
          </cell>
          <cell r="F192">
            <v>97299.660000001692</v>
          </cell>
          <cell r="G192">
            <v>-390.68</v>
          </cell>
        </row>
        <row r="193">
          <cell r="A193">
            <v>19004</v>
          </cell>
          <cell r="B193" t="str">
            <v>140019</v>
          </cell>
          <cell r="C193">
            <v>4920</v>
          </cell>
          <cell r="D193">
            <v>413708.47000000998</v>
          </cell>
          <cell r="E193">
            <v>446388.38999998715</v>
          </cell>
          <cell r="F193">
            <v>58113.729999998701</v>
          </cell>
          <cell r="G193">
            <v>-116.92</v>
          </cell>
        </row>
        <row r="194">
          <cell r="A194">
            <v>19006</v>
          </cell>
          <cell r="B194" t="str">
            <v>140148</v>
          </cell>
          <cell r="C194">
            <v>55304</v>
          </cell>
          <cell r="D194">
            <v>4739017.6500008116</v>
          </cell>
          <cell r="E194">
            <v>5113427.7500001471</v>
          </cell>
          <cell r="F194">
            <v>849056.16000004474</v>
          </cell>
          <cell r="G194">
            <v>-10916.85</v>
          </cell>
        </row>
        <row r="195">
          <cell r="A195">
            <v>19007</v>
          </cell>
          <cell r="B195" t="str">
            <v>140053</v>
          </cell>
          <cell r="C195">
            <v>48718</v>
          </cell>
          <cell r="D195">
            <v>4316628.2400001567</v>
          </cell>
          <cell r="E195">
            <v>4657571.3499989863</v>
          </cell>
          <cell r="F195">
            <v>1246730.61999988</v>
          </cell>
          <cell r="G195">
            <v>-1982.22</v>
          </cell>
        </row>
        <row r="196">
          <cell r="A196">
            <v>19008</v>
          </cell>
          <cell r="B196" t="str">
            <v>140143</v>
          </cell>
          <cell r="C196">
            <v>11801</v>
          </cell>
          <cell r="D196">
            <v>795618.64000000397</v>
          </cell>
          <cell r="E196">
            <v>858483.86999998055</v>
          </cell>
          <cell r="F196">
            <v>126712.31999999902</v>
          </cell>
          <cell r="G196">
            <v>-588.54999999999995</v>
          </cell>
        </row>
        <row r="197">
          <cell r="A197">
            <v>19009</v>
          </cell>
          <cell r="B197" t="str">
            <v>141306</v>
          </cell>
          <cell r="C197">
            <v>3878</v>
          </cell>
          <cell r="D197">
            <v>435557.01999999891</v>
          </cell>
          <cell r="E197">
            <v>469969.95000000444</v>
          </cell>
          <cell r="F197">
            <v>74889.799999998984</v>
          </cell>
          <cell r="G197">
            <v>-212.11</v>
          </cell>
        </row>
        <row r="198">
          <cell r="A198">
            <v>19010</v>
          </cell>
          <cell r="B198" t="str">
            <v>140043</v>
          </cell>
          <cell r="C198">
            <v>13601</v>
          </cell>
          <cell r="D198">
            <v>1242667.5300000105</v>
          </cell>
          <cell r="E198">
            <v>1340834.5900000376</v>
          </cell>
          <cell r="F198">
            <v>106362.47000000141</v>
          </cell>
          <cell r="G198">
            <v>-602.82000000000005</v>
          </cell>
        </row>
        <row r="199">
          <cell r="A199">
            <v>19011</v>
          </cell>
          <cell r="B199" t="str">
            <v>140026</v>
          </cell>
          <cell r="C199">
            <v>10434</v>
          </cell>
          <cell r="D199">
            <v>1356548.1399999883</v>
          </cell>
          <cell r="E199">
            <v>1463722.47</v>
          </cell>
          <cell r="F199">
            <v>173955.74000000401</v>
          </cell>
          <cell r="G199">
            <v>-1568.72</v>
          </cell>
        </row>
        <row r="200">
          <cell r="A200">
            <v>19014</v>
          </cell>
          <cell r="B200" t="str">
            <v>260032</v>
          </cell>
          <cell r="C200">
            <v>14994</v>
          </cell>
          <cell r="D200">
            <v>1932461.95</v>
          </cell>
          <cell r="E200">
            <v>2085133.1900001224</v>
          </cell>
          <cell r="F200">
            <v>165395.86000000217</v>
          </cell>
          <cell r="G200">
            <v>-424.83</v>
          </cell>
        </row>
        <row r="201">
          <cell r="A201">
            <v>19018</v>
          </cell>
          <cell r="B201" t="str">
            <v>263301</v>
          </cell>
          <cell r="C201">
            <v>8060</v>
          </cell>
          <cell r="D201">
            <v>1110899.56</v>
          </cell>
          <cell r="E201">
            <v>1198668.9800000312</v>
          </cell>
          <cell r="F201">
            <v>88030.389999999592</v>
          </cell>
          <cell r="G201">
            <v>-734.98</v>
          </cell>
        </row>
        <row r="202">
          <cell r="A202">
            <v>19023</v>
          </cell>
          <cell r="B202" t="str">
            <v>141349</v>
          </cell>
          <cell r="C202">
            <v>8373</v>
          </cell>
          <cell r="D202">
            <v>740858.7299999994</v>
          </cell>
          <cell r="E202">
            <v>799389.74000001478</v>
          </cell>
          <cell r="F202">
            <v>121994.63999999601</v>
          </cell>
          <cell r="G202">
            <v>-821.48</v>
          </cell>
        </row>
        <row r="203">
          <cell r="A203">
            <v>19025</v>
          </cell>
          <cell r="B203" t="str">
            <v>260105</v>
          </cell>
          <cell r="C203">
            <v>1642</v>
          </cell>
          <cell r="D203">
            <v>342403.3</v>
          </cell>
          <cell r="E203">
            <v>369453.18000000139</v>
          </cell>
          <cell r="F203">
            <v>24631.89</v>
          </cell>
          <cell r="G203">
            <v>-7.6</v>
          </cell>
        </row>
        <row r="204">
          <cell r="A204">
            <v>19028</v>
          </cell>
          <cell r="B204" t="str">
            <v>141340</v>
          </cell>
          <cell r="C204">
            <v>5834</v>
          </cell>
          <cell r="D204">
            <v>759663.9</v>
          </cell>
          <cell r="E204">
            <v>819677.80000000237</v>
          </cell>
          <cell r="F204">
            <v>105923.06999999694</v>
          </cell>
          <cell r="G204">
            <v>-1237.45</v>
          </cell>
        </row>
        <row r="205">
          <cell r="A205">
            <v>19029</v>
          </cell>
          <cell r="B205" t="str">
            <v>260020</v>
          </cell>
          <cell r="C205">
            <v>218</v>
          </cell>
          <cell r="D205">
            <v>36997.01</v>
          </cell>
          <cell r="E205">
            <v>39919.879999999997</v>
          </cell>
          <cell r="F205">
            <v>4209.0600000000004</v>
          </cell>
          <cell r="G205">
            <v>-35.950000000000003</v>
          </cell>
        </row>
        <row r="206">
          <cell r="A206">
            <v>19030</v>
          </cell>
          <cell r="B206" t="str">
            <v>140051</v>
          </cell>
          <cell r="C206">
            <v>3463</v>
          </cell>
          <cell r="D206">
            <v>738681.08000000124</v>
          </cell>
          <cell r="E206">
            <v>797037.29999999155</v>
          </cell>
          <cell r="F206">
            <v>108607.16</v>
          </cell>
          <cell r="G206">
            <v>-72.319999999999993</v>
          </cell>
        </row>
        <row r="207">
          <cell r="A207">
            <v>19034</v>
          </cell>
          <cell r="B207" t="str">
            <v>140275</v>
          </cell>
          <cell r="C207">
            <v>32197</v>
          </cell>
          <cell r="D207">
            <v>2770111.7799999709</v>
          </cell>
          <cell r="E207">
            <v>2988969.3800000781</v>
          </cell>
          <cell r="F207">
            <v>539759.78000006732</v>
          </cell>
          <cell r="G207">
            <v>-4248.34</v>
          </cell>
        </row>
        <row r="208">
          <cell r="A208">
            <v>19035</v>
          </cell>
          <cell r="B208" t="str">
            <v>260091</v>
          </cell>
          <cell r="C208">
            <v>1224</v>
          </cell>
          <cell r="D208">
            <v>214203.86</v>
          </cell>
          <cell r="E208">
            <v>231127.68000000092</v>
          </cell>
          <cell r="F208">
            <v>33219.999999999935</v>
          </cell>
          <cell r="G208">
            <v>-85</v>
          </cell>
        </row>
        <row r="209">
          <cell r="A209">
            <v>19036</v>
          </cell>
          <cell r="B209" t="str">
            <v>260179</v>
          </cell>
          <cell r="C209">
            <v>102</v>
          </cell>
          <cell r="D209">
            <v>17019.169999999998</v>
          </cell>
          <cell r="E209">
            <v>18363.650000000001</v>
          </cell>
          <cell r="F209">
            <v>1719.84</v>
          </cell>
          <cell r="G209">
            <v>0</v>
          </cell>
        </row>
        <row r="210">
          <cell r="A210">
            <v>20001</v>
          </cell>
          <cell r="B210" t="str">
            <v>141339</v>
          </cell>
          <cell r="C210">
            <v>12475</v>
          </cell>
          <cell r="D210">
            <v>1496315.5000000861</v>
          </cell>
          <cell r="E210">
            <v>1614531.4299999126</v>
          </cell>
          <cell r="F210">
            <v>176445.38999999771</v>
          </cell>
          <cell r="G210">
            <v>-1372.06</v>
          </cell>
        </row>
        <row r="211">
          <cell r="A211">
            <v>20003</v>
          </cell>
          <cell r="B211" t="str">
            <v>150023</v>
          </cell>
          <cell r="C211">
            <v>170</v>
          </cell>
          <cell r="D211">
            <v>25707</v>
          </cell>
          <cell r="E211">
            <v>27738.07</v>
          </cell>
          <cell r="F211">
            <v>3503.4099999999949</v>
          </cell>
          <cell r="G211">
            <v>-66.75</v>
          </cell>
        </row>
        <row r="212">
          <cell r="A212">
            <v>21001</v>
          </cell>
          <cell r="B212" t="str">
            <v>140113</v>
          </cell>
          <cell r="C212">
            <v>2416</v>
          </cell>
          <cell r="D212">
            <v>281334.51</v>
          </cell>
          <cell r="E212">
            <v>303559.86999999877</v>
          </cell>
          <cell r="F212">
            <v>28816.849999999908</v>
          </cell>
          <cell r="G212">
            <v>-195.82</v>
          </cell>
        </row>
        <row r="213">
          <cell r="A213">
            <v>21002</v>
          </cell>
          <cell r="B213" t="str">
            <v>140091</v>
          </cell>
          <cell r="C213">
            <v>890</v>
          </cell>
          <cell r="D213">
            <v>227716.22</v>
          </cell>
          <cell r="E213">
            <v>245705.69000000061</v>
          </cell>
          <cell r="F213">
            <v>53714.340000000055</v>
          </cell>
          <cell r="G213">
            <v>0</v>
          </cell>
        </row>
        <row r="214">
          <cell r="A214">
            <v>22002</v>
          </cell>
          <cell r="B214" t="str">
            <v>141346</v>
          </cell>
          <cell r="C214">
            <v>6398</v>
          </cell>
          <cell r="D214">
            <v>725969.37000001944</v>
          </cell>
          <cell r="E214">
            <v>783321.05999998702</v>
          </cell>
          <cell r="F214">
            <v>92746.679999998159</v>
          </cell>
          <cell r="G214">
            <v>-297.67</v>
          </cell>
        </row>
        <row r="215">
          <cell r="A215">
            <v>23001</v>
          </cell>
          <cell r="B215" t="str">
            <v>140167</v>
          </cell>
          <cell r="C215">
            <v>7857</v>
          </cell>
          <cell r="D215">
            <v>789430.28000000783</v>
          </cell>
          <cell r="E215">
            <v>851794.89000001107</v>
          </cell>
          <cell r="F215">
            <v>142664.69999999867</v>
          </cell>
          <cell r="G215">
            <v>-386.97</v>
          </cell>
        </row>
        <row r="216">
          <cell r="A216">
            <v>23002</v>
          </cell>
          <cell r="B216" t="str">
            <v>140033</v>
          </cell>
          <cell r="C216">
            <v>3139</v>
          </cell>
          <cell r="D216">
            <v>301419.93999999808</v>
          </cell>
          <cell r="E216">
            <v>325231.64000000292</v>
          </cell>
          <cell r="F216">
            <v>19649.689999999817</v>
          </cell>
          <cell r="G216">
            <v>-46.79</v>
          </cell>
        </row>
        <row r="217">
          <cell r="A217">
            <v>23003</v>
          </cell>
          <cell r="B217" t="str">
            <v>140084</v>
          </cell>
          <cell r="C217">
            <v>6039</v>
          </cell>
          <cell r="D217">
            <v>780469.03999998549</v>
          </cell>
          <cell r="E217">
            <v>842126.1599999984</v>
          </cell>
          <cell r="F217">
            <v>173589.25000000146</v>
          </cell>
          <cell r="G217">
            <v>-165.38</v>
          </cell>
        </row>
        <row r="218">
          <cell r="A218">
            <v>23007</v>
          </cell>
          <cell r="B218" t="str">
            <v>140176</v>
          </cell>
          <cell r="C218">
            <v>6380</v>
          </cell>
          <cell r="D218">
            <v>630223.65</v>
          </cell>
          <cell r="E218">
            <v>680012.42000000214</v>
          </cell>
          <cell r="F218">
            <v>78183.600000000006</v>
          </cell>
          <cell r="G218">
            <v>-335.94</v>
          </cell>
        </row>
        <row r="219">
          <cell r="A219">
            <v>23008</v>
          </cell>
          <cell r="B219" t="str">
            <v>140242</v>
          </cell>
          <cell r="C219">
            <v>38558</v>
          </cell>
          <cell r="D219">
            <v>4552714.8999998141</v>
          </cell>
          <cell r="E219">
            <v>4912386.3900001254</v>
          </cell>
          <cell r="F219">
            <v>801214.17000008095</v>
          </cell>
          <cell r="G219">
            <v>-5420.88</v>
          </cell>
        </row>
        <row r="220">
          <cell r="A220">
            <v>23010</v>
          </cell>
          <cell r="B220" t="str">
            <v>143027</v>
          </cell>
          <cell r="C220">
            <v>1654</v>
          </cell>
          <cell r="D220">
            <v>365428.91</v>
          </cell>
          <cell r="E220">
            <v>394295.21999999858</v>
          </cell>
          <cell r="F220">
            <v>56329.400000000911</v>
          </cell>
          <cell r="G220">
            <v>-646.45000000000005</v>
          </cell>
        </row>
        <row r="221">
          <cell r="A221">
            <v>24001</v>
          </cell>
          <cell r="B221" t="str">
            <v>140100</v>
          </cell>
          <cell r="C221">
            <v>6540</v>
          </cell>
          <cell r="D221">
            <v>1257311.8699999903</v>
          </cell>
          <cell r="E221">
            <v>1356645.18</v>
          </cell>
          <cell r="F221">
            <v>146533.9699999993</v>
          </cell>
          <cell r="G221">
            <v>-290.79000000000002</v>
          </cell>
        </row>
        <row r="222">
          <cell r="A222">
            <v>31000</v>
          </cell>
          <cell r="B222" t="str">
            <v>140172</v>
          </cell>
          <cell r="C222">
            <v>4288</v>
          </cell>
          <cell r="D222">
            <v>949428.57999999879</v>
          </cell>
          <cell r="E222">
            <v>1024429.140000005</v>
          </cell>
          <cell r="F222">
            <v>190552.05999999918</v>
          </cell>
          <cell r="G222">
            <v>-642.91999999999996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A11" sqref="A11:E11"/>
    </sheetView>
  </sheetViews>
  <sheetFormatPr defaultColWidth="9.140625" defaultRowHeight="15"/>
  <cols>
    <col min="1" max="1" width="33.7109375" style="180" customWidth="1"/>
    <col min="2" max="2" width="27.42578125" style="180" customWidth="1"/>
    <col min="3" max="3" width="20.85546875" style="180" customWidth="1"/>
    <col min="4" max="4" width="20.28515625" style="180" customWidth="1"/>
    <col min="5" max="5" width="34" style="180" customWidth="1"/>
    <col min="6" max="16384" width="9.140625" style="180"/>
  </cols>
  <sheetData>
    <row r="1" spans="1:5" ht="36.950000000000003" customHeight="1">
      <c r="A1" s="197" t="s">
        <v>2915</v>
      </c>
      <c r="B1" s="198"/>
      <c r="C1" s="198"/>
      <c r="D1" s="198"/>
      <c r="E1" s="199"/>
    </row>
    <row r="2" spans="1:5" ht="15.6" customHeight="1">
      <c r="A2" s="200" t="s">
        <v>57</v>
      </c>
      <c r="B2" s="201"/>
      <c r="C2" s="201"/>
      <c r="D2" s="201"/>
      <c r="E2" s="202"/>
    </row>
    <row r="3" spans="1:5" ht="47.25" customHeight="1">
      <c r="A3" s="171"/>
      <c r="B3" s="172"/>
      <c r="C3" s="172"/>
      <c r="D3" s="172"/>
      <c r="E3" s="173"/>
    </row>
    <row r="4" spans="1:5">
      <c r="A4" s="203" t="s">
        <v>2916</v>
      </c>
      <c r="B4" s="204"/>
      <c r="C4" s="204"/>
      <c r="D4" s="204"/>
      <c r="E4" s="205"/>
    </row>
    <row r="5" spans="1:5">
      <c r="A5" s="203"/>
      <c r="B5" s="206"/>
      <c r="C5" s="206"/>
      <c r="D5" s="206"/>
      <c r="E5" s="207"/>
    </row>
    <row r="6" spans="1:5">
      <c r="A6" s="208" t="s">
        <v>67</v>
      </c>
      <c r="B6" s="209"/>
      <c r="C6" s="209"/>
      <c r="D6" s="209"/>
      <c r="E6" s="210"/>
    </row>
    <row r="7" spans="1:5" ht="195" customHeight="1">
      <c r="A7" s="194" t="s">
        <v>2944</v>
      </c>
      <c r="B7" s="195"/>
      <c r="C7" s="195"/>
      <c r="D7" s="195"/>
      <c r="E7" s="196"/>
    </row>
    <row r="8" spans="1:5">
      <c r="A8" s="214"/>
      <c r="B8" s="215"/>
      <c r="C8" s="215"/>
      <c r="D8" s="215"/>
      <c r="E8" s="216"/>
    </row>
    <row r="9" spans="1:5" ht="64.7" customHeight="1">
      <c r="A9" s="214" t="s">
        <v>2928</v>
      </c>
      <c r="B9" s="215"/>
      <c r="C9" s="215"/>
      <c r="D9" s="215"/>
      <c r="E9" s="216"/>
    </row>
    <row r="10" spans="1:5" ht="12.75" customHeight="1">
      <c r="A10" s="214"/>
      <c r="B10" s="215"/>
      <c r="C10" s="215"/>
      <c r="D10" s="215"/>
      <c r="E10" s="216"/>
    </row>
    <row r="11" spans="1:5" ht="43.5" customHeight="1">
      <c r="A11" s="214" t="s">
        <v>2929</v>
      </c>
      <c r="B11" s="215"/>
      <c r="C11" s="215"/>
      <c r="D11" s="215"/>
      <c r="E11" s="216"/>
    </row>
    <row r="12" spans="1:5" ht="18" customHeight="1">
      <c r="A12" s="171"/>
      <c r="B12" s="172"/>
      <c r="C12" s="172"/>
      <c r="D12" s="172"/>
      <c r="E12" s="173"/>
    </row>
    <row r="13" spans="1:5" ht="45.2" customHeight="1">
      <c r="A13" s="217" t="s">
        <v>2930</v>
      </c>
      <c r="B13" s="218"/>
      <c r="C13" s="218"/>
      <c r="D13" s="218"/>
      <c r="E13" s="219"/>
    </row>
    <row r="14" spans="1:5" ht="15" customHeight="1">
      <c r="A14" s="217"/>
      <c r="B14" s="218"/>
      <c r="C14" s="218"/>
      <c r="D14" s="218"/>
      <c r="E14" s="219"/>
    </row>
    <row r="15" spans="1:5" ht="33" customHeight="1">
      <c r="A15" s="211" t="s">
        <v>2624</v>
      </c>
      <c r="B15" s="212"/>
      <c r="C15" s="212"/>
      <c r="D15" s="212"/>
      <c r="E15" s="213"/>
    </row>
  </sheetData>
  <mergeCells count="13">
    <mergeCell ref="A15:E15"/>
    <mergeCell ref="A8:E8"/>
    <mergeCell ref="A9:E9"/>
    <mergeCell ref="A10:E10"/>
    <mergeCell ref="A11:E11"/>
    <mergeCell ref="A13:E13"/>
    <mergeCell ref="A14:E14"/>
    <mergeCell ref="A7:E7"/>
    <mergeCell ref="A1:E1"/>
    <mergeCell ref="A2:E2"/>
    <mergeCell ref="A4:E4"/>
    <mergeCell ref="A5:E5"/>
    <mergeCell ref="A6:E6"/>
  </mergeCells>
  <pageMargins left="0.7" right="0.7" top="0.75" bottom="0.75" header="0.3" footer="0.3"/>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10" zoomScaleNormal="100" workbookViewId="0">
      <selection activeCell="A20" sqref="A20:D20"/>
    </sheetView>
  </sheetViews>
  <sheetFormatPr defaultColWidth="9.140625" defaultRowHeight="15"/>
  <cols>
    <col min="1" max="1" width="25.7109375" style="144" customWidth="1"/>
    <col min="2" max="2" width="21.28515625" style="144" customWidth="1"/>
    <col min="3" max="3" width="23.5703125" style="144" customWidth="1"/>
    <col min="4" max="4" width="24.7109375" style="144" customWidth="1"/>
    <col min="5" max="16384" width="9.140625" style="144"/>
  </cols>
  <sheetData>
    <row r="1" spans="1:4" ht="29.25">
      <c r="A1" s="235" t="s">
        <v>69</v>
      </c>
      <c r="B1" s="236"/>
      <c r="C1" s="236"/>
      <c r="D1" s="237"/>
    </row>
    <row r="2" spans="1:4" ht="15.6" customHeight="1">
      <c r="A2" s="238" t="s">
        <v>58</v>
      </c>
      <c r="B2" s="239"/>
      <c r="C2" s="239"/>
      <c r="D2" s="240"/>
    </row>
    <row r="3" spans="1:4">
      <c r="A3" s="241"/>
      <c r="B3" s="242"/>
      <c r="C3" s="242"/>
      <c r="D3" s="243"/>
    </row>
    <row r="4" spans="1:4">
      <c r="A4" s="226" t="s">
        <v>59</v>
      </c>
      <c r="B4" s="227"/>
      <c r="C4" s="227"/>
      <c r="D4" s="228"/>
    </row>
    <row r="5" spans="1:4" ht="54.95" customHeight="1">
      <c r="A5" s="220" t="s">
        <v>2931</v>
      </c>
      <c r="B5" s="221"/>
      <c r="C5" s="221"/>
      <c r="D5" s="222"/>
    </row>
    <row r="6" spans="1:4">
      <c r="A6" s="229"/>
      <c r="B6" s="230"/>
      <c r="C6" s="230"/>
      <c r="D6" s="231"/>
    </row>
    <row r="7" spans="1:4">
      <c r="A7" s="226" t="s">
        <v>60</v>
      </c>
      <c r="B7" s="227"/>
      <c r="C7" s="227"/>
      <c r="D7" s="228"/>
    </row>
    <row r="8" spans="1:4" ht="18" customHeight="1">
      <c r="A8" s="229" t="s">
        <v>64</v>
      </c>
      <c r="B8" s="230"/>
      <c r="C8" s="230"/>
      <c r="D8" s="231"/>
    </row>
    <row r="9" spans="1:4">
      <c r="A9" s="229"/>
      <c r="B9" s="230"/>
      <c r="C9" s="230"/>
      <c r="D9" s="231"/>
    </row>
    <row r="10" spans="1:4">
      <c r="A10" s="226" t="s">
        <v>62</v>
      </c>
      <c r="B10" s="227"/>
      <c r="C10" s="227"/>
      <c r="D10" s="228"/>
    </row>
    <row r="11" spans="1:4" ht="44.45" customHeight="1">
      <c r="A11" s="232" t="s">
        <v>2932</v>
      </c>
      <c r="B11" s="233"/>
      <c r="C11" s="233"/>
      <c r="D11" s="234"/>
    </row>
    <row r="12" spans="1:4">
      <c r="A12" s="229"/>
      <c r="B12" s="230"/>
      <c r="C12" s="230"/>
      <c r="D12" s="231"/>
    </row>
    <row r="13" spans="1:4">
      <c r="A13" s="226" t="s">
        <v>63</v>
      </c>
      <c r="B13" s="227"/>
      <c r="C13" s="227"/>
      <c r="D13" s="228"/>
    </row>
    <row r="14" spans="1:4" ht="58.15" customHeight="1">
      <c r="A14" s="220" t="s">
        <v>2933</v>
      </c>
      <c r="B14" s="221"/>
      <c r="C14" s="221"/>
      <c r="D14" s="222"/>
    </row>
    <row r="15" spans="1:4">
      <c r="A15" s="229"/>
      <c r="B15" s="230"/>
      <c r="C15" s="230"/>
      <c r="D15" s="231"/>
    </row>
    <row r="16" spans="1:4">
      <c r="A16" s="226" t="s">
        <v>61</v>
      </c>
      <c r="B16" s="227"/>
      <c r="C16" s="227"/>
      <c r="D16" s="228"/>
    </row>
    <row r="17" spans="1:4" ht="60.75" customHeight="1">
      <c r="A17" s="220" t="s">
        <v>2934</v>
      </c>
      <c r="B17" s="221"/>
      <c r="C17" s="221"/>
      <c r="D17" s="222"/>
    </row>
    <row r="18" spans="1:4">
      <c r="A18" s="229"/>
      <c r="B18" s="230"/>
      <c r="C18" s="230"/>
      <c r="D18" s="231"/>
    </row>
    <row r="19" spans="1:4">
      <c r="A19" s="226" t="s">
        <v>1512</v>
      </c>
      <c r="B19" s="227"/>
      <c r="C19" s="227"/>
      <c r="D19" s="228"/>
    </row>
    <row r="20" spans="1:4" ht="28.7" customHeight="1">
      <c r="A20" s="220" t="s">
        <v>2945</v>
      </c>
      <c r="B20" s="221"/>
      <c r="C20" s="221"/>
      <c r="D20" s="222"/>
    </row>
    <row r="21" spans="1:4" ht="0.95" customHeight="1">
      <c r="A21" s="223"/>
      <c r="B21" s="224"/>
      <c r="C21" s="224"/>
      <c r="D21" s="225"/>
    </row>
  </sheetData>
  <mergeCells count="21">
    <mergeCell ref="A9:D9"/>
    <mergeCell ref="A8:D8"/>
    <mergeCell ref="A1:D1"/>
    <mergeCell ref="A2:D2"/>
    <mergeCell ref="A3:D3"/>
    <mergeCell ref="A4:D4"/>
    <mergeCell ref="A5:D5"/>
    <mergeCell ref="A6:D6"/>
    <mergeCell ref="A7:D7"/>
    <mergeCell ref="A20:D20"/>
    <mergeCell ref="A21:D21"/>
    <mergeCell ref="A10:D10"/>
    <mergeCell ref="A13:D13"/>
    <mergeCell ref="A16:D16"/>
    <mergeCell ref="A19:D19"/>
    <mergeCell ref="A12:D12"/>
    <mergeCell ref="A11:D11"/>
    <mergeCell ref="A15:D15"/>
    <mergeCell ref="A14:D14"/>
    <mergeCell ref="A17:D17"/>
    <mergeCell ref="A18:D1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zoomScaleNormal="100" workbookViewId="0">
      <selection activeCell="C40" sqref="C40"/>
    </sheetView>
  </sheetViews>
  <sheetFormatPr defaultColWidth="8.85546875" defaultRowHeight="15"/>
  <cols>
    <col min="1" max="1" width="12.7109375" style="144" customWidth="1"/>
    <col min="2" max="2" width="45.140625" style="144" bestFit="1" customWidth="1"/>
    <col min="3" max="3" width="104.85546875" style="144" bestFit="1" customWidth="1"/>
    <col min="4" max="16384" width="8.85546875" style="144"/>
  </cols>
  <sheetData>
    <row r="1" spans="1:4" ht="29.25">
      <c r="A1" s="235" t="s">
        <v>2915</v>
      </c>
      <c r="B1" s="236"/>
      <c r="C1" s="237"/>
    </row>
    <row r="2" spans="1:4" ht="18">
      <c r="A2" s="247" t="s">
        <v>65</v>
      </c>
      <c r="B2" s="248"/>
      <c r="C2" s="249"/>
    </row>
    <row r="3" spans="1:4">
      <c r="A3" s="250"/>
      <c r="B3" s="251"/>
      <c r="C3" s="252"/>
    </row>
    <row r="4" spans="1:4">
      <c r="A4" s="253" t="s">
        <v>52</v>
      </c>
      <c r="B4" s="254"/>
      <c r="C4" s="255"/>
    </row>
    <row r="5" spans="1:4" ht="52.5" customHeight="1">
      <c r="A5" s="259" t="s">
        <v>2935</v>
      </c>
      <c r="B5" s="260"/>
      <c r="C5" s="261"/>
    </row>
    <row r="6" spans="1:4">
      <c r="A6" s="220"/>
      <c r="B6" s="221"/>
      <c r="C6" s="222"/>
    </row>
    <row r="7" spans="1:4" ht="84" customHeight="1">
      <c r="A7" s="220" t="s">
        <v>2936</v>
      </c>
      <c r="B7" s="221"/>
      <c r="C7" s="222"/>
    </row>
    <row r="8" spans="1:4">
      <c r="A8" s="220"/>
      <c r="B8" s="221"/>
      <c r="C8" s="222"/>
    </row>
    <row r="9" spans="1:4" ht="30" customHeight="1">
      <c r="A9" s="220" t="s">
        <v>2937</v>
      </c>
      <c r="B9" s="221"/>
      <c r="C9" s="222"/>
    </row>
    <row r="10" spans="1:4">
      <c r="A10" s="256"/>
      <c r="B10" s="257"/>
      <c r="C10" s="258"/>
    </row>
    <row r="11" spans="1:4">
      <c r="A11" s="244" t="s">
        <v>66</v>
      </c>
      <c r="B11" s="245"/>
      <c r="C11" s="246"/>
    </row>
    <row r="12" spans="1:4">
      <c r="A12" s="145" t="s">
        <v>48</v>
      </c>
      <c r="B12" s="146" t="s">
        <v>49</v>
      </c>
      <c r="C12" s="147" t="s">
        <v>50</v>
      </c>
    </row>
    <row r="13" spans="1:4" ht="30">
      <c r="A13" s="148" t="s">
        <v>51</v>
      </c>
      <c r="B13" s="149" t="s">
        <v>2292</v>
      </c>
      <c r="C13" s="150" t="s">
        <v>2938</v>
      </c>
    </row>
    <row r="14" spans="1:4" ht="45">
      <c r="A14" s="148" t="s">
        <v>53</v>
      </c>
      <c r="B14" s="149" t="s">
        <v>2862</v>
      </c>
      <c r="C14" s="150" t="s">
        <v>2939</v>
      </c>
    </row>
    <row r="15" spans="1:4" ht="45">
      <c r="A15" s="148" t="s">
        <v>54</v>
      </c>
      <c r="B15" s="149" t="s">
        <v>2863</v>
      </c>
      <c r="C15" s="150" t="s">
        <v>2940</v>
      </c>
    </row>
    <row r="16" spans="1:4">
      <c r="A16" s="148" t="s">
        <v>55</v>
      </c>
      <c r="B16" s="144" t="s">
        <v>2277</v>
      </c>
      <c r="C16" s="151" t="s">
        <v>2941</v>
      </c>
      <c r="D16" s="152"/>
    </row>
    <row r="17" spans="1:3">
      <c r="A17" s="148" t="s">
        <v>56</v>
      </c>
      <c r="B17" s="144" t="s">
        <v>2278</v>
      </c>
      <c r="C17" s="151" t="s">
        <v>2942</v>
      </c>
    </row>
    <row r="18" spans="1:3" ht="30">
      <c r="A18" s="148" t="s">
        <v>27</v>
      </c>
      <c r="B18" s="193" t="s">
        <v>2279</v>
      </c>
      <c r="C18" s="150" t="s">
        <v>2943</v>
      </c>
    </row>
    <row r="19" spans="1:3" ht="51.75" customHeight="1">
      <c r="A19" s="148" t="s">
        <v>26</v>
      </c>
      <c r="B19" s="149" t="s">
        <v>14</v>
      </c>
      <c r="C19" s="153" t="s">
        <v>2946</v>
      </c>
    </row>
    <row r="20" spans="1:3" ht="34.5" customHeight="1">
      <c r="A20" s="148" t="s">
        <v>2282</v>
      </c>
      <c r="B20" s="170" t="s">
        <v>2289</v>
      </c>
      <c r="C20" s="150" t="s">
        <v>2947</v>
      </c>
    </row>
    <row r="21" spans="1:3" ht="30">
      <c r="A21" s="148" t="s">
        <v>2283</v>
      </c>
      <c r="B21" s="149" t="s">
        <v>20</v>
      </c>
      <c r="C21" s="150" t="s">
        <v>2948</v>
      </c>
    </row>
    <row r="22" spans="1:3">
      <c r="A22" s="148" t="s">
        <v>2284</v>
      </c>
      <c r="B22" s="149" t="s">
        <v>2238</v>
      </c>
      <c r="C22" s="154" t="s">
        <v>2248</v>
      </c>
    </row>
    <row r="23" spans="1:3" ht="30">
      <c r="A23" s="148" t="s">
        <v>2497</v>
      </c>
      <c r="B23" s="149" t="s">
        <v>2165</v>
      </c>
      <c r="C23" s="155" t="s">
        <v>2949</v>
      </c>
    </row>
    <row r="24" spans="1:3">
      <c r="A24" s="148" t="s">
        <v>2875</v>
      </c>
      <c r="B24" s="149" t="s">
        <v>2167</v>
      </c>
      <c r="C24" s="156" t="s">
        <v>2950</v>
      </c>
    </row>
    <row r="25" spans="1:3">
      <c r="A25" s="244" t="s">
        <v>2247</v>
      </c>
      <c r="B25" s="245"/>
      <c r="C25" s="246"/>
    </row>
    <row r="26" spans="1:3">
      <c r="A26" s="148" t="s">
        <v>2876</v>
      </c>
      <c r="B26" s="149" t="s">
        <v>2287</v>
      </c>
      <c r="C26" s="151" t="s">
        <v>2857</v>
      </c>
    </row>
    <row r="27" spans="1:3">
      <c r="A27" s="148" t="s">
        <v>2877</v>
      </c>
      <c r="B27" s="149" t="s">
        <v>2241</v>
      </c>
      <c r="C27" s="151" t="s">
        <v>2285</v>
      </c>
    </row>
    <row r="28" spans="1:3" ht="30">
      <c r="A28" s="148" t="s">
        <v>2878</v>
      </c>
      <c r="B28" s="149" t="s">
        <v>2242</v>
      </c>
      <c r="C28" s="150" t="s">
        <v>2951</v>
      </c>
    </row>
    <row r="29" spans="1:3" ht="45">
      <c r="A29" s="148" t="s">
        <v>2879</v>
      </c>
      <c r="B29" s="149" t="s">
        <v>2243</v>
      </c>
      <c r="C29" s="150" t="s">
        <v>2952</v>
      </c>
    </row>
    <row r="30" spans="1:3">
      <c r="A30" s="148" t="s">
        <v>2908</v>
      </c>
      <c r="B30" s="149" t="s">
        <v>2498</v>
      </c>
      <c r="C30" s="150" t="s">
        <v>2623</v>
      </c>
    </row>
    <row r="31" spans="1:3" ht="45">
      <c r="A31" s="148" t="s">
        <v>2909</v>
      </c>
      <c r="B31" s="149" t="s">
        <v>2245</v>
      </c>
      <c r="C31" s="150" t="s">
        <v>2953</v>
      </c>
    </row>
    <row r="32" spans="1:3" ht="30">
      <c r="A32" s="148" t="s">
        <v>2910</v>
      </c>
      <c r="B32" s="149" t="s">
        <v>2244</v>
      </c>
      <c r="C32" s="150" t="s">
        <v>2954</v>
      </c>
    </row>
    <row r="33" spans="1:3" ht="60">
      <c r="A33" s="148" t="s">
        <v>2911</v>
      </c>
      <c r="B33" s="149" t="s">
        <v>2246</v>
      </c>
      <c r="C33" s="150" t="s">
        <v>2955</v>
      </c>
    </row>
    <row r="34" spans="1:3">
      <c r="A34" s="148" t="s">
        <v>2912</v>
      </c>
      <c r="B34" s="149" t="s">
        <v>2885</v>
      </c>
      <c r="C34" s="150" t="s">
        <v>2906</v>
      </c>
    </row>
    <row r="35" spans="1:3">
      <c r="A35" s="148" t="s">
        <v>2913</v>
      </c>
      <c r="B35" s="149" t="s">
        <v>2271</v>
      </c>
      <c r="C35" s="150" t="s">
        <v>2907</v>
      </c>
    </row>
    <row r="36" spans="1:3">
      <c r="A36" s="148" t="s">
        <v>2914</v>
      </c>
      <c r="B36" s="110" t="s">
        <v>2625</v>
      </c>
      <c r="C36" s="150" t="s">
        <v>2629</v>
      </c>
    </row>
    <row r="37" spans="1:3">
      <c r="A37" s="148" t="s">
        <v>2499</v>
      </c>
      <c r="B37" s="110" t="s">
        <v>2626</v>
      </c>
      <c r="C37" s="150" t="s">
        <v>2630</v>
      </c>
    </row>
    <row r="38" spans="1:3" ht="30">
      <c r="A38" s="148" t="s">
        <v>2832</v>
      </c>
      <c r="B38" s="149" t="s">
        <v>2171</v>
      </c>
      <c r="C38" s="150" t="s">
        <v>2956</v>
      </c>
    </row>
    <row r="39" spans="1:3">
      <c r="A39" s="148" t="s">
        <v>2833</v>
      </c>
      <c r="B39" s="149" t="s">
        <v>2172</v>
      </c>
      <c r="C39" s="150" t="s">
        <v>2922</v>
      </c>
    </row>
    <row r="40" spans="1:3" ht="30">
      <c r="A40" s="179" t="s">
        <v>2923</v>
      </c>
      <c r="B40" s="157" t="s">
        <v>2924</v>
      </c>
      <c r="C40" s="158" t="s">
        <v>2925</v>
      </c>
    </row>
  </sheetData>
  <mergeCells count="12">
    <mergeCell ref="A25:C25"/>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53" orientation="portrait"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L74"/>
  <sheetViews>
    <sheetView showGridLines="0" tabSelected="1" topLeftCell="D1" zoomScale="80" zoomScaleNormal="80" workbookViewId="0">
      <pane ySplit="5" topLeftCell="A44" activePane="bottomLeft" state="frozen"/>
      <selection pane="bottomLeft" activeCell="C2" sqref="C2:G2"/>
    </sheetView>
  </sheetViews>
  <sheetFormatPr defaultColWidth="9.140625" defaultRowHeight="15"/>
  <cols>
    <col min="1" max="1" width="3.42578125" style="38" customWidth="1"/>
    <col min="2" max="2" width="3.42578125" style="136" customWidth="1"/>
    <col min="3" max="3" width="59.85546875" style="137" bestFit="1" customWidth="1"/>
    <col min="4" max="4" width="2.28515625" style="137" bestFit="1" customWidth="1"/>
    <col min="5" max="5" width="30.140625" style="138" bestFit="1" customWidth="1"/>
    <col min="6" max="6" width="2.7109375" style="137" customWidth="1"/>
    <col min="7" max="7" width="88" style="139" bestFit="1" customWidth="1"/>
    <col min="8" max="8" width="14.42578125" style="53" customWidth="1"/>
    <col min="9" max="9" width="2.28515625" style="38" bestFit="1" customWidth="1"/>
    <col min="10" max="12" width="19.28515625" style="38" customWidth="1"/>
    <col min="13" max="16384" width="9.140625" style="38"/>
  </cols>
  <sheetData>
    <row r="1" spans="1:10" ht="21" customHeight="1">
      <c r="B1" s="49"/>
      <c r="C1" s="50" t="s">
        <v>2</v>
      </c>
      <c r="D1" s="50" t="s">
        <v>3</v>
      </c>
      <c r="E1" s="50" t="s">
        <v>4</v>
      </c>
      <c r="F1" s="51" t="s">
        <v>25</v>
      </c>
      <c r="G1" s="52" t="s">
        <v>28</v>
      </c>
    </row>
    <row r="2" spans="1:10" ht="55.5" customHeight="1">
      <c r="A2" s="38" t="s">
        <v>2858</v>
      </c>
      <c r="B2" s="54">
        <v>2</v>
      </c>
      <c r="C2" s="262" t="s">
        <v>2915</v>
      </c>
      <c r="D2" s="262"/>
      <c r="E2" s="262"/>
      <c r="F2" s="262"/>
      <c r="G2" s="263"/>
    </row>
    <row r="3" spans="1:10" ht="48.75" customHeight="1">
      <c r="B3" s="54">
        <v>3</v>
      </c>
      <c r="C3" s="264" t="s">
        <v>1518</v>
      </c>
      <c r="D3" s="265"/>
      <c r="E3" s="265"/>
      <c r="F3" s="265"/>
      <c r="G3" s="266"/>
    </row>
    <row r="4" spans="1:10" ht="20.45" customHeight="1">
      <c r="B4" s="54">
        <v>4</v>
      </c>
      <c r="C4" s="267" t="s">
        <v>1</v>
      </c>
      <c r="D4" s="268"/>
      <c r="E4" s="55"/>
      <c r="F4" s="269" t="s">
        <v>24</v>
      </c>
      <c r="G4" s="270"/>
      <c r="J4" s="56"/>
    </row>
    <row r="5" spans="1:10">
      <c r="B5" s="54">
        <v>5</v>
      </c>
      <c r="C5" s="57" t="s">
        <v>7</v>
      </c>
      <c r="D5" s="57"/>
      <c r="E5" s="57" t="s">
        <v>8</v>
      </c>
      <c r="F5" s="58"/>
      <c r="G5" s="59" t="s">
        <v>9</v>
      </c>
    </row>
    <row r="6" spans="1:10" ht="12.75" customHeight="1">
      <c r="B6" s="54">
        <v>6</v>
      </c>
      <c r="C6" s="40" t="s">
        <v>18</v>
      </c>
      <c r="D6" s="60"/>
      <c r="E6" s="61"/>
      <c r="F6" s="62"/>
      <c r="G6" s="63"/>
      <c r="H6" s="64"/>
    </row>
    <row r="7" spans="1:10" ht="12.75" customHeight="1">
      <c r="B7" s="54">
        <v>7</v>
      </c>
      <c r="C7" s="65" t="s">
        <v>2292</v>
      </c>
      <c r="D7" s="65"/>
      <c r="E7" s="66" t="s">
        <v>2628</v>
      </c>
      <c r="F7" s="67"/>
      <c r="G7" s="68" t="s">
        <v>2293</v>
      </c>
    </row>
    <row r="8" spans="1:10" ht="15" customHeight="1">
      <c r="B8" s="54">
        <v>8</v>
      </c>
      <c r="C8" s="65" t="s">
        <v>2862</v>
      </c>
      <c r="D8" s="65"/>
      <c r="E8" s="66">
        <v>0</v>
      </c>
      <c r="F8" s="67"/>
      <c r="G8" s="68" t="s">
        <v>2868</v>
      </c>
    </row>
    <row r="9" spans="1:10" ht="15" customHeight="1">
      <c r="B9" s="54">
        <v>9</v>
      </c>
      <c r="C9" s="65" t="s">
        <v>2863</v>
      </c>
      <c r="D9" s="65"/>
      <c r="E9" s="66">
        <v>0</v>
      </c>
      <c r="F9" s="67"/>
      <c r="G9" s="68" t="s">
        <v>2869</v>
      </c>
    </row>
    <row r="10" spans="1:10" ht="12.75" customHeight="1">
      <c r="B10" s="54">
        <v>10</v>
      </c>
      <c r="C10" s="65" t="s">
        <v>2277</v>
      </c>
      <c r="D10" s="65"/>
      <c r="E10" s="69">
        <v>41944</v>
      </c>
      <c r="F10" s="70"/>
      <c r="G10" s="68" t="s">
        <v>2280</v>
      </c>
    </row>
    <row r="11" spans="1:10" ht="12.75" customHeight="1">
      <c r="B11" s="54">
        <v>11</v>
      </c>
      <c r="C11" s="65" t="s">
        <v>2278</v>
      </c>
      <c r="D11" s="65"/>
      <c r="E11" s="69">
        <v>38292</v>
      </c>
      <c r="F11" s="70"/>
      <c r="G11" s="68" t="s">
        <v>2957</v>
      </c>
    </row>
    <row r="12" spans="1:10" ht="12.75" customHeight="1">
      <c r="B12" s="54">
        <v>12</v>
      </c>
      <c r="C12" s="65" t="s">
        <v>2279</v>
      </c>
      <c r="D12" s="65"/>
      <c r="E12" s="66" t="s">
        <v>2927</v>
      </c>
      <c r="F12" s="70"/>
      <c r="G12" s="68" t="s">
        <v>2281</v>
      </c>
    </row>
    <row r="13" spans="1:10" ht="12.75" customHeight="1">
      <c r="B13" s="54">
        <v>13</v>
      </c>
      <c r="C13" s="65" t="s">
        <v>14</v>
      </c>
      <c r="D13" s="65"/>
      <c r="E13" s="71">
        <v>10</v>
      </c>
      <c r="F13" s="70"/>
      <c r="G13" s="72" t="s">
        <v>2291</v>
      </c>
    </row>
    <row r="14" spans="1:10">
      <c r="B14" s="54">
        <v>14</v>
      </c>
      <c r="C14" s="73" t="s">
        <v>2289</v>
      </c>
      <c r="D14" s="65"/>
      <c r="E14" s="74" t="s">
        <v>2927</v>
      </c>
      <c r="F14" s="70"/>
      <c r="G14" s="72" t="s">
        <v>2286</v>
      </c>
    </row>
    <row r="15" spans="1:10" ht="12.75" customHeight="1">
      <c r="B15" s="54">
        <v>15</v>
      </c>
      <c r="C15" s="65" t="s">
        <v>20</v>
      </c>
      <c r="D15" s="65"/>
      <c r="E15" s="74">
        <v>0</v>
      </c>
      <c r="F15" s="70"/>
      <c r="G15" s="72" t="s">
        <v>22</v>
      </c>
    </row>
    <row r="16" spans="1:10">
      <c r="B16" s="54">
        <v>16</v>
      </c>
      <c r="C16" s="65" t="s">
        <v>2238</v>
      </c>
      <c r="D16" s="65"/>
      <c r="E16" s="75" t="s">
        <v>2959</v>
      </c>
      <c r="F16" s="70"/>
      <c r="G16" s="72" t="s">
        <v>2268</v>
      </c>
      <c r="H16" s="76"/>
    </row>
    <row r="17" spans="2:10">
      <c r="B17" s="54">
        <v>17</v>
      </c>
      <c r="C17" s="65" t="s">
        <v>2165</v>
      </c>
      <c r="D17" s="65"/>
      <c r="E17" s="77" t="s">
        <v>2960</v>
      </c>
      <c r="F17" s="78"/>
      <c r="G17" s="72" t="s">
        <v>1511</v>
      </c>
      <c r="H17" s="79"/>
      <c r="I17" s="80"/>
    </row>
    <row r="18" spans="2:10">
      <c r="B18" s="54">
        <v>18</v>
      </c>
      <c r="C18" s="65" t="s">
        <v>2167</v>
      </c>
      <c r="D18" s="65"/>
      <c r="E18" s="81">
        <v>0</v>
      </c>
      <c r="F18" s="78"/>
      <c r="G18" s="72" t="s">
        <v>2170</v>
      </c>
      <c r="H18" s="79"/>
      <c r="I18" s="80"/>
    </row>
    <row r="19" spans="2:10" ht="12.75" customHeight="1">
      <c r="B19" s="54">
        <v>19</v>
      </c>
      <c r="C19" s="40" t="s">
        <v>15</v>
      </c>
      <c r="D19" s="40"/>
      <c r="E19" s="82"/>
      <c r="F19" s="83"/>
      <c r="G19" s="84"/>
    </row>
    <row r="20" spans="2:10" ht="12.75" customHeight="1">
      <c r="B20" s="54">
        <v>20</v>
      </c>
      <c r="C20" s="65" t="s">
        <v>31</v>
      </c>
      <c r="D20" s="65"/>
      <c r="E20" s="85">
        <v>70000</v>
      </c>
      <c r="F20" s="86"/>
      <c r="G20" s="72" t="s">
        <v>19</v>
      </c>
    </row>
    <row r="21" spans="2:10" ht="12.75" customHeight="1">
      <c r="B21" s="54">
        <v>21</v>
      </c>
      <c r="C21" s="65" t="s">
        <v>29</v>
      </c>
      <c r="D21" s="65"/>
      <c r="E21" s="87">
        <v>0.5</v>
      </c>
      <c r="F21" s="86"/>
      <c r="G21" s="88" t="s">
        <v>19</v>
      </c>
    </row>
    <row r="22" spans="2:10" ht="12.75" customHeight="1">
      <c r="B22" s="54">
        <v>22</v>
      </c>
      <c r="C22" s="65" t="s">
        <v>36</v>
      </c>
      <c r="D22" s="65"/>
      <c r="E22" s="89" t="e">
        <f>IF(AND(E7="COS 001 - Acute",(VLOOKUP(E16,'Provider Reference'!B:O,14,FALSE)=1)),"N/A", IF(E7="COS 006 - Rehab",8523.02, 5376.02))</f>
        <v>#N/A</v>
      </c>
      <c r="F22" s="86"/>
      <c r="G22" s="72" t="s">
        <v>1513</v>
      </c>
      <c r="J22" s="56"/>
    </row>
    <row r="23" spans="2:10">
      <c r="B23" s="54">
        <v>23</v>
      </c>
      <c r="C23" s="65" t="s">
        <v>1517</v>
      </c>
      <c r="D23" s="65"/>
      <c r="E23" s="90">
        <v>18</v>
      </c>
      <c r="F23" s="70"/>
      <c r="G23" s="72" t="s">
        <v>2270</v>
      </c>
    </row>
    <row r="24" spans="2:10">
      <c r="B24" s="54">
        <v>24</v>
      </c>
      <c r="C24" s="40" t="s">
        <v>23</v>
      </c>
      <c r="D24" s="60"/>
      <c r="E24" s="91"/>
      <c r="F24" s="62"/>
      <c r="G24" s="63"/>
    </row>
    <row r="25" spans="2:10" ht="52.5" customHeight="1">
      <c r="B25" s="54">
        <v>25</v>
      </c>
      <c r="C25" s="65" t="s">
        <v>12</v>
      </c>
      <c r="D25" s="65"/>
      <c r="E25" s="92" t="e">
        <f>+VLOOKUP(E$17,'DRG Table'!A:D,4,FALSE)</f>
        <v>#N/A</v>
      </c>
      <c r="F25" s="93"/>
      <c r="G25" s="72" t="s">
        <v>21</v>
      </c>
    </row>
    <row r="26" spans="2:10">
      <c r="B26" s="54">
        <v>26</v>
      </c>
      <c r="C26" s="65" t="s">
        <v>2249</v>
      </c>
      <c r="D26" s="65"/>
      <c r="E26" s="94" t="e">
        <f>+VLOOKUP(E$17,'DRG Table'!A:G,7,FALSE)</f>
        <v>#N/A</v>
      </c>
      <c r="F26" s="93"/>
      <c r="G26" s="72" t="s">
        <v>21</v>
      </c>
    </row>
    <row r="27" spans="2:10" ht="12.75" customHeight="1">
      <c r="B27" s="54">
        <v>27</v>
      </c>
      <c r="C27" s="65" t="s">
        <v>16</v>
      </c>
      <c r="D27" s="65"/>
      <c r="E27" s="95" t="e">
        <f>VLOOKUP(E$17,'DRG Table'!A:F,6,FALSE)</f>
        <v>#N/A</v>
      </c>
      <c r="F27" s="93"/>
      <c r="G27" s="72" t="s">
        <v>21</v>
      </c>
      <c r="H27" s="96"/>
    </row>
    <row r="28" spans="2:10" ht="12.75" customHeight="1">
      <c r="B28" s="54">
        <v>28</v>
      </c>
      <c r="C28" s="40" t="s">
        <v>1520</v>
      </c>
      <c r="D28" s="60"/>
      <c r="E28" s="91"/>
      <c r="F28" s="62"/>
      <c r="G28" s="63"/>
      <c r="H28" s="96"/>
    </row>
    <row r="29" spans="2:10" ht="12.75" customHeight="1">
      <c r="B29" s="54">
        <v>29</v>
      </c>
      <c r="C29" s="97" t="s">
        <v>2164</v>
      </c>
      <c r="D29" s="98"/>
      <c r="E29" s="99" t="e">
        <f>VLOOKUP(CONCATENATE(E16,(MID(E7,5,3))),'Provider Reference'!A:S,12,FALSE)</f>
        <v>#N/A</v>
      </c>
      <c r="F29" s="100"/>
      <c r="G29" s="88" t="s">
        <v>2958</v>
      </c>
      <c r="H29" s="96"/>
    </row>
    <row r="30" spans="2:10" ht="12.75" customHeight="1">
      <c r="B30" s="54">
        <v>30</v>
      </c>
      <c r="C30" s="97" t="s">
        <v>2163</v>
      </c>
      <c r="D30" s="98"/>
      <c r="E30" s="99" t="e">
        <f>IF(E34="Per Diem","N/A",VLOOKUP(E17,'DRG Table'!A:E,5,FALSE))</f>
        <v>#N/A</v>
      </c>
      <c r="F30" s="100"/>
      <c r="G30" s="88" t="s">
        <v>2240</v>
      </c>
      <c r="H30" s="96"/>
    </row>
    <row r="31" spans="2:10">
      <c r="B31" s="54">
        <v>31</v>
      </c>
      <c r="C31" s="101" t="s">
        <v>1515</v>
      </c>
      <c r="D31" s="65"/>
      <c r="E31" s="95" t="e">
        <f>IF(E7="COS 006 - Rehab",1,IF(E34="Per Diem","N/A",IF(AND(E29="Rural",(LEFT(E17,3)="560")),(VLOOKUP(E17,'DRG Table'!A:H,8,FALSE)),
IF(AND(E29="Children",E15&lt;E23),(VLOOKUP(E17,'DRG Table'!A:J,9,FALSE)),
IF((E15&lt;E23),(VLOOKUP(E17,'DRG Table'!A:J,10,FALSE)),
(VLOOKUP(E17,'DRG Table'!A:K,11,FALSE)))))))</f>
        <v>#N/A</v>
      </c>
      <c r="F31" s="93"/>
      <c r="G31" s="72" t="s">
        <v>21</v>
      </c>
      <c r="H31" s="102"/>
    </row>
    <row r="32" spans="2:10" ht="12.75" customHeight="1">
      <c r="B32" s="54">
        <v>32</v>
      </c>
      <c r="C32" s="40" t="s">
        <v>30</v>
      </c>
      <c r="D32" s="60"/>
      <c r="E32" s="91"/>
      <c r="F32" s="62"/>
      <c r="G32" s="63"/>
      <c r="H32" s="103"/>
    </row>
    <row r="33" spans="2:12" ht="37.5" customHeight="1">
      <c r="B33" s="54">
        <v>33</v>
      </c>
      <c r="C33" s="97" t="s">
        <v>2269</v>
      </c>
      <c r="D33" s="98"/>
      <c r="E33" s="104" t="e">
        <f>VLOOKUP(CONCATENATE(E16,(MID(E7,5,3))),'Provider Reference'!A:D,4,FALSE)</f>
        <v>#N/A</v>
      </c>
      <c r="F33" s="100"/>
      <c r="G33" s="88" t="s">
        <v>1514</v>
      </c>
      <c r="H33" s="103"/>
    </row>
    <row r="34" spans="2:12">
      <c r="B34" s="54">
        <v>34</v>
      </c>
      <c r="C34" s="97" t="s">
        <v>2376</v>
      </c>
      <c r="D34" s="98"/>
      <c r="E34" s="104" t="e">
        <f>IF(AND(E7="COS 001 - Acute",(VLOOKUP(CONCATENATE(E16,(MID(E7,5,3))),'Provider Reference'!A:O,15,FALSE)=1)),"Per Diem", "DRG")</f>
        <v>#N/A</v>
      </c>
      <c r="F34" s="100"/>
      <c r="G34" s="88" t="s">
        <v>2377</v>
      </c>
      <c r="H34" s="103"/>
    </row>
    <row r="35" spans="2:12">
      <c r="B35" s="54">
        <v>35</v>
      </c>
      <c r="C35" s="65" t="s">
        <v>2168</v>
      </c>
      <c r="D35" s="65"/>
      <c r="E35" s="87" t="e">
        <f>VLOOKUP(CONCATENATE(E16,(MID(E7,5,3))),'Provider Reference'!A:M,13,FALSE)</f>
        <v>#N/A</v>
      </c>
      <c r="F35" s="86"/>
      <c r="G35" s="88" t="s">
        <v>2168</v>
      </c>
      <c r="H35" s="96"/>
    </row>
    <row r="36" spans="2:12">
      <c r="B36" s="54">
        <v>36</v>
      </c>
      <c r="C36" s="65" t="s">
        <v>2290</v>
      </c>
      <c r="D36" s="65"/>
      <c r="E36" s="105" t="e">
        <f>(VLOOKUP(CONCATENATE(E16,(MID(E7,5,3))),'Provider Reference'!A:N,14,FALSE))</f>
        <v>#N/A</v>
      </c>
      <c r="F36" s="86"/>
      <c r="G36" s="106" t="s">
        <v>2382</v>
      </c>
      <c r="H36" s="96"/>
    </row>
    <row r="37" spans="2:12">
      <c r="B37" s="54">
        <v>37</v>
      </c>
      <c r="C37" s="65" t="s">
        <v>2169</v>
      </c>
      <c r="D37" s="65"/>
      <c r="E37" s="105" t="e">
        <f>VLOOKUP(CONCATENATE(E16,(MID(E7,5,3))),'Provider Reference'!A:K,11,FALSE)</f>
        <v>#N/A</v>
      </c>
      <c r="F37" s="86"/>
      <c r="G37" s="106" t="s">
        <v>2382</v>
      </c>
      <c r="H37" s="96"/>
    </row>
    <row r="38" spans="2:12">
      <c r="B38" s="54">
        <v>38</v>
      </c>
      <c r="C38" s="65" t="s">
        <v>10</v>
      </c>
      <c r="D38" s="65"/>
      <c r="E38" s="107" t="e">
        <f>VLOOKUP(CONCATENATE(E16,(MID(E7,5,3))),'Provider Reference'!A:J,10,FALSE)</f>
        <v>#N/A</v>
      </c>
      <c r="F38" s="108"/>
      <c r="G38" s="106" t="s">
        <v>2382</v>
      </c>
      <c r="H38" s="96"/>
    </row>
    <row r="39" spans="2:12">
      <c r="B39" s="54">
        <v>39</v>
      </c>
      <c r="C39" s="65" t="s">
        <v>1332</v>
      </c>
      <c r="D39" s="65"/>
      <c r="E39" s="109" t="e">
        <f>VLOOKUP(CONCATENATE(E16,(MID(E7,5,3))),'Provider Reference'!A:G,7,FALSE)</f>
        <v>#N/A</v>
      </c>
      <c r="F39" s="93"/>
      <c r="G39" s="106" t="s">
        <v>2382</v>
      </c>
    </row>
    <row r="40" spans="2:12">
      <c r="B40" s="54">
        <v>40</v>
      </c>
      <c r="C40" s="65" t="s">
        <v>1516</v>
      </c>
      <c r="D40" s="65"/>
      <c r="E40" s="107" t="e">
        <f>IF(E34="Per Diem","N/A",IF((VLOOKUP(CONCATENATE(E16,(MID(E7,5,3))),'Provider Reference'!A:G,7,FALSE)&gt;1),0.696,0.62))</f>
        <v>#N/A</v>
      </c>
      <c r="F40" s="93"/>
      <c r="G40" s="72" t="s">
        <v>2870</v>
      </c>
      <c r="H40" s="96"/>
    </row>
    <row r="41" spans="2:12">
      <c r="B41" s="54">
        <v>41</v>
      </c>
      <c r="C41" s="65" t="s">
        <v>2173</v>
      </c>
      <c r="D41" s="110"/>
      <c r="E41" s="111" t="e">
        <f>IF(E34="Per Diem","N/A",TRUNC(((E22*(E40))*E39)+(E22*(1-E40)),2))</f>
        <v>#N/A</v>
      </c>
      <c r="F41" s="100"/>
      <c r="G41" s="112" t="s">
        <v>2871</v>
      </c>
      <c r="H41" s="96"/>
    </row>
    <row r="42" spans="2:12">
      <c r="B42" s="54">
        <v>42</v>
      </c>
      <c r="C42" s="39" t="s">
        <v>2378</v>
      </c>
      <c r="D42" s="40"/>
      <c r="E42" s="41"/>
      <c r="F42" s="42"/>
      <c r="G42" s="43"/>
      <c r="H42" s="38"/>
    </row>
    <row r="43" spans="2:12">
      <c r="B43" s="54">
        <v>43</v>
      </c>
      <c r="C43" s="45" t="s">
        <v>2379</v>
      </c>
      <c r="D43" s="46"/>
      <c r="E43" s="44" t="e">
        <f>IF(E34="Per Diem", VLOOKUP(E16,'Provider Reference'!B:S,18,FALSE),"N/A")</f>
        <v>#N/A</v>
      </c>
      <c r="F43" s="47"/>
      <c r="G43" s="48" t="s">
        <v>2381</v>
      </c>
      <c r="H43" s="38"/>
    </row>
    <row r="44" spans="2:12">
      <c r="B44" s="54">
        <v>44</v>
      </c>
      <c r="C44" s="45" t="s">
        <v>2380</v>
      </c>
      <c r="D44" s="46"/>
      <c r="E44" s="44" t="e">
        <f>IF(E43="N/A", 0,E43*E13)</f>
        <v>#N/A</v>
      </c>
      <c r="F44" s="47"/>
      <c r="G44" s="48" t="s">
        <v>2890</v>
      </c>
      <c r="H44" s="38"/>
    </row>
    <row r="45" spans="2:12" s="119" customFormat="1">
      <c r="B45" s="54">
        <v>45</v>
      </c>
      <c r="C45" s="115" t="s">
        <v>34</v>
      </c>
      <c r="D45" s="115"/>
      <c r="E45" s="116"/>
      <c r="F45" s="117"/>
      <c r="G45" s="118"/>
      <c r="H45" s="53"/>
      <c r="I45" s="38"/>
      <c r="J45" s="38"/>
      <c r="K45" s="38"/>
      <c r="L45" s="38"/>
    </row>
    <row r="46" spans="2:12">
      <c r="B46" s="54">
        <v>46</v>
      </c>
      <c r="C46" s="120" t="s">
        <v>11</v>
      </c>
      <c r="D46" s="120"/>
      <c r="E46" s="121" t="e">
        <f>IF(E34="Per Diem","No",E14)</f>
        <v>#N/A</v>
      </c>
      <c r="F46" s="122"/>
      <c r="G46" s="68" t="s">
        <v>2872</v>
      </c>
      <c r="H46" s="123"/>
    </row>
    <row r="47" spans="2:12">
      <c r="B47" s="54">
        <v>47</v>
      </c>
      <c r="C47" s="65" t="s">
        <v>2881</v>
      </c>
      <c r="D47" s="65"/>
      <c r="E47" s="124" t="e">
        <f>IF(E46="Yes",(TRUNC((E41*E26)/E27,2)*(E13+1)),"N/A")</f>
        <v>#N/A</v>
      </c>
      <c r="F47" s="93"/>
      <c r="G47" s="125" t="s">
        <v>2891</v>
      </c>
      <c r="H47" s="96"/>
    </row>
    <row r="48" spans="2:12">
      <c r="B48" s="54">
        <v>48</v>
      </c>
      <c r="C48" s="40" t="s">
        <v>35</v>
      </c>
      <c r="D48" s="40"/>
      <c r="E48" s="41"/>
      <c r="F48" s="42"/>
      <c r="G48" s="43"/>
      <c r="H48" s="96"/>
    </row>
    <row r="49" spans="2:12">
      <c r="B49" s="54">
        <v>49</v>
      </c>
      <c r="C49" s="65" t="s">
        <v>2288</v>
      </c>
      <c r="D49" s="65"/>
      <c r="E49" s="113" t="e">
        <f>IF(E34="Per Diem","N/A",IF(E46="Yes",E47,TRUNC((E41*E26),2)))</f>
        <v>#N/A</v>
      </c>
      <c r="F49" s="93"/>
      <c r="G49" s="114" t="s">
        <v>2892</v>
      </c>
    </row>
    <row r="50" spans="2:12">
      <c r="B50" s="54">
        <v>50</v>
      </c>
      <c r="C50" s="65" t="s">
        <v>2882</v>
      </c>
      <c r="D50" s="65"/>
      <c r="E50" s="113" t="e">
        <f>IF(E34="Per Diem","N/A",TRUNC(E49*E31,2))</f>
        <v>#N/A</v>
      </c>
      <c r="F50" s="93"/>
      <c r="G50" s="114" t="s">
        <v>2893</v>
      </c>
    </row>
    <row r="51" spans="2:12">
      <c r="B51" s="54">
        <v>51</v>
      </c>
      <c r="C51" s="65" t="s">
        <v>2883</v>
      </c>
      <c r="D51" s="65"/>
      <c r="E51" s="113" t="e">
        <f>IF(E34="Per Diem","N/A",TRUNC(E50*(1+E35),2))</f>
        <v>#N/A</v>
      </c>
      <c r="F51" s="93"/>
      <c r="G51" s="114" t="s">
        <v>2894</v>
      </c>
    </row>
    <row r="52" spans="2:12">
      <c r="B52" s="54">
        <v>52</v>
      </c>
      <c r="C52" s="115" t="s">
        <v>32</v>
      </c>
      <c r="D52" s="115"/>
      <c r="E52" s="116"/>
      <c r="F52" s="117"/>
      <c r="G52" s="118"/>
    </row>
    <row r="53" spans="2:12">
      <c r="B53" s="54">
        <v>53</v>
      </c>
      <c r="C53" s="65" t="s">
        <v>2889</v>
      </c>
      <c r="D53" s="65"/>
      <c r="E53" s="113" t="e">
        <f>IF(E34="Per Diem","N/A",E51+E20)</f>
        <v>#N/A</v>
      </c>
      <c r="F53" s="93"/>
      <c r="G53" s="114" t="s">
        <v>2895</v>
      </c>
    </row>
    <row r="54" spans="2:12">
      <c r="B54" s="54">
        <v>54</v>
      </c>
      <c r="C54" s="65" t="s">
        <v>2864</v>
      </c>
      <c r="D54" s="65"/>
      <c r="E54" s="113" t="e">
        <f>IF(E34="Per Diem","N/A",E8*E38)</f>
        <v>#N/A</v>
      </c>
      <c r="F54" s="93"/>
      <c r="G54" s="128" t="s">
        <v>2873</v>
      </c>
      <c r="H54" s="178"/>
    </row>
    <row r="55" spans="2:12">
      <c r="B55" s="54">
        <v>55</v>
      </c>
      <c r="C55" s="65" t="s">
        <v>33</v>
      </c>
      <c r="D55" s="65"/>
      <c r="E55" s="126" t="e">
        <f>IF(E34="Per Diem","No",IF((E54-E51)&lt;E20,"No","Yes"))</f>
        <v>#N/A</v>
      </c>
      <c r="F55" s="93"/>
      <c r="G55" s="127" t="s">
        <v>2896</v>
      </c>
    </row>
    <row r="56" spans="2:12">
      <c r="B56" s="54">
        <v>56</v>
      </c>
      <c r="C56" s="65" t="s">
        <v>2866</v>
      </c>
      <c r="D56" s="65"/>
      <c r="E56" s="113" t="e">
        <f>IF(E55="Yes",TRUNC(IF(E54&lt;E53,0,(E54-E53)*E21),2),0)</f>
        <v>#N/A</v>
      </c>
      <c r="F56" s="93"/>
      <c r="G56" s="128" t="s">
        <v>2897</v>
      </c>
    </row>
    <row r="57" spans="2:12">
      <c r="B57" s="54">
        <v>57</v>
      </c>
      <c r="C57" s="65" t="s">
        <v>2880</v>
      </c>
      <c r="D57" s="65"/>
      <c r="E57" s="177">
        <f>IF(E13&gt;=181,E9*0.384,0)</f>
        <v>0</v>
      </c>
      <c r="F57" s="93"/>
      <c r="G57" s="114" t="s">
        <v>2874</v>
      </c>
    </row>
    <row r="58" spans="2:12">
      <c r="B58" s="54">
        <v>58</v>
      </c>
      <c r="C58" s="65" t="s">
        <v>2865</v>
      </c>
      <c r="D58" s="65"/>
      <c r="E58" s="177" t="e">
        <f>ROUND(SUM(E56:E57),2)</f>
        <v>#N/A</v>
      </c>
      <c r="F58" s="93"/>
      <c r="G58" s="114" t="s">
        <v>2898</v>
      </c>
    </row>
    <row r="59" spans="2:12" s="119" customFormat="1">
      <c r="B59" s="54">
        <v>59</v>
      </c>
      <c r="C59" s="129" t="s">
        <v>2921</v>
      </c>
      <c r="D59" s="131"/>
      <c r="E59" s="132"/>
      <c r="F59" s="133"/>
      <c r="G59" s="134"/>
      <c r="H59" s="53"/>
      <c r="I59" s="38"/>
      <c r="J59" s="38"/>
      <c r="K59" s="38"/>
      <c r="L59" s="38"/>
    </row>
    <row r="60" spans="2:12" s="119" customFormat="1">
      <c r="B60" s="54">
        <v>60</v>
      </c>
      <c r="C60" s="175" t="s">
        <v>2888</v>
      </c>
      <c r="D60" s="174"/>
      <c r="E60" s="159" t="e">
        <f>IF(E34="Per Diem",E44,E51+E58)</f>
        <v>#N/A</v>
      </c>
      <c r="F60" s="100"/>
      <c r="G60" s="114" t="s">
        <v>2899</v>
      </c>
      <c r="H60" s="53"/>
      <c r="I60" s="38"/>
      <c r="J60" s="38"/>
      <c r="K60" s="38"/>
      <c r="L60" s="38"/>
    </row>
    <row r="61" spans="2:12">
      <c r="B61" s="54">
        <v>61</v>
      </c>
      <c r="C61" s="65" t="s">
        <v>2884</v>
      </c>
      <c r="D61" s="65"/>
      <c r="E61" s="113" t="e">
        <f>TRUNC(+(E60)+TRUNC(((E60)*(-1+E36)),2),2)</f>
        <v>#N/A</v>
      </c>
      <c r="F61" s="93"/>
      <c r="G61" s="114" t="s">
        <v>2900</v>
      </c>
    </row>
    <row r="62" spans="2:12">
      <c r="B62" s="54">
        <v>62</v>
      </c>
      <c r="C62" s="65" t="s">
        <v>2886</v>
      </c>
      <c r="D62" s="65"/>
      <c r="E62" s="113" t="e">
        <f>IF(E34="Per Diem",E61,TRUNC(+E61*(1+ROUND(E37,4)),2))</f>
        <v>#N/A</v>
      </c>
      <c r="F62" s="93"/>
      <c r="G62" s="128" t="s">
        <v>2901</v>
      </c>
    </row>
    <row r="63" spans="2:12">
      <c r="B63" s="54">
        <v>63</v>
      </c>
      <c r="C63" s="65" t="s">
        <v>2239</v>
      </c>
      <c r="D63" s="65"/>
      <c r="E63" s="113" t="e">
        <f>IF(E34="Per Diem","N/A",IF(AND(E12="Yes",E10=E11),20,0))</f>
        <v>#N/A</v>
      </c>
      <c r="F63" s="93"/>
      <c r="G63" s="114" t="s">
        <v>2867</v>
      </c>
    </row>
    <row r="64" spans="2:12">
      <c r="B64" s="54">
        <v>64</v>
      </c>
      <c r="C64" s="65" t="s">
        <v>2887</v>
      </c>
      <c r="D64" s="65"/>
      <c r="E64" s="113" t="e">
        <f>IF(E34="Per Diem",E62,E62+E63)</f>
        <v>#N/A</v>
      </c>
      <c r="F64" s="93"/>
      <c r="G64" s="128" t="s">
        <v>2902</v>
      </c>
    </row>
    <row r="65" spans="2:12">
      <c r="B65" s="54">
        <v>65</v>
      </c>
      <c r="C65" s="110" t="s">
        <v>2625</v>
      </c>
      <c r="D65" s="65"/>
      <c r="E65" s="113" t="e">
        <f>IF(AND(E18&gt;0,E62&gt;E8),"Yes","No")</f>
        <v>#N/A</v>
      </c>
      <c r="F65" s="93"/>
      <c r="G65" s="160" t="s">
        <v>2903</v>
      </c>
    </row>
    <row r="66" spans="2:12">
      <c r="B66" s="54">
        <v>66</v>
      </c>
      <c r="C66" s="110" t="s">
        <v>2626</v>
      </c>
      <c r="D66" s="65"/>
      <c r="E66" s="113" t="e">
        <f>IF(E65="Yes",E8,E64)</f>
        <v>#N/A</v>
      </c>
      <c r="F66" s="93"/>
      <c r="G66" s="160" t="s">
        <v>2904</v>
      </c>
    </row>
    <row r="67" spans="2:12">
      <c r="B67" s="54">
        <v>67</v>
      </c>
      <c r="C67" s="110" t="s">
        <v>2171</v>
      </c>
      <c r="D67" s="65"/>
      <c r="E67" s="113" t="e">
        <f>IF(OR(E18&gt;=E66,VLOOKUP(E16,'Provider Reference'!B:P,15,FALSE)=1),0,((TRUNC((E66-E18)*0.02,2))))</f>
        <v>#N/A</v>
      </c>
      <c r="F67" s="93"/>
      <c r="G67" s="130" t="s">
        <v>2919</v>
      </c>
    </row>
    <row r="68" spans="2:12">
      <c r="B68" s="54">
        <v>68</v>
      </c>
      <c r="C68" s="135" t="s">
        <v>2172</v>
      </c>
      <c r="D68" s="65"/>
      <c r="E68" s="191" t="e">
        <f>SUM(E66:E67)</f>
        <v>#N/A</v>
      </c>
      <c r="F68" s="93"/>
      <c r="G68" s="114" t="s">
        <v>2905</v>
      </c>
    </row>
    <row r="69" spans="2:12">
      <c r="B69" s="190">
        <v>69</v>
      </c>
      <c r="C69" s="65" t="s">
        <v>2920</v>
      </c>
      <c r="D69" s="65"/>
      <c r="E69" s="176" t="e">
        <f>IF(E18&gt;=E66,0,E68-E18)</f>
        <v>#N/A</v>
      </c>
      <c r="F69" s="93"/>
      <c r="G69" s="192" t="s">
        <v>2926</v>
      </c>
    </row>
    <row r="70" spans="2:12" s="53" customFormat="1">
      <c r="B70" s="271" t="s">
        <v>17</v>
      </c>
      <c r="C70" s="272"/>
      <c r="D70" s="272"/>
      <c r="E70" s="272"/>
      <c r="F70" s="272"/>
      <c r="G70" s="273"/>
      <c r="I70" s="38"/>
      <c r="J70" s="38"/>
      <c r="K70" s="38"/>
      <c r="L70" s="38"/>
    </row>
    <row r="71" spans="2:12">
      <c r="E71" s="141"/>
    </row>
    <row r="72" spans="2:12">
      <c r="E72" s="141"/>
    </row>
    <row r="73" spans="2:12" s="53" customFormat="1">
      <c r="B73" s="136"/>
      <c r="C73" s="137"/>
      <c r="D73" s="137"/>
      <c r="E73" s="140"/>
      <c r="F73" s="137"/>
      <c r="G73" s="139"/>
      <c r="I73" s="38"/>
      <c r="J73" s="38"/>
      <c r="K73" s="38"/>
      <c r="L73" s="38"/>
    </row>
    <row r="74" spans="2:12">
      <c r="E74" s="141"/>
    </row>
  </sheetData>
  <dataConsolidate/>
  <mergeCells count="5">
    <mergeCell ref="C2:G2"/>
    <mergeCell ref="C3:G3"/>
    <mergeCell ref="C4:D4"/>
    <mergeCell ref="F4:G4"/>
    <mergeCell ref="B70:G70"/>
  </mergeCells>
  <dataValidations count="4">
    <dataValidation type="whole" operator="lessThanOrEqual" allowBlank="1" showInputMessage="1" showErrorMessage="1" sqref="E15">
      <formula1>110</formula1>
    </dataValidation>
    <dataValidation allowBlank="1" showInputMessage="1" showErrorMessage="1" errorTitle="Provider Category" error="Please enter an option from the drop down list." sqref="E39:E41"/>
    <dataValidation type="list" allowBlank="1" showInputMessage="1" showErrorMessage="1" sqref="E12 E14">
      <formula1>"No, Yes"</formula1>
    </dataValidation>
    <dataValidation type="list" allowBlank="1" showInputMessage="1" showErrorMessage="1" sqref="E7">
      <formula1>"COS 001 - Acute, COS 006 - Rehab"</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5"/>
  <sheetViews>
    <sheetView view="pageBreakPreview" zoomScale="70" zoomScaleNormal="70" zoomScaleSheetLayoutView="70" workbookViewId="0">
      <pane ySplit="6" topLeftCell="A7" activePane="bottomLeft" state="frozen"/>
      <selection pane="bottomLeft" activeCell="L1" sqref="L1"/>
    </sheetView>
  </sheetViews>
  <sheetFormatPr defaultColWidth="9.140625" defaultRowHeight="16.5"/>
  <cols>
    <col min="1" max="1" width="14.7109375" style="4" customWidth="1"/>
    <col min="2" max="2" width="13.5703125" style="4" bestFit="1" customWidth="1"/>
    <col min="3" max="3" width="7.28515625" style="4" bestFit="1" customWidth="1"/>
    <col min="4" max="4" width="68.7109375" style="4" customWidth="1"/>
    <col min="5" max="5" width="32.42578125" style="4" customWidth="1"/>
    <col min="6" max="6" width="14.7109375" style="4" customWidth="1"/>
    <col min="7" max="7" width="18.85546875" style="4" customWidth="1"/>
    <col min="8" max="8" width="18.5703125" style="4" customWidth="1"/>
    <col min="9" max="9" width="19" style="4" customWidth="1"/>
    <col min="10" max="10" width="20" style="4" customWidth="1"/>
    <col min="11" max="11" width="20.5703125" style="4" customWidth="1"/>
    <col min="12" max="16384" width="9.140625" style="4"/>
  </cols>
  <sheetData>
    <row r="1" spans="1:11" ht="17.25">
      <c r="A1" s="9" t="s">
        <v>68</v>
      </c>
      <c r="B1" s="10"/>
      <c r="C1" s="10"/>
      <c r="D1" s="10"/>
      <c r="E1" s="10"/>
      <c r="F1" s="10"/>
      <c r="G1" s="10"/>
      <c r="H1" s="10"/>
      <c r="I1" s="10"/>
      <c r="J1" s="10"/>
      <c r="K1" s="11"/>
    </row>
    <row r="2" spans="1:11">
      <c r="A2" s="12"/>
      <c r="B2" s="13"/>
      <c r="C2" s="13"/>
      <c r="D2" s="13"/>
      <c r="E2" s="13"/>
      <c r="F2" s="13"/>
      <c r="G2" s="13"/>
      <c r="H2" s="13"/>
      <c r="I2" s="13"/>
      <c r="J2" s="13"/>
      <c r="K2" s="14"/>
    </row>
    <row r="3" spans="1:11" ht="17.25">
      <c r="A3" s="12"/>
      <c r="B3" s="274" t="s">
        <v>1521</v>
      </c>
      <c r="C3" s="274"/>
      <c r="D3" s="274"/>
      <c r="E3" s="274"/>
      <c r="F3" s="274"/>
      <c r="G3" s="274"/>
      <c r="H3" s="274"/>
      <c r="I3" s="274"/>
      <c r="J3" s="274"/>
      <c r="K3" s="14"/>
    </row>
    <row r="4" spans="1:11" ht="17.25">
      <c r="A4" s="12"/>
      <c r="B4" s="274" t="s">
        <v>2917</v>
      </c>
      <c r="C4" s="274"/>
      <c r="D4" s="274"/>
      <c r="E4" s="274"/>
      <c r="F4" s="274"/>
      <c r="G4" s="274"/>
      <c r="H4" s="274"/>
      <c r="I4" s="274"/>
      <c r="J4" s="274"/>
      <c r="K4" s="14"/>
    </row>
    <row r="5" spans="1:11">
      <c r="A5" s="12"/>
      <c r="B5" s="275"/>
      <c r="C5" s="275"/>
      <c r="D5" s="275"/>
      <c r="E5" s="275"/>
      <c r="F5" s="275"/>
      <c r="G5" s="275"/>
      <c r="H5" s="275"/>
      <c r="I5" s="275"/>
      <c r="J5" s="275"/>
      <c r="K5" s="14"/>
    </row>
    <row r="6" spans="1:11" ht="69">
      <c r="A6" s="15" t="s">
        <v>5</v>
      </c>
      <c r="B6" s="5" t="s">
        <v>5</v>
      </c>
      <c r="C6" s="5" t="s">
        <v>1522</v>
      </c>
      <c r="D6" s="5" t="s">
        <v>6</v>
      </c>
      <c r="E6" s="5" t="s">
        <v>1523</v>
      </c>
      <c r="F6" s="5" t="s">
        <v>13</v>
      </c>
      <c r="G6" s="5" t="s">
        <v>1524</v>
      </c>
      <c r="H6" s="6" t="s">
        <v>1525</v>
      </c>
      <c r="I6" s="6" t="s">
        <v>1526</v>
      </c>
      <c r="J6" s="6" t="s">
        <v>2276</v>
      </c>
      <c r="K6" s="19" t="s">
        <v>2275</v>
      </c>
    </row>
    <row r="7" spans="1:11">
      <c r="A7" s="16" t="s">
        <v>70</v>
      </c>
      <c r="B7" s="7" t="s">
        <v>1527</v>
      </c>
      <c r="C7" s="7" t="s">
        <v>1528</v>
      </c>
      <c r="D7" s="7" t="s">
        <v>1529</v>
      </c>
      <c r="E7" s="7" t="s">
        <v>1530</v>
      </c>
      <c r="F7" s="181">
        <v>7.59</v>
      </c>
      <c r="G7" s="182">
        <v>6.6673999999999998</v>
      </c>
      <c r="H7" s="183">
        <v>1</v>
      </c>
      <c r="I7" s="183">
        <v>1</v>
      </c>
      <c r="J7" s="184">
        <v>1</v>
      </c>
      <c r="K7" s="20">
        <v>1</v>
      </c>
    </row>
    <row r="8" spans="1:11">
      <c r="A8" s="16" t="s">
        <v>71</v>
      </c>
      <c r="B8" s="7" t="s">
        <v>1527</v>
      </c>
      <c r="C8" s="7" t="s">
        <v>1531</v>
      </c>
      <c r="D8" s="7" t="s">
        <v>1529</v>
      </c>
      <c r="E8" s="7" t="s">
        <v>1530</v>
      </c>
      <c r="F8" s="181">
        <v>8.15</v>
      </c>
      <c r="G8" s="182">
        <v>7.2981999999999996</v>
      </c>
      <c r="H8" s="183">
        <v>1</v>
      </c>
      <c r="I8" s="183">
        <v>1</v>
      </c>
      <c r="J8" s="184">
        <v>1</v>
      </c>
      <c r="K8" s="20">
        <v>1</v>
      </c>
    </row>
    <row r="9" spans="1:11">
      <c r="A9" s="16" t="s">
        <v>72</v>
      </c>
      <c r="B9" s="7" t="s">
        <v>1527</v>
      </c>
      <c r="C9" s="7" t="s">
        <v>1532</v>
      </c>
      <c r="D9" s="7" t="s">
        <v>1529</v>
      </c>
      <c r="E9" s="7" t="s">
        <v>1530</v>
      </c>
      <c r="F9" s="181">
        <v>11.88</v>
      </c>
      <c r="G9" s="182">
        <v>9.0946999999999996</v>
      </c>
      <c r="H9" s="183">
        <v>1</v>
      </c>
      <c r="I9" s="183">
        <v>1</v>
      </c>
      <c r="J9" s="184">
        <v>1</v>
      </c>
      <c r="K9" s="20">
        <v>1</v>
      </c>
    </row>
    <row r="10" spans="1:11">
      <c r="A10" s="16" t="s">
        <v>73</v>
      </c>
      <c r="B10" s="7" t="s">
        <v>1527</v>
      </c>
      <c r="C10" s="7" t="s">
        <v>1533</v>
      </c>
      <c r="D10" s="7" t="s">
        <v>1529</v>
      </c>
      <c r="E10" s="7" t="s">
        <v>1530</v>
      </c>
      <c r="F10" s="181">
        <v>28.65</v>
      </c>
      <c r="G10" s="182">
        <v>17.752600000000001</v>
      </c>
      <c r="H10" s="183">
        <v>1</v>
      </c>
      <c r="I10" s="183">
        <v>1</v>
      </c>
      <c r="J10" s="184">
        <v>1</v>
      </c>
      <c r="K10" s="20">
        <v>1</v>
      </c>
    </row>
    <row r="11" spans="1:11">
      <c r="A11" s="16" t="s">
        <v>74</v>
      </c>
      <c r="B11" s="7" t="s">
        <v>1534</v>
      </c>
      <c r="C11" s="7" t="s">
        <v>1528</v>
      </c>
      <c r="D11" s="7" t="s">
        <v>1535</v>
      </c>
      <c r="E11" s="7" t="s">
        <v>1530</v>
      </c>
      <c r="F11" s="181">
        <v>9.36</v>
      </c>
      <c r="G11" s="182">
        <v>9.0556999999999999</v>
      </c>
      <c r="H11" s="183">
        <v>1</v>
      </c>
      <c r="I11" s="183">
        <v>1</v>
      </c>
      <c r="J11" s="184">
        <v>1</v>
      </c>
      <c r="K11" s="20">
        <v>1</v>
      </c>
    </row>
    <row r="12" spans="1:11">
      <c r="A12" s="16" t="s">
        <v>75</v>
      </c>
      <c r="B12" s="7" t="s">
        <v>1534</v>
      </c>
      <c r="C12" s="7" t="s">
        <v>1531</v>
      </c>
      <c r="D12" s="7" t="s">
        <v>1535</v>
      </c>
      <c r="E12" s="7" t="s">
        <v>1530</v>
      </c>
      <c r="F12" s="181">
        <v>13.05</v>
      </c>
      <c r="G12" s="182">
        <v>10.0846</v>
      </c>
      <c r="H12" s="183">
        <v>1</v>
      </c>
      <c r="I12" s="183">
        <v>1</v>
      </c>
      <c r="J12" s="184">
        <v>1</v>
      </c>
      <c r="K12" s="20">
        <v>1</v>
      </c>
    </row>
    <row r="13" spans="1:11">
      <c r="A13" s="16" t="s">
        <v>76</v>
      </c>
      <c r="B13" s="7" t="s">
        <v>1534</v>
      </c>
      <c r="C13" s="7" t="s">
        <v>1532</v>
      </c>
      <c r="D13" s="7" t="s">
        <v>1535</v>
      </c>
      <c r="E13" s="7" t="s">
        <v>1530</v>
      </c>
      <c r="F13" s="181">
        <v>21.04</v>
      </c>
      <c r="G13" s="182">
        <v>13.008599999999999</v>
      </c>
      <c r="H13" s="183">
        <v>1</v>
      </c>
      <c r="I13" s="183">
        <v>1</v>
      </c>
      <c r="J13" s="184">
        <v>1</v>
      </c>
      <c r="K13" s="20">
        <v>1</v>
      </c>
    </row>
    <row r="14" spans="1:11">
      <c r="A14" s="16" t="s">
        <v>77</v>
      </c>
      <c r="B14" s="7" t="s">
        <v>1534</v>
      </c>
      <c r="C14" s="7" t="s">
        <v>1533</v>
      </c>
      <c r="D14" s="7" t="s">
        <v>1535</v>
      </c>
      <c r="E14" s="7" t="s">
        <v>1530</v>
      </c>
      <c r="F14" s="181">
        <v>35.15</v>
      </c>
      <c r="G14" s="182">
        <v>21.227699999999999</v>
      </c>
      <c r="H14" s="183">
        <v>1</v>
      </c>
      <c r="I14" s="183">
        <v>1</v>
      </c>
      <c r="J14" s="184">
        <v>1</v>
      </c>
      <c r="K14" s="20">
        <v>1</v>
      </c>
    </row>
    <row r="15" spans="1:11">
      <c r="A15" s="16" t="s">
        <v>78</v>
      </c>
      <c r="B15" s="7" t="s">
        <v>1536</v>
      </c>
      <c r="C15" s="7" t="s">
        <v>1528</v>
      </c>
      <c r="D15" s="7" t="s">
        <v>1537</v>
      </c>
      <c r="E15" s="7" t="s">
        <v>1530</v>
      </c>
      <c r="F15" s="181">
        <v>16.440000000000001</v>
      </c>
      <c r="G15" s="182">
        <v>4.6120999999999999</v>
      </c>
      <c r="H15" s="183">
        <v>1</v>
      </c>
      <c r="I15" s="183">
        <v>1</v>
      </c>
      <c r="J15" s="184">
        <v>1</v>
      </c>
      <c r="K15" s="20">
        <v>1</v>
      </c>
    </row>
    <row r="16" spans="1:11">
      <c r="A16" s="16" t="s">
        <v>79</v>
      </c>
      <c r="B16" s="7" t="s">
        <v>1536</v>
      </c>
      <c r="C16" s="7" t="s">
        <v>1531</v>
      </c>
      <c r="D16" s="7" t="s">
        <v>1537</v>
      </c>
      <c r="E16" s="7" t="s">
        <v>1530</v>
      </c>
      <c r="F16" s="181">
        <v>22.39</v>
      </c>
      <c r="G16" s="182">
        <v>6.4123999999999999</v>
      </c>
      <c r="H16" s="183">
        <v>1</v>
      </c>
      <c r="I16" s="183">
        <v>1</v>
      </c>
      <c r="J16" s="184">
        <v>1</v>
      </c>
      <c r="K16" s="20">
        <v>1</v>
      </c>
    </row>
    <row r="17" spans="1:11">
      <c r="A17" s="16" t="s">
        <v>80</v>
      </c>
      <c r="B17" s="7" t="s">
        <v>1536</v>
      </c>
      <c r="C17" s="7" t="s">
        <v>1532</v>
      </c>
      <c r="D17" s="7" t="s">
        <v>1537</v>
      </c>
      <c r="E17" s="7" t="s">
        <v>1530</v>
      </c>
      <c r="F17" s="181">
        <v>32.46</v>
      </c>
      <c r="G17" s="182">
        <v>10.543100000000001</v>
      </c>
      <c r="H17" s="183">
        <v>1</v>
      </c>
      <c r="I17" s="183">
        <v>1</v>
      </c>
      <c r="J17" s="184">
        <v>1</v>
      </c>
      <c r="K17" s="20">
        <v>1</v>
      </c>
    </row>
    <row r="18" spans="1:11">
      <c r="A18" s="16" t="s">
        <v>81</v>
      </c>
      <c r="B18" s="7" t="s">
        <v>1536</v>
      </c>
      <c r="C18" s="7" t="s">
        <v>1533</v>
      </c>
      <c r="D18" s="7" t="s">
        <v>1537</v>
      </c>
      <c r="E18" s="7" t="s">
        <v>1530</v>
      </c>
      <c r="F18" s="181">
        <v>49.4</v>
      </c>
      <c r="G18" s="182">
        <v>20.011900000000001</v>
      </c>
      <c r="H18" s="183">
        <v>1</v>
      </c>
      <c r="I18" s="183">
        <v>1</v>
      </c>
      <c r="J18" s="184">
        <v>1</v>
      </c>
      <c r="K18" s="20">
        <v>1</v>
      </c>
    </row>
    <row r="19" spans="1:11">
      <c r="A19" s="16" t="s">
        <v>82</v>
      </c>
      <c r="B19" s="7" t="s">
        <v>1538</v>
      </c>
      <c r="C19" s="7" t="s">
        <v>1528</v>
      </c>
      <c r="D19" s="7" t="s">
        <v>1539</v>
      </c>
      <c r="E19" s="7" t="s">
        <v>1540</v>
      </c>
      <c r="F19" s="181">
        <v>19.77</v>
      </c>
      <c r="G19" s="182">
        <v>6.5868000000000002</v>
      </c>
      <c r="H19" s="183">
        <v>1</v>
      </c>
      <c r="I19" s="183">
        <v>1.6</v>
      </c>
      <c r="J19" s="183">
        <v>1.1499999999999999</v>
      </c>
      <c r="K19" s="20">
        <v>1</v>
      </c>
    </row>
    <row r="20" spans="1:11">
      <c r="A20" s="16" t="s">
        <v>83</v>
      </c>
      <c r="B20" s="7" t="s">
        <v>1538</v>
      </c>
      <c r="C20" s="7" t="s">
        <v>1531</v>
      </c>
      <c r="D20" s="7" t="s">
        <v>1539</v>
      </c>
      <c r="E20" s="7" t="s">
        <v>1540</v>
      </c>
      <c r="F20" s="181">
        <v>20</v>
      </c>
      <c r="G20" s="182">
        <v>7.3188000000000004</v>
      </c>
      <c r="H20" s="183">
        <v>1</v>
      </c>
      <c r="I20" s="183">
        <v>1.6</v>
      </c>
      <c r="J20" s="183">
        <v>1.1499999999999999</v>
      </c>
      <c r="K20" s="20">
        <v>1</v>
      </c>
    </row>
    <row r="21" spans="1:11">
      <c r="A21" s="16" t="s">
        <v>84</v>
      </c>
      <c r="B21" s="7" t="s">
        <v>1538</v>
      </c>
      <c r="C21" s="7" t="s">
        <v>1532</v>
      </c>
      <c r="D21" s="7" t="s">
        <v>1539</v>
      </c>
      <c r="E21" s="7" t="s">
        <v>1540</v>
      </c>
      <c r="F21" s="181">
        <v>26</v>
      </c>
      <c r="G21" s="182">
        <v>10.019600000000001</v>
      </c>
      <c r="H21" s="183">
        <v>1</v>
      </c>
      <c r="I21" s="183">
        <v>1.6</v>
      </c>
      <c r="J21" s="183">
        <v>1.1499999999999999</v>
      </c>
      <c r="K21" s="20">
        <v>1</v>
      </c>
    </row>
    <row r="22" spans="1:11">
      <c r="A22" s="16" t="s">
        <v>85</v>
      </c>
      <c r="B22" s="7" t="s">
        <v>1538</v>
      </c>
      <c r="C22" s="7" t="s">
        <v>1533</v>
      </c>
      <c r="D22" s="7" t="s">
        <v>1539</v>
      </c>
      <c r="E22" s="7" t="s">
        <v>1540</v>
      </c>
      <c r="F22" s="181">
        <v>37.11</v>
      </c>
      <c r="G22" s="182">
        <v>15.1318</v>
      </c>
      <c r="H22" s="183">
        <v>1</v>
      </c>
      <c r="I22" s="183">
        <v>1.6</v>
      </c>
      <c r="J22" s="183">
        <v>1.1499999999999999</v>
      </c>
      <c r="K22" s="20">
        <v>1</v>
      </c>
    </row>
    <row r="23" spans="1:11">
      <c r="A23" s="16" t="s">
        <v>86</v>
      </c>
      <c r="B23" s="7" t="s">
        <v>1541</v>
      </c>
      <c r="C23" s="7" t="s">
        <v>1528</v>
      </c>
      <c r="D23" s="7" t="s">
        <v>1542</v>
      </c>
      <c r="E23" s="7" t="s">
        <v>1540</v>
      </c>
      <c r="F23" s="181">
        <v>17.850000000000001</v>
      </c>
      <c r="G23" s="182">
        <v>4.8566000000000003</v>
      </c>
      <c r="H23" s="183">
        <v>1</v>
      </c>
      <c r="I23" s="183">
        <v>1.6</v>
      </c>
      <c r="J23" s="183">
        <v>1.1499999999999999</v>
      </c>
      <c r="K23" s="20">
        <v>1</v>
      </c>
    </row>
    <row r="24" spans="1:11">
      <c r="A24" s="16" t="s">
        <v>87</v>
      </c>
      <c r="B24" s="7" t="s">
        <v>1541</v>
      </c>
      <c r="C24" s="7" t="s">
        <v>1531</v>
      </c>
      <c r="D24" s="7" t="s">
        <v>1542</v>
      </c>
      <c r="E24" s="7" t="s">
        <v>1540</v>
      </c>
      <c r="F24" s="181">
        <v>17.239999999999998</v>
      </c>
      <c r="G24" s="182">
        <v>5.3963000000000001</v>
      </c>
      <c r="H24" s="183">
        <v>1</v>
      </c>
      <c r="I24" s="183">
        <v>1.6</v>
      </c>
      <c r="J24" s="183">
        <v>1.1499999999999999</v>
      </c>
      <c r="K24" s="20">
        <v>1</v>
      </c>
    </row>
    <row r="25" spans="1:11">
      <c r="A25" s="16" t="s">
        <v>88</v>
      </c>
      <c r="B25" s="7" t="s">
        <v>1541</v>
      </c>
      <c r="C25" s="7" t="s">
        <v>1532</v>
      </c>
      <c r="D25" s="7" t="s">
        <v>1542</v>
      </c>
      <c r="E25" s="7" t="s">
        <v>1540</v>
      </c>
      <c r="F25" s="181">
        <v>23</v>
      </c>
      <c r="G25" s="182">
        <v>6.9968000000000004</v>
      </c>
      <c r="H25" s="183">
        <v>1</v>
      </c>
      <c r="I25" s="183">
        <v>1.6</v>
      </c>
      <c r="J25" s="183">
        <v>1.1499999999999999</v>
      </c>
      <c r="K25" s="20">
        <v>1</v>
      </c>
    </row>
    <row r="26" spans="1:11">
      <c r="A26" s="16" t="s">
        <v>89</v>
      </c>
      <c r="B26" s="7" t="s">
        <v>1541</v>
      </c>
      <c r="C26" s="7" t="s">
        <v>1533</v>
      </c>
      <c r="D26" s="7" t="s">
        <v>1542</v>
      </c>
      <c r="E26" s="7" t="s">
        <v>1540</v>
      </c>
      <c r="F26" s="181">
        <v>31.2</v>
      </c>
      <c r="G26" s="182">
        <v>10.4855</v>
      </c>
      <c r="H26" s="183">
        <v>1</v>
      </c>
      <c r="I26" s="183">
        <v>1.6</v>
      </c>
      <c r="J26" s="183">
        <v>1.1499999999999999</v>
      </c>
      <c r="K26" s="20">
        <v>1</v>
      </c>
    </row>
    <row r="27" spans="1:11">
      <c r="A27" s="16" t="s">
        <v>90</v>
      </c>
      <c r="B27" s="7" t="s">
        <v>1543</v>
      </c>
      <c r="C27" s="7" t="s">
        <v>1528</v>
      </c>
      <c r="D27" s="7" t="s">
        <v>1544</v>
      </c>
      <c r="E27" s="7" t="s">
        <v>1530</v>
      </c>
      <c r="F27" s="181">
        <v>5.33</v>
      </c>
      <c r="G27" s="182">
        <v>6.3379000000000003</v>
      </c>
      <c r="H27" s="183">
        <v>1</v>
      </c>
      <c r="I27" s="183">
        <v>1</v>
      </c>
      <c r="J27" s="184">
        <v>1</v>
      </c>
      <c r="K27" s="20">
        <v>1</v>
      </c>
    </row>
    <row r="28" spans="1:11">
      <c r="A28" s="16" t="s">
        <v>91</v>
      </c>
      <c r="B28" s="7" t="s">
        <v>1543</v>
      </c>
      <c r="C28" s="7" t="s">
        <v>1531</v>
      </c>
      <c r="D28" s="7" t="s">
        <v>1544</v>
      </c>
      <c r="E28" s="7" t="s">
        <v>1530</v>
      </c>
      <c r="F28" s="181">
        <v>7.89</v>
      </c>
      <c r="G28" s="182">
        <v>8.3019999999999996</v>
      </c>
      <c r="H28" s="183">
        <v>1</v>
      </c>
      <c r="I28" s="183">
        <v>1</v>
      </c>
      <c r="J28" s="184">
        <v>1</v>
      </c>
      <c r="K28" s="20">
        <v>1</v>
      </c>
    </row>
    <row r="29" spans="1:11">
      <c r="A29" s="16" t="s">
        <v>92</v>
      </c>
      <c r="B29" s="7" t="s">
        <v>1543</v>
      </c>
      <c r="C29" s="7" t="s">
        <v>1532</v>
      </c>
      <c r="D29" s="7" t="s">
        <v>1544</v>
      </c>
      <c r="E29" s="7" t="s">
        <v>1530</v>
      </c>
      <c r="F29" s="181">
        <v>9.84</v>
      </c>
      <c r="G29" s="182">
        <v>8.5569000000000006</v>
      </c>
      <c r="H29" s="183">
        <v>1</v>
      </c>
      <c r="I29" s="183">
        <v>1</v>
      </c>
      <c r="J29" s="184">
        <v>1</v>
      </c>
      <c r="K29" s="20">
        <v>1</v>
      </c>
    </row>
    <row r="30" spans="1:11">
      <c r="A30" s="16" t="s">
        <v>93</v>
      </c>
      <c r="B30" s="7" t="s">
        <v>1543</v>
      </c>
      <c r="C30" s="7" t="s">
        <v>1533</v>
      </c>
      <c r="D30" s="7" t="s">
        <v>1544</v>
      </c>
      <c r="E30" s="7" t="s">
        <v>1530</v>
      </c>
      <c r="F30" s="181">
        <v>21.81</v>
      </c>
      <c r="G30" s="182">
        <v>13.2661</v>
      </c>
      <c r="H30" s="183">
        <v>1</v>
      </c>
      <c r="I30" s="183">
        <v>1</v>
      </c>
      <c r="J30" s="184">
        <v>1</v>
      </c>
      <c r="K30" s="20">
        <v>1</v>
      </c>
    </row>
    <row r="31" spans="1:11">
      <c r="A31" s="16" t="s">
        <v>94</v>
      </c>
      <c r="B31" s="7" t="s">
        <v>1545</v>
      </c>
      <c r="C31" s="7" t="s">
        <v>1528</v>
      </c>
      <c r="D31" s="7" t="s">
        <v>1546</v>
      </c>
      <c r="E31" s="7" t="s">
        <v>1530</v>
      </c>
      <c r="F31" s="181">
        <v>5.13</v>
      </c>
      <c r="G31" s="182">
        <v>1.8063</v>
      </c>
      <c r="H31" s="183">
        <v>1</v>
      </c>
      <c r="I31" s="183">
        <v>1</v>
      </c>
      <c r="J31" s="184">
        <v>1</v>
      </c>
      <c r="K31" s="20">
        <v>1</v>
      </c>
    </row>
    <row r="32" spans="1:11">
      <c r="A32" s="16" t="s">
        <v>95</v>
      </c>
      <c r="B32" s="7" t="s">
        <v>1545</v>
      </c>
      <c r="C32" s="7" t="s">
        <v>1531</v>
      </c>
      <c r="D32" s="7" t="s">
        <v>1546</v>
      </c>
      <c r="E32" s="7" t="s">
        <v>1530</v>
      </c>
      <c r="F32" s="181">
        <v>6</v>
      </c>
      <c r="G32" s="182">
        <v>2.4962</v>
      </c>
      <c r="H32" s="183">
        <v>1</v>
      </c>
      <c r="I32" s="183">
        <v>1</v>
      </c>
      <c r="J32" s="184">
        <v>1</v>
      </c>
      <c r="K32" s="20">
        <v>1</v>
      </c>
    </row>
    <row r="33" spans="1:11">
      <c r="A33" s="16" t="s">
        <v>96</v>
      </c>
      <c r="B33" s="7" t="s">
        <v>1545</v>
      </c>
      <c r="C33" s="7" t="s">
        <v>1532</v>
      </c>
      <c r="D33" s="7" t="s">
        <v>1546</v>
      </c>
      <c r="E33" s="7" t="s">
        <v>1530</v>
      </c>
      <c r="F33" s="181">
        <v>10.029999999999999</v>
      </c>
      <c r="G33" s="182">
        <v>3.6036999999999999</v>
      </c>
      <c r="H33" s="183">
        <v>1</v>
      </c>
      <c r="I33" s="183">
        <v>1</v>
      </c>
      <c r="J33" s="184">
        <v>1</v>
      </c>
      <c r="K33" s="20">
        <v>1</v>
      </c>
    </row>
    <row r="34" spans="1:11">
      <c r="A34" s="16" t="s">
        <v>97</v>
      </c>
      <c r="B34" s="7" t="s">
        <v>1545</v>
      </c>
      <c r="C34" s="7" t="s">
        <v>1533</v>
      </c>
      <c r="D34" s="7" t="s">
        <v>1546</v>
      </c>
      <c r="E34" s="7" t="s">
        <v>1530</v>
      </c>
      <c r="F34" s="181">
        <v>17.350000000000001</v>
      </c>
      <c r="G34" s="182">
        <v>6.8952999999999998</v>
      </c>
      <c r="H34" s="183">
        <v>1</v>
      </c>
      <c r="I34" s="183">
        <v>1</v>
      </c>
      <c r="J34" s="184">
        <v>1</v>
      </c>
      <c r="K34" s="20">
        <v>1</v>
      </c>
    </row>
    <row r="35" spans="1:11">
      <c r="A35" s="16" t="s">
        <v>98</v>
      </c>
      <c r="B35" s="7" t="s">
        <v>1547</v>
      </c>
      <c r="C35" s="7" t="s">
        <v>1528</v>
      </c>
      <c r="D35" s="7" t="s">
        <v>1548</v>
      </c>
      <c r="E35" s="7" t="s">
        <v>1540</v>
      </c>
      <c r="F35" s="181">
        <v>3.73</v>
      </c>
      <c r="G35" s="182">
        <v>1.9679</v>
      </c>
      <c r="H35" s="183">
        <v>1</v>
      </c>
      <c r="I35" s="183">
        <v>1.6</v>
      </c>
      <c r="J35" s="183">
        <v>1.1499999999999999</v>
      </c>
      <c r="K35" s="20">
        <v>1</v>
      </c>
    </row>
    <row r="36" spans="1:11">
      <c r="A36" s="16" t="s">
        <v>99</v>
      </c>
      <c r="B36" s="7" t="s">
        <v>1547</v>
      </c>
      <c r="C36" s="7" t="s">
        <v>1531</v>
      </c>
      <c r="D36" s="7" t="s">
        <v>1548</v>
      </c>
      <c r="E36" s="7" t="s">
        <v>1540</v>
      </c>
      <c r="F36" s="181">
        <v>5.49</v>
      </c>
      <c r="G36" s="182">
        <v>2.6263999999999998</v>
      </c>
      <c r="H36" s="183">
        <v>1</v>
      </c>
      <c r="I36" s="183">
        <v>1.6</v>
      </c>
      <c r="J36" s="183">
        <v>1.1499999999999999</v>
      </c>
      <c r="K36" s="20">
        <v>1</v>
      </c>
    </row>
    <row r="37" spans="1:11">
      <c r="A37" s="16" t="s">
        <v>100</v>
      </c>
      <c r="B37" s="7" t="s">
        <v>1547</v>
      </c>
      <c r="C37" s="7" t="s">
        <v>1532</v>
      </c>
      <c r="D37" s="7" t="s">
        <v>1548</v>
      </c>
      <c r="E37" s="7" t="s">
        <v>1540</v>
      </c>
      <c r="F37" s="181">
        <v>9.94</v>
      </c>
      <c r="G37" s="182">
        <v>4.0237999999999996</v>
      </c>
      <c r="H37" s="183">
        <v>1</v>
      </c>
      <c r="I37" s="183">
        <v>1.6</v>
      </c>
      <c r="J37" s="183">
        <v>1.1499999999999999</v>
      </c>
      <c r="K37" s="20">
        <v>1</v>
      </c>
    </row>
    <row r="38" spans="1:11">
      <c r="A38" s="16" t="s">
        <v>101</v>
      </c>
      <c r="B38" s="7" t="s">
        <v>1547</v>
      </c>
      <c r="C38" s="7" t="s">
        <v>1533</v>
      </c>
      <c r="D38" s="7" t="s">
        <v>1548</v>
      </c>
      <c r="E38" s="7" t="s">
        <v>1540</v>
      </c>
      <c r="F38" s="181">
        <v>18.649999999999999</v>
      </c>
      <c r="G38" s="182">
        <v>7.4824000000000002</v>
      </c>
      <c r="H38" s="183">
        <v>1</v>
      </c>
      <c r="I38" s="183">
        <v>1.6</v>
      </c>
      <c r="J38" s="183">
        <v>1.1499999999999999</v>
      </c>
      <c r="K38" s="20">
        <v>1</v>
      </c>
    </row>
    <row r="39" spans="1:11">
      <c r="A39" s="16" t="s">
        <v>102</v>
      </c>
      <c r="B39" s="7" t="s">
        <v>1549</v>
      </c>
      <c r="C39" s="7" t="s">
        <v>1528</v>
      </c>
      <c r="D39" s="7" t="s">
        <v>1550</v>
      </c>
      <c r="E39" s="7" t="s">
        <v>1540</v>
      </c>
      <c r="F39" s="181">
        <v>2.56</v>
      </c>
      <c r="G39" s="182">
        <v>1.1849000000000001</v>
      </c>
      <c r="H39" s="183">
        <v>1</v>
      </c>
      <c r="I39" s="183">
        <v>1.6</v>
      </c>
      <c r="J39" s="183">
        <v>1.1499999999999999</v>
      </c>
      <c r="K39" s="20">
        <v>1</v>
      </c>
    </row>
    <row r="40" spans="1:11">
      <c r="A40" s="16" t="s">
        <v>103</v>
      </c>
      <c r="B40" s="7" t="s">
        <v>1549</v>
      </c>
      <c r="C40" s="7" t="s">
        <v>1531</v>
      </c>
      <c r="D40" s="7" t="s">
        <v>1550</v>
      </c>
      <c r="E40" s="7" t="s">
        <v>1540</v>
      </c>
      <c r="F40" s="181">
        <v>4.9000000000000004</v>
      </c>
      <c r="G40" s="182">
        <v>1.7216</v>
      </c>
      <c r="H40" s="183">
        <v>1</v>
      </c>
      <c r="I40" s="183">
        <v>1.6</v>
      </c>
      <c r="J40" s="183">
        <v>1.1499999999999999</v>
      </c>
      <c r="K40" s="20">
        <v>1</v>
      </c>
    </row>
    <row r="41" spans="1:11">
      <c r="A41" s="16" t="s">
        <v>104</v>
      </c>
      <c r="B41" s="7" t="s">
        <v>1549</v>
      </c>
      <c r="C41" s="7" t="s">
        <v>1532</v>
      </c>
      <c r="D41" s="7" t="s">
        <v>1550</v>
      </c>
      <c r="E41" s="7" t="s">
        <v>1540</v>
      </c>
      <c r="F41" s="181">
        <v>10.5</v>
      </c>
      <c r="G41" s="182">
        <v>3.6021000000000001</v>
      </c>
      <c r="H41" s="183">
        <v>1</v>
      </c>
      <c r="I41" s="183">
        <v>1.6</v>
      </c>
      <c r="J41" s="183">
        <v>1.1499999999999999</v>
      </c>
      <c r="K41" s="20">
        <v>1</v>
      </c>
    </row>
    <row r="42" spans="1:11">
      <c r="A42" s="16" t="s">
        <v>105</v>
      </c>
      <c r="B42" s="7" t="s">
        <v>1549</v>
      </c>
      <c r="C42" s="7" t="s">
        <v>1533</v>
      </c>
      <c r="D42" s="7" t="s">
        <v>1550</v>
      </c>
      <c r="E42" s="7" t="s">
        <v>1540</v>
      </c>
      <c r="F42" s="181">
        <v>19.64</v>
      </c>
      <c r="G42" s="182">
        <v>7.2016</v>
      </c>
      <c r="H42" s="183">
        <v>1</v>
      </c>
      <c r="I42" s="183">
        <v>1.6</v>
      </c>
      <c r="J42" s="183">
        <v>1.1499999999999999</v>
      </c>
      <c r="K42" s="20">
        <v>1</v>
      </c>
    </row>
    <row r="43" spans="1:11">
      <c r="A43" s="16" t="s">
        <v>106</v>
      </c>
      <c r="B43" s="7" t="s">
        <v>1551</v>
      </c>
      <c r="C43" s="7" t="s">
        <v>1528</v>
      </c>
      <c r="D43" s="7" t="s">
        <v>1552</v>
      </c>
      <c r="E43" s="7" t="s">
        <v>1540</v>
      </c>
      <c r="F43" s="181">
        <v>3.05</v>
      </c>
      <c r="G43" s="182">
        <v>1.4187000000000001</v>
      </c>
      <c r="H43" s="183">
        <v>1</v>
      </c>
      <c r="I43" s="183">
        <v>1.6</v>
      </c>
      <c r="J43" s="183">
        <v>1.1499999999999999</v>
      </c>
      <c r="K43" s="20">
        <v>1</v>
      </c>
    </row>
    <row r="44" spans="1:11">
      <c r="A44" s="16" t="s">
        <v>107</v>
      </c>
      <c r="B44" s="7" t="s">
        <v>1551</v>
      </c>
      <c r="C44" s="7" t="s">
        <v>1531</v>
      </c>
      <c r="D44" s="7" t="s">
        <v>1552</v>
      </c>
      <c r="E44" s="7" t="s">
        <v>1540</v>
      </c>
      <c r="F44" s="181">
        <v>5.43</v>
      </c>
      <c r="G44" s="182">
        <v>2.0011000000000001</v>
      </c>
      <c r="H44" s="183">
        <v>1</v>
      </c>
      <c r="I44" s="183">
        <v>1.6</v>
      </c>
      <c r="J44" s="183">
        <v>1.1499999999999999</v>
      </c>
      <c r="K44" s="20">
        <v>1</v>
      </c>
    </row>
    <row r="45" spans="1:11">
      <c r="A45" s="16" t="s">
        <v>108</v>
      </c>
      <c r="B45" s="7" t="s">
        <v>1551</v>
      </c>
      <c r="C45" s="7" t="s">
        <v>1532</v>
      </c>
      <c r="D45" s="7" t="s">
        <v>1552</v>
      </c>
      <c r="E45" s="7" t="s">
        <v>1540</v>
      </c>
      <c r="F45" s="181">
        <v>9.7100000000000009</v>
      </c>
      <c r="G45" s="182">
        <v>4.0853999999999999</v>
      </c>
      <c r="H45" s="183">
        <v>1</v>
      </c>
      <c r="I45" s="183">
        <v>1.6</v>
      </c>
      <c r="J45" s="183">
        <v>1.1499999999999999</v>
      </c>
      <c r="K45" s="20">
        <v>1</v>
      </c>
    </row>
    <row r="46" spans="1:11">
      <c r="A46" s="16" t="s">
        <v>109</v>
      </c>
      <c r="B46" s="7" t="s">
        <v>1551</v>
      </c>
      <c r="C46" s="7" t="s">
        <v>1533</v>
      </c>
      <c r="D46" s="7" t="s">
        <v>1552</v>
      </c>
      <c r="E46" s="7" t="s">
        <v>1540</v>
      </c>
      <c r="F46" s="181">
        <v>18.82</v>
      </c>
      <c r="G46" s="182">
        <v>7.0503</v>
      </c>
      <c r="H46" s="183">
        <v>1</v>
      </c>
      <c r="I46" s="183">
        <v>1.6</v>
      </c>
      <c r="J46" s="183">
        <v>1.1499999999999999</v>
      </c>
      <c r="K46" s="20">
        <v>1</v>
      </c>
    </row>
    <row r="47" spans="1:11">
      <c r="A47" s="16" t="s">
        <v>110</v>
      </c>
      <c r="B47" s="7" t="s">
        <v>1553</v>
      </c>
      <c r="C47" s="7" t="s">
        <v>1528</v>
      </c>
      <c r="D47" s="7" t="s">
        <v>1554</v>
      </c>
      <c r="E47" s="7" t="s">
        <v>1540</v>
      </c>
      <c r="F47" s="181">
        <v>1.43</v>
      </c>
      <c r="G47" s="182">
        <v>1.0407</v>
      </c>
      <c r="H47" s="183">
        <v>1</v>
      </c>
      <c r="I47" s="183">
        <v>1.6</v>
      </c>
      <c r="J47" s="183">
        <v>1.1499999999999999</v>
      </c>
      <c r="K47" s="20">
        <v>1</v>
      </c>
    </row>
    <row r="48" spans="1:11">
      <c r="A48" s="16" t="s">
        <v>111</v>
      </c>
      <c r="B48" s="7" t="s">
        <v>1553</v>
      </c>
      <c r="C48" s="7" t="s">
        <v>1531</v>
      </c>
      <c r="D48" s="7" t="s">
        <v>1554</v>
      </c>
      <c r="E48" s="7" t="s">
        <v>1540</v>
      </c>
      <c r="F48" s="181">
        <v>2.67</v>
      </c>
      <c r="G48" s="182">
        <v>1.4617</v>
      </c>
      <c r="H48" s="183">
        <v>1</v>
      </c>
      <c r="I48" s="183">
        <v>1.6</v>
      </c>
      <c r="J48" s="183">
        <v>1.1499999999999999</v>
      </c>
      <c r="K48" s="20">
        <v>1</v>
      </c>
    </row>
    <row r="49" spans="1:11">
      <c r="A49" s="16" t="s">
        <v>112</v>
      </c>
      <c r="B49" s="7" t="s">
        <v>1553</v>
      </c>
      <c r="C49" s="7" t="s">
        <v>1532</v>
      </c>
      <c r="D49" s="7" t="s">
        <v>1554</v>
      </c>
      <c r="E49" s="7" t="s">
        <v>1540</v>
      </c>
      <c r="F49" s="181">
        <v>6.97</v>
      </c>
      <c r="G49" s="182">
        <v>2.9238</v>
      </c>
      <c r="H49" s="183">
        <v>1</v>
      </c>
      <c r="I49" s="183">
        <v>1.6</v>
      </c>
      <c r="J49" s="183">
        <v>1.1499999999999999</v>
      </c>
      <c r="K49" s="20">
        <v>1</v>
      </c>
    </row>
    <row r="50" spans="1:11">
      <c r="A50" s="16" t="s">
        <v>113</v>
      </c>
      <c r="B50" s="7" t="s">
        <v>1553</v>
      </c>
      <c r="C50" s="7" t="s">
        <v>1533</v>
      </c>
      <c r="D50" s="7" t="s">
        <v>1554</v>
      </c>
      <c r="E50" s="7" t="s">
        <v>1540</v>
      </c>
      <c r="F50" s="181">
        <v>13.69</v>
      </c>
      <c r="G50" s="182">
        <v>6.1040999999999999</v>
      </c>
      <c r="H50" s="183">
        <v>1</v>
      </c>
      <c r="I50" s="183">
        <v>1.6</v>
      </c>
      <c r="J50" s="183">
        <v>1.1499999999999999</v>
      </c>
      <c r="K50" s="20">
        <v>1</v>
      </c>
    </row>
    <row r="51" spans="1:11">
      <c r="A51" s="16" t="s">
        <v>114</v>
      </c>
      <c r="B51" s="7" t="s">
        <v>1555</v>
      </c>
      <c r="C51" s="7" t="s">
        <v>1528</v>
      </c>
      <c r="D51" s="7" t="s">
        <v>1556</v>
      </c>
      <c r="E51" s="7" t="s">
        <v>1540</v>
      </c>
      <c r="F51" s="181">
        <v>2.36</v>
      </c>
      <c r="G51" s="182">
        <v>1.2565999999999999</v>
      </c>
      <c r="H51" s="183">
        <v>1</v>
      </c>
      <c r="I51" s="183">
        <v>1.6</v>
      </c>
      <c r="J51" s="183">
        <v>1.1499999999999999</v>
      </c>
      <c r="K51" s="20">
        <v>1</v>
      </c>
    </row>
    <row r="52" spans="1:11">
      <c r="A52" s="16" t="s">
        <v>115</v>
      </c>
      <c r="B52" s="7" t="s">
        <v>1555</v>
      </c>
      <c r="C52" s="7" t="s">
        <v>1531</v>
      </c>
      <c r="D52" s="7" t="s">
        <v>1556</v>
      </c>
      <c r="E52" s="7" t="s">
        <v>1540</v>
      </c>
      <c r="F52" s="181">
        <v>4.08</v>
      </c>
      <c r="G52" s="182">
        <v>1.6968000000000001</v>
      </c>
      <c r="H52" s="183">
        <v>1</v>
      </c>
      <c r="I52" s="183">
        <v>1.6</v>
      </c>
      <c r="J52" s="183">
        <v>1.1499999999999999</v>
      </c>
      <c r="K52" s="20">
        <v>1</v>
      </c>
    </row>
    <row r="53" spans="1:11">
      <c r="A53" s="16" t="s">
        <v>116</v>
      </c>
      <c r="B53" s="7" t="s">
        <v>1555</v>
      </c>
      <c r="C53" s="7" t="s">
        <v>1532</v>
      </c>
      <c r="D53" s="7" t="s">
        <v>1556</v>
      </c>
      <c r="E53" s="7" t="s">
        <v>1540</v>
      </c>
      <c r="F53" s="181">
        <v>8.14</v>
      </c>
      <c r="G53" s="182">
        <v>2.5116000000000001</v>
      </c>
      <c r="H53" s="183">
        <v>1</v>
      </c>
      <c r="I53" s="183">
        <v>1.6</v>
      </c>
      <c r="J53" s="183">
        <v>1.1499999999999999</v>
      </c>
      <c r="K53" s="20">
        <v>1</v>
      </c>
    </row>
    <row r="54" spans="1:11">
      <c r="A54" s="16" t="s">
        <v>117</v>
      </c>
      <c r="B54" s="7" t="s">
        <v>1555</v>
      </c>
      <c r="C54" s="7" t="s">
        <v>1533</v>
      </c>
      <c r="D54" s="7" t="s">
        <v>1556</v>
      </c>
      <c r="E54" s="7" t="s">
        <v>1540</v>
      </c>
      <c r="F54" s="181">
        <v>19.39</v>
      </c>
      <c r="G54" s="182">
        <v>5.8597000000000001</v>
      </c>
      <c r="H54" s="183">
        <v>1</v>
      </c>
      <c r="I54" s="183">
        <v>1.6</v>
      </c>
      <c r="J54" s="183">
        <v>1.1499999999999999</v>
      </c>
      <c r="K54" s="20">
        <v>1</v>
      </c>
    </row>
    <row r="55" spans="1:11">
      <c r="A55" s="16" t="s">
        <v>118</v>
      </c>
      <c r="B55" s="7" t="s">
        <v>1557</v>
      </c>
      <c r="C55" s="7" t="s">
        <v>1528</v>
      </c>
      <c r="D55" s="7" t="s">
        <v>1558</v>
      </c>
      <c r="E55" s="7" t="s">
        <v>1540</v>
      </c>
      <c r="F55" s="181">
        <v>3.32</v>
      </c>
      <c r="G55" s="182">
        <v>0.88929999999999998</v>
      </c>
      <c r="H55" s="183">
        <v>1</v>
      </c>
      <c r="I55" s="183">
        <v>1.6</v>
      </c>
      <c r="J55" s="183">
        <v>1.1499999999999999</v>
      </c>
      <c r="K55" s="20">
        <v>1</v>
      </c>
    </row>
    <row r="56" spans="1:11">
      <c r="A56" s="16" t="s">
        <v>119</v>
      </c>
      <c r="B56" s="7" t="s">
        <v>1557</v>
      </c>
      <c r="C56" s="7" t="s">
        <v>1531</v>
      </c>
      <c r="D56" s="7" t="s">
        <v>1558</v>
      </c>
      <c r="E56" s="7" t="s">
        <v>1540</v>
      </c>
      <c r="F56" s="181">
        <v>4.4800000000000004</v>
      </c>
      <c r="G56" s="182">
        <v>1.1024</v>
      </c>
      <c r="H56" s="183">
        <v>1</v>
      </c>
      <c r="I56" s="183">
        <v>1.6</v>
      </c>
      <c r="J56" s="183">
        <v>1.1499999999999999</v>
      </c>
      <c r="K56" s="20">
        <v>1</v>
      </c>
    </row>
    <row r="57" spans="1:11">
      <c r="A57" s="16" t="s">
        <v>120</v>
      </c>
      <c r="B57" s="7" t="s">
        <v>1557</v>
      </c>
      <c r="C57" s="7" t="s">
        <v>1532</v>
      </c>
      <c r="D57" s="7" t="s">
        <v>1558</v>
      </c>
      <c r="E57" s="7" t="s">
        <v>1540</v>
      </c>
      <c r="F57" s="181">
        <v>6.46</v>
      </c>
      <c r="G57" s="182">
        <v>1.4750000000000001</v>
      </c>
      <c r="H57" s="183">
        <v>1</v>
      </c>
      <c r="I57" s="183">
        <v>1.6</v>
      </c>
      <c r="J57" s="183">
        <v>1.1499999999999999</v>
      </c>
      <c r="K57" s="20">
        <v>1</v>
      </c>
    </row>
    <row r="58" spans="1:11">
      <c r="A58" s="16" t="s">
        <v>121</v>
      </c>
      <c r="B58" s="7" t="s">
        <v>1557</v>
      </c>
      <c r="C58" s="7" t="s">
        <v>1533</v>
      </c>
      <c r="D58" s="7" t="s">
        <v>1558</v>
      </c>
      <c r="E58" s="7" t="s">
        <v>1540</v>
      </c>
      <c r="F58" s="181">
        <v>12.92</v>
      </c>
      <c r="G58" s="182">
        <v>3.4382000000000001</v>
      </c>
      <c r="H58" s="183">
        <v>1</v>
      </c>
      <c r="I58" s="183">
        <v>1.6</v>
      </c>
      <c r="J58" s="183">
        <v>1.1499999999999999</v>
      </c>
      <c r="K58" s="20">
        <v>1</v>
      </c>
    </row>
    <row r="59" spans="1:11">
      <c r="A59" s="16" t="s">
        <v>122</v>
      </c>
      <c r="B59" s="7" t="s">
        <v>1559</v>
      </c>
      <c r="C59" s="7" t="s">
        <v>1528</v>
      </c>
      <c r="D59" s="7" t="s">
        <v>1560</v>
      </c>
      <c r="E59" s="7" t="s">
        <v>1540</v>
      </c>
      <c r="F59" s="181">
        <v>2.73</v>
      </c>
      <c r="G59" s="182">
        <v>0.76039999999999996</v>
      </c>
      <c r="H59" s="183">
        <v>1</v>
      </c>
      <c r="I59" s="183">
        <v>1.6</v>
      </c>
      <c r="J59" s="183">
        <v>1.1499999999999999</v>
      </c>
      <c r="K59" s="20">
        <v>1</v>
      </c>
    </row>
    <row r="60" spans="1:11">
      <c r="A60" s="16" t="s">
        <v>123</v>
      </c>
      <c r="B60" s="7" t="s">
        <v>1559</v>
      </c>
      <c r="C60" s="7" t="s">
        <v>1531</v>
      </c>
      <c r="D60" s="7" t="s">
        <v>1560</v>
      </c>
      <c r="E60" s="7" t="s">
        <v>1540</v>
      </c>
      <c r="F60" s="181">
        <v>3.59</v>
      </c>
      <c r="G60" s="182">
        <v>0.80789999999999995</v>
      </c>
      <c r="H60" s="183">
        <v>1</v>
      </c>
      <c r="I60" s="183">
        <v>1.6</v>
      </c>
      <c r="J60" s="183">
        <v>1.1499999999999999</v>
      </c>
      <c r="K60" s="20">
        <v>1</v>
      </c>
    </row>
    <row r="61" spans="1:11">
      <c r="A61" s="16" t="s">
        <v>124</v>
      </c>
      <c r="B61" s="7" t="s">
        <v>1559</v>
      </c>
      <c r="C61" s="7" t="s">
        <v>1532</v>
      </c>
      <c r="D61" s="7" t="s">
        <v>1560</v>
      </c>
      <c r="E61" s="7" t="s">
        <v>1540</v>
      </c>
      <c r="F61" s="181">
        <v>5.63</v>
      </c>
      <c r="G61" s="182">
        <v>1.1440999999999999</v>
      </c>
      <c r="H61" s="183">
        <v>1</v>
      </c>
      <c r="I61" s="183">
        <v>1.6</v>
      </c>
      <c r="J61" s="183">
        <v>1.1499999999999999</v>
      </c>
      <c r="K61" s="20">
        <v>1</v>
      </c>
    </row>
    <row r="62" spans="1:11">
      <c r="A62" s="16" t="s">
        <v>125</v>
      </c>
      <c r="B62" s="7" t="s">
        <v>1559</v>
      </c>
      <c r="C62" s="7" t="s">
        <v>1533</v>
      </c>
      <c r="D62" s="7" t="s">
        <v>1560</v>
      </c>
      <c r="E62" s="7" t="s">
        <v>1540</v>
      </c>
      <c r="F62" s="181">
        <v>9.1</v>
      </c>
      <c r="G62" s="182">
        <v>2.1663999999999999</v>
      </c>
      <c r="H62" s="183">
        <v>1</v>
      </c>
      <c r="I62" s="183">
        <v>1.6</v>
      </c>
      <c r="J62" s="183">
        <v>1.1499999999999999</v>
      </c>
      <c r="K62" s="20">
        <v>1</v>
      </c>
    </row>
    <row r="63" spans="1:11">
      <c r="A63" s="16" t="s">
        <v>126</v>
      </c>
      <c r="B63" s="7" t="s">
        <v>1561</v>
      </c>
      <c r="C63" s="7" t="s">
        <v>1528</v>
      </c>
      <c r="D63" s="7" t="s">
        <v>1562</v>
      </c>
      <c r="E63" s="7" t="s">
        <v>1540</v>
      </c>
      <c r="F63" s="181">
        <v>4.18</v>
      </c>
      <c r="G63" s="182">
        <v>0.55000000000000004</v>
      </c>
      <c r="H63" s="183">
        <v>1</v>
      </c>
      <c r="I63" s="183">
        <v>1.6</v>
      </c>
      <c r="J63" s="183">
        <v>1.1499999999999999</v>
      </c>
      <c r="K63" s="20">
        <v>1</v>
      </c>
    </row>
    <row r="64" spans="1:11">
      <c r="A64" s="16" t="s">
        <v>127</v>
      </c>
      <c r="B64" s="7" t="s">
        <v>1561</v>
      </c>
      <c r="C64" s="7" t="s">
        <v>1531</v>
      </c>
      <c r="D64" s="7" t="s">
        <v>1562</v>
      </c>
      <c r="E64" s="7" t="s">
        <v>1540</v>
      </c>
      <c r="F64" s="181">
        <v>7.82</v>
      </c>
      <c r="G64" s="182">
        <v>0.68379999999999996</v>
      </c>
      <c r="H64" s="183">
        <v>1</v>
      </c>
      <c r="I64" s="183">
        <v>1.6</v>
      </c>
      <c r="J64" s="183">
        <v>1.1499999999999999</v>
      </c>
      <c r="K64" s="20">
        <v>1</v>
      </c>
    </row>
    <row r="65" spans="1:11">
      <c r="A65" s="16" t="s">
        <v>128</v>
      </c>
      <c r="B65" s="7" t="s">
        <v>1561</v>
      </c>
      <c r="C65" s="7" t="s">
        <v>1532</v>
      </c>
      <c r="D65" s="7" t="s">
        <v>1562</v>
      </c>
      <c r="E65" s="7" t="s">
        <v>1540</v>
      </c>
      <c r="F65" s="181">
        <v>8.11</v>
      </c>
      <c r="G65" s="182">
        <v>1.0127999999999999</v>
      </c>
      <c r="H65" s="183">
        <v>1</v>
      </c>
      <c r="I65" s="183">
        <v>1.6</v>
      </c>
      <c r="J65" s="183">
        <v>1.1499999999999999</v>
      </c>
      <c r="K65" s="20">
        <v>1</v>
      </c>
    </row>
    <row r="66" spans="1:11">
      <c r="A66" s="16" t="s">
        <v>129</v>
      </c>
      <c r="B66" s="7" t="s">
        <v>1561</v>
      </c>
      <c r="C66" s="7" t="s">
        <v>1533</v>
      </c>
      <c r="D66" s="7" t="s">
        <v>1562</v>
      </c>
      <c r="E66" s="7" t="s">
        <v>1540</v>
      </c>
      <c r="F66" s="181">
        <v>11.96</v>
      </c>
      <c r="G66" s="182">
        <v>2.8243999999999998</v>
      </c>
      <c r="H66" s="183">
        <v>1</v>
      </c>
      <c r="I66" s="183">
        <v>1.6</v>
      </c>
      <c r="J66" s="183">
        <v>1.1499999999999999</v>
      </c>
      <c r="K66" s="20">
        <v>1</v>
      </c>
    </row>
    <row r="67" spans="1:11">
      <c r="A67" s="16" t="s">
        <v>130</v>
      </c>
      <c r="B67" s="7" t="s">
        <v>1563</v>
      </c>
      <c r="C67" s="7" t="s">
        <v>1528</v>
      </c>
      <c r="D67" s="7" t="s">
        <v>1564</v>
      </c>
      <c r="E67" s="7" t="s">
        <v>1540</v>
      </c>
      <c r="F67" s="181">
        <v>3.41</v>
      </c>
      <c r="G67" s="182">
        <v>0.77600000000000002</v>
      </c>
      <c r="H67" s="183">
        <v>1</v>
      </c>
      <c r="I67" s="183">
        <v>1.6</v>
      </c>
      <c r="J67" s="183">
        <v>1.1499999999999999</v>
      </c>
      <c r="K67" s="20">
        <v>1</v>
      </c>
    </row>
    <row r="68" spans="1:11">
      <c r="A68" s="16" t="s">
        <v>131</v>
      </c>
      <c r="B68" s="7" t="s">
        <v>1563</v>
      </c>
      <c r="C68" s="7" t="s">
        <v>1531</v>
      </c>
      <c r="D68" s="7" t="s">
        <v>1564</v>
      </c>
      <c r="E68" s="7" t="s">
        <v>1540</v>
      </c>
      <c r="F68" s="181">
        <v>4.37</v>
      </c>
      <c r="G68" s="182">
        <v>0.99150000000000005</v>
      </c>
      <c r="H68" s="183">
        <v>1</v>
      </c>
      <c r="I68" s="183">
        <v>1.6</v>
      </c>
      <c r="J68" s="183">
        <v>1.1499999999999999</v>
      </c>
      <c r="K68" s="20">
        <v>1</v>
      </c>
    </row>
    <row r="69" spans="1:11">
      <c r="A69" s="16" t="s">
        <v>132</v>
      </c>
      <c r="B69" s="7" t="s">
        <v>1563</v>
      </c>
      <c r="C69" s="7" t="s">
        <v>1532</v>
      </c>
      <c r="D69" s="7" t="s">
        <v>1564</v>
      </c>
      <c r="E69" s="7" t="s">
        <v>1540</v>
      </c>
      <c r="F69" s="181">
        <v>6.99</v>
      </c>
      <c r="G69" s="182">
        <v>1.5001</v>
      </c>
      <c r="H69" s="183">
        <v>1</v>
      </c>
      <c r="I69" s="183">
        <v>1.6</v>
      </c>
      <c r="J69" s="183">
        <v>1.1499999999999999</v>
      </c>
      <c r="K69" s="20">
        <v>1</v>
      </c>
    </row>
    <row r="70" spans="1:11">
      <c r="A70" s="16" t="s">
        <v>133</v>
      </c>
      <c r="B70" s="7" t="s">
        <v>1563</v>
      </c>
      <c r="C70" s="7" t="s">
        <v>1533</v>
      </c>
      <c r="D70" s="7" t="s">
        <v>1564</v>
      </c>
      <c r="E70" s="7" t="s">
        <v>1540</v>
      </c>
      <c r="F70" s="181">
        <v>12.1</v>
      </c>
      <c r="G70" s="182">
        <v>3.4287999999999998</v>
      </c>
      <c r="H70" s="183">
        <v>1</v>
      </c>
      <c r="I70" s="183">
        <v>1.6</v>
      </c>
      <c r="J70" s="183">
        <v>1.1499999999999999</v>
      </c>
      <c r="K70" s="20">
        <v>1</v>
      </c>
    </row>
    <row r="71" spans="1:11">
      <c r="A71" s="16" t="s">
        <v>134</v>
      </c>
      <c r="B71" s="7" t="s">
        <v>1565</v>
      </c>
      <c r="C71" s="7" t="s">
        <v>1528</v>
      </c>
      <c r="D71" s="7" t="s">
        <v>1566</v>
      </c>
      <c r="E71" s="7" t="s">
        <v>1540</v>
      </c>
      <c r="F71" s="181">
        <v>3.27</v>
      </c>
      <c r="G71" s="182">
        <v>0.76139999999999997</v>
      </c>
      <c r="H71" s="183">
        <v>1</v>
      </c>
      <c r="I71" s="183">
        <v>1.6</v>
      </c>
      <c r="J71" s="183">
        <v>1.1499999999999999</v>
      </c>
      <c r="K71" s="20">
        <v>1</v>
      </c>
    </row>
    <row r="72" spans="1:11">
      <c r="A72" s="16" t="s">
        <v>135</v>
      </c>
      <c r="B72" s="7" t="s">
        <v>1565</v>
      </c>
      <c r="C72" s="7" t="s">
        <v>1531</v>
      </c>
      <c r="D72" s="7" t="s">
        <v>1566</v>
      </c>
      <c r="E72" s="7" t="s">
        <v>1540</v>
      </c>
      <c r="F72" s="181">
        <v>4.38</v>
      </c>
      <c r="G72" s="182">
        <v>1.0044999999999999</v>
      </c>
      <c r="H72" s="183">
        <v>1</v>
      </c>
      <c r="I72" s="183">
        <v>1.6</v>
      </c>
      <c r="J72" s="183">
        <v>1.1499999999999999</v>
      </c>
      <c r="K72" s="20">
        <v>1</v>
      </c>
    </row>
    <row r="73" spans="1:11">
      <c r="A73" s="16" t="s">
        <v>136</v>
      </c>
      <c r="B73" s="7" t="s">
        <v>1565</v>
      </c>
      <c r="C73" s="7" t="s">
        <v>1532</v>
      </c>
      <c r="D73" s="7" t="s">
        <v>1566</v>
      </c>
      <c r="E73" s="7" t="s">
        <v>1540</v>
      </c>
      <c r="F73" s="181">
        <v>5.09</v>
      </c>
      <c r="G73" s="182">
        <v>1.3742000000000001</v>
      </c>
      <c r="H73" s="183">
        <v>1</v>
      </c>
      <c r="I73" s="183">
        <v>1.6</v>
      </c>
      <c r="J73" s="183">
        <v>1.1499999999999999</v>
      </c>
      <c r="K73" s="20">
        <v>1</v>
      </c>
    </row>
    <row r="74" spans="1:11">
      <c r="A74" s="16" t="s">
        <v>137</v>
      </c>
      <c r="B74" s="7" t="s">
        <v>1565</v>
      </c>
      <c r="C74" s="7" t="s">
        <v>1533</v>
      </c>
      <c r="D74" s="7" t="s">
        <v>1566</v>
      </c>
      <c r="E74" s="7" t="s">
        <v>1540</v>
      </c>
      <c r="F74" s="181">
        <v>8.27</v>
      </c>
      <c r="G74" s="182">
        <v>2.5375999999999999</v>
      </c>
      <c r="H74" s="183">
        <v>1</v>
      </c>
      <c r="I74" s="183">
        <v>1.6</v>
      </c>
      <c r="J74" s="183">
        <v>1.1499999999999999</v>
      </c>
      <c r="K74" s="20">
        <v>1</v>
      </c>
    </row>
    <row r="75" spans="1:11">
      <c r="A75" s="16" t="s">
        <v>138</v>
      </c>
      <c r="B75" s="7" t="s">
        <v>1567</v>
      </c>
      <c r="C75" s="7" t="s">
        <v>1528</v>
      </c>
      <c r="D75" s="7" t="s">
        <v>1568</v>
      </c>
      <c r="E75" s="7" t="s">
        <v>1540</v>
      </c>
      <c r="F75" s="181">
        <v>2.66</v>
      </c>
      <c r="G75" s="182">
        <v>0.71199999999999997</v>
      </c>
      <c r="H75" s="183">
        <v>1</v>
      </c>
      <c r="I75" s="183">
        <v>1.6</v>
      </c>
      <c r="J75" s="183">
        <v>1.1499999999999999</v>
      </c>
      <c r="K75" s="20">
        <v>1</v>
      </c>
    </row>
    <row r="76" spans="1:11">
      <c r="A76" s="16" t="s">
        <v>139</v>
      </c>
      <c r="B76" s="7" t="s">
        <v>1567</v>
      </c>
      <c r="C76" s="7" t="s">
        <v>1531</v>
      </c>
      <c r="D76" s="7" t="s">
        <v>1568</v>
      </c>
      <c r="E76" s="7" t="s">
        <v>1540</v>
      </c>
      <c r="F76" s="181">
        <v>3.67</v>
      </c>
      <c r="G76" s="182">
        <v>0.85729999999999995</v>
      </c>
      <c r="H76" s="183">
        <v>1</v>
      </c>
      <c r="I76" s="183">
        <v>1.6</v>
      </c>
      <c r="J76" s="183">
        <v>1.1499999999999999</v>
      </c>
      <c r="K76" s="20">
        <v>1</v>
      </c>
    </row>
    <row r="77" spans="1:11">
      <c r="A77" s="16" t="s">
        <v>140</v>
      </c>
      <c r="B77" s="7" t="s">
        <v>1567</v>
      </c>
      <c r="C77" s="7" t="s">
        <v>1532</v>
      </c>
      <c r="D77" s="7" t="s">
        <v>1568</v>
      </c>
      <c r="E77" s="7" t="s">
        <v>1540</v>
      </c>
      <c r="F77" s="181">
        <v>5.76</v>
      </c>
      <c r="G77" s="182">
        <v>1.2591000000000001</v>
      </c>
      <c r="H77" s="183">
        <v>1</v>
      </c>
      <c r="I77" s="183">
        <v>1.6</v>
      </c>
      <c r="J77" s="183">
        <v>1.1499999999999999</v>
      </c>
      <c r="K77" s="20">
        <v>1</v>
      </c>
    </row>
    <row r="78" spans="1:11">
      <c r="A78" s="16" t="s">
        <v>141</v>
      </c>
      <c r="B78" s="7" t="s">
        <v>1567</v>
      </c>
      <c r="C78" s="7" t="s">
        <v>1533</v>
      </c>
      <c r="D78" s="7" t="s">
        <v>1568</v>
      </c>
      <c r="E78" s="7" t="s">
        <v>1540</v>
      </c>
      <c r="F78" s="181">
        <v>10.75</v>
      </c>
      <c r="G78" s="182">
        <v>2.7542</v>
      </c>
      <c r="H78" s="183">
        <v>1</v>
      </c>
      <c r="I78" s="183">
        <v>1.6</v>
      </c>
      <c r="J78" s="183">
        <v>1.1499999999999999</v>
      </c>
      <c r="K78" s="20">
        <v>1</v>
      </c>
    </row>
    <row r="79" spans="1:11">
      <c r="A79" s="16" t="s">
        <v>142</v>
      </c>
      <c r="B79" s="7" t="s">
        <v>1569</v>
      </c>
      <c r="C79" s="7" t="s">
        <v>1528</v>
      </c>
      <c r="D79" s="7" t="s">
        <v>1570</v>
      </c>
      <c r="E79" s="7" t="s">
        <v>1540</v>
      </c>
      <c r="F79" s="181">
        <v>2.31</v>
      </c>
      <c r="G79" s="182">
        <v>0.69369999999999998</v>
      </c>
      <c r="H79" s="183">
        <v>1</v>
      </c>
      <c r="I79" s="183">
        <v>1.6</v>
      </c>
      <c r="J79" s="183">
        <v>1.1499999999999999</v>
      </c>
      <c r="K79" s="20">
        <v>1</v>
      </c>
    </row>
    <row r="80" spans="1:11">
      <c r="A80" s="16" t="s">
        <v>143</v>
      </c>
      <c r="B80" s="7" t="s">
        <v>1569</v>
      </c>
      <c r="C80" s="7" t="s">
        <v>1531</v>
      </c>
      <c r="D80" s="7" t="s">
        <v>1570</v>
      </c>
      <c r="E80" s="7" t="s">
        <v>1540</v>
      </c>
      <c r="F80" s="181">
        <v>3.09</v>
      </c>
      <c r="G80" s="182">
        <v>0.78849999999999998</v>
      </c>
      <c r="H80" s="183">
        <v>1</v>
      </c>
      <c r="I80" s="183">
        <v>1.6</v>
      </c>
      <c r="J80" s="183">
        <v>1.1499999999999999</v>
      </c>
      <c r="K80" s="20">
        <v>1</v>
      </c>
    </row>
    <row r="81" spans="1:11">
      <c r="A81" s="16" t="s">
        <v>144</v>
      </c>
      <c r="B81" s="7" t="s">
        <v>1569</v>
      </c>
      <c r="C81" s="7" t="s">
        <v>1532</v>
      </c>
      <c r="D81" s="7" t="s">
        <v>1570</v>
      </c>
      <c r="E81" s="7" t="s">
        <v>1540</v>
      </c>
      <c r="F81" s="181">
        <v>4.47</v>
      </c>
      <c r="G81" s="182">
        <v>1.0758000000000001</v>
      </c>
      <c r="H81" s="183">
        <v>1</v>
      </c>
      <c r="I81" s="183">
        <v>1.6</v>
      </c>
      <c r="J81" s="183">
        <v>1.1499999999999999</v>
      </c>
      <c r="K81" s="20">
        <v>1</v>
      </c>
    </row>
    <row r="82" spans="1:11">
      <c r="A82" s="16" t="s">
        <v>145</v>
      </c>
      <c r="B82" s="7" t="s">
        <v>1569</v>
      </c>
      <c r="C82" s="7" t="s">
        <v>1533</v>
      </c>
      <c r="D82" s="7" t="s">
        <v>1570</v>
      </c>
      <c r="E82" s="7" t="s">
        <v>1540</v>
      </c>
      <c r="F82" s="181">
        <v>8.5299999999999994</v>
      </c>
      <c r="G82" s="182">
        <v>2.3405999999999998</v>
      </c>
      <c r="H82" s="183">
        <v>1</v>
      </c>
      <c r="I82" s="183">
        <v>1.6</v>
      </c>
      <c r="J82" s="183">
        <v>1.1499999999999999</v>
      </c>
      <c r="K82" s="20">
        <v>1</v>
      </c>
    </row>
    <row r="83" spans="1:11">
      <c r="A83" s="16" t="s">
        <v>146</v>
      </c>
      <c r="B83" s="7" t="s">
        <v>1571</v>
      </c>
      <c r="C83" s="7" t="s">
        <v>1528</v>
      </c>
      <c r="D83" s="7" t="s">
        <v>1572</v>
      </c>
      <c r="E83" s="7" t="s">
        <v>1540</v>
      </c>
      <c r="F83" s="181">
        <v>1.83</v>
      </c>
      <c r="G83" s="182">
        <v>0.57530000000000003</v>
      </c>
      <c r="H83" s="183">
        <v>1</v>
      </c>
      <c r="I83" s="183">
        <v>1.6</v>
      </c>
      <c r="J83" s="183">
        <v>1.1499999999999999</v>
      </c>
      <c r="K83" s="20">
        <v>1</v>
      </c>
    </row>
    <row r="84" spans="1:11">
      <c r="A84" s="16" t="s">
        <v>147</v>
      </c>
      <c r="B84" s="7" t="s">
        <v>1571</v>
      </c>
      <c r="C84" s="7" t="s">
        <v>1531</v>
      </c>
      <c r="D84" s="7" t="s">
        <v>1572</v>
      </c>
      <c r="E84" s="7" t="s">
        <v>1540</v>
      </c>
      <c r="F84" s="181">
        <v>2.38</v>
      </c>
      <c r="G84" s="182">
        <v>0.62319999999999998</v>
      </c>
      <c r="H84" s="183">
        <v>1</v>
      </c>
      <c r="I84" s="183">
        <v>1.6</v>
      </c>
      <c r="J84" s="183">
        <v>1.1499999999999999</v>
      </c>
      <c r="K84" s="20">
        <v>1</v>
      </c>
    </row>
    <row r="85" spans="1:11">
      <c r="A85" s="16" t="s">
        <v>148</v>
      </c>
      <c r="B85" s="7" t="s">
        <v>1571</v>
      </c>
      <c r="C85" s="7" t="s">
        <v>1532</v>
      </c>
      <c r="D85" s="7" t="s">
        <v>1572</v>
      </c>
      <c r="E85" s="7" t="s">
        <v>1540</v>
      </c>
      <c r="F85" s="181">
        <v>3.57</v>
      </c>
      <c r="G85" s="182">
        <v>0.82030000000000003</v>
      </c>
      <c r="H85" s="183">
        <v>1</v>
      </c>
      <c r="I85" s="183">
        <v>1.6</v>
      </c>
      <c r="J85" s="183">
        <v>1.1499999999999999</v>
      </c>
      <c r="K85" s="20">
        <v>1</v>
      </c>
    </row>
    <row r="86" spans="1:11">
      <c r="A86" s="16" t="s">
        <v>149</v>
      </c>
      <c r="B86" s="7" t="s">
        <v>1571</v>
      </c>
      <c r="C86" s="7" t="s">
        <v>1533</v>
      </c>
      <c r="D86" s="7" t="s">
        <v>1572</v>
      </c>
      <c r="E86" s="7" t="s">
        <v>1540</v>
      </c>
      <c r="F86" s="181">
        <v>7.87</v>
      </c>
      <c r="G86" s="182">
        <v>1.8914</v>
      </c>
      <c r="H86" s="183">
        <v>1</v>
      </c>
      <c r="I86" s="183">
        <v>1.6</v>
      </c>
      <c r="J86" s="183">
        <v>1.1499999999999999</v>
      </c>
      <c r="K86" s="20">
        <v>1</v>
      </c>
    </row>
    <row r="87" spans="1:11">
      <c r="A87" s="16" t="s">
        <v>150</v>
      </c>
      <c r="B87" s="7" t="s">
        <v>1573</v>
      </c>
      <c r="C87" s="7" t="s">
        <v>1528</v>
      </c>
      <c r="D87" s="7" t="s">
        <v>1574</v>
      </c>
      <c r="E87" s="7" t="s">
        <v>1540</v>
      </c>
      <c r="F87" s="181">
        <v>2.59</v>
      </c>
      <c r="G87" s="182">
        <v>0.58499999999999996</v>
      </c>
      <c r="H87" s="183">
        <v>1</v>
      </c>
      <c r="I87" s="183">
        <v>1.6</v>
      </c>
      <c r="J87" s="183">
        <v>1.1499999999999999</v>
      </c>
      <c r="K87" s="20">
        <v>1</v>
      </c>
    </row>
    <row r="88" spans="1:11">
      <c r="A88" s="16" t="s">
        <v>151</v>
      </c>
      <c r="B88" s="7" t="s">
        <v>1573</v>
      </c>
      <c r="C88" s="7" t="s">
        <v>1531</v>
      </c>
      <c r="D88" s="7" t="s">
        <v>1574</v>
      </c>
      <c r="E88" s="7" t="s">
        <v>1540</v>
      </c>
      <c r="F88" s="181">
        <v>3.55</v>
      </c>
      <c r="G88" s="182">
        <v>0.65880000000000005</v>
      </c>
      <c r="H88" s="183">
        <v>1</v>
      </c>
      <c r="I88" s="183">
        <v>1.6</v>
      </c>
      <c r="J88" s="183">
        <v>1.1499999999999999</v>
      </c>
      <c r="K88" s="20">
        <v>1</v>
      </c>
    </row>
    <row r="89" spans="1:11">
      <c r="A89" s="16" t="s">
        <v>152</v>
      </c>
      <c r="B89" s="7" t="s">
        <v>1573</v>
      </c>
      <c r="C89" s="7" t="s">
        <v>1532</v>
      </c>
      <c r="D89" s="7" t="s">
        <v>1574</v>
      </c>
      <c r="E89" s="7" t="s">
        <v>1540</v>
      </c>
      <c r="F89" s="181">
        <v>4.87</v>
      </c>
      <c r="G89" s="182">
        <v>0.90049999999999997</v>
      </c>
      <c r="H89" s="183">
        <v>1</v>
      </c>
      <c r="I89" s="183">
        <v>1.6</v>
      </c>
      <c r="J89" s="183">
        <v>1.1499999999999999</v>
      </c>
      <c r="K89" s="20">
        <v>1</v>
      </c>
    </row>
    <row r="90" spans="1:11">
      <c r="A90" s="16" t="s">
        <v>153</v>
      </c>
      <c r="B90" s="7" t="s">
        <v>1573</v>
      </c>
      <c r="C90" s="7" t="s">
        <v>1533</v>
      </c>
      <c r="D90" s="7" t="s">
        <v>1574</v>
      </c>
      <c r="E90" s="7" t="s">
        <v>1540</v>
      </c>
      <c r="F90" s="181">
        <v>12.24</v>
      </c>
      <c r="G90" s="182">
        <v>2.6031</v>
      </c>
      <c r="H90" s="183">
        <v>1</v>
      </c>
      <c r="I90" s="183">
        <v>1.6</v>
      </c>
      <c r="J90" s="183">
        <v>1.1499999999999999</v>
      </c>
      <c r="K90" s="20">
        <v>1</v>
      </c>
    </row>
    <row r="91" spans="1:11">
      <c r="A91" s="16" t="s">
        <v>154</v>
      </c>
      <c r="B91" s="7" t="s">
        <v>1575</v>
      </c>
      <c r="C91" s="7" t="s">
        <v>1528</v>
      </c>
      <c r="D91" s="7" t="s">
        <v>1576</v>
      </c>
      <c r="E91" s="7" t="s">
        <v>1540</v>
      </c>
      <c r="F91" s="181">
        <v>5.13</v>
      </c>
      <c r="G91" s="182">
        <v>0.88149999999999995</v>
      </c>
      <c r="H91" s="183">
        <v>1</v>
      </c>
      <c r="I91" s="183">
        <v>1.6</v>
      </c>
      <c r="J91" s="183">
        <v>1.1499999999999999</v>
      </c>
      <c r="K91" s="20">
        <v>1</v>
      </c>
    </row>
    <row r="92" spans="1:11">
      <c r="A92" s="16" t="s">
        <v>155</v>
      </c>
      <c r="B92" s="7" t="s">
        <v>1575</v>
      </c>
      <c r="C92" s="7" t="s">
        <v>1531</v>
      </c>
      <c r="D92" s="7" t="s">
        <v>1576</v>
      </c>
      <c r="E92" s="7" t="s">
        <v>1540</v>
      </c>
      <c r="F92" s="181">
        <v>6.16</v>
      </c>
      <c r="G92" s="182">
        <v>1.8288</v>
      </c>
      <c r="H92" s="183">
        <v>1</v>
      </c>
      <c r="I92" s="183">
        <v>1.6</v>
      </c>
      <c r="J92" s="183">
        <v>1.1499999999999999</v>
      </c>
      <c r="K92" s="20">
        <v>1</v>
      </c>
    </row>
    <row r="93" spans="1:11">
      <c r="A93" s="16" t="s">
        <v>156</v>
      </c>
      <c r="B93" s="7" t="s">
        <v>1575</v>
      </c>
      <c r="C93" s="7" t="s">
        <v>1532</v>
      </c>
      <c r="D93" s="7" t="s">
        <v>1576</v>
      </c>
      <c r="E93" s="7" t="s">
        <v>1540</v>
      </c>
      <c r="F93" s="181">
        <v>10.11</v>
      </c>
      <c r="G93" s="182">
        <v>2.4180999999999999</v>
      </c>
      <c r="H93" s="183">
        <v>1</v>
      </c>
      <c r="I93" s="183">
        <v>1.6</v>
      </c>
      <c r="J93" s="183">
        <v>1.1499999999999999</v>
      </c>
      <c r="K93" s="20">
        <v>1</v>
      </c>
    </row>
    <row r="94" spans="1:11">
      <c r="A94" s="16" t="s">
        <v>157</v>
      </c>
      <c r="B94" s="7" t="s">
        <v>1575</v>
      </c>
      <c r="C94" s="7" t="s">
        <v>1533</v>
      </c>
      <c r="D94" s="7" t="s">
        <v>1576</v>
      </c>
      <c r="E94" s="7" t="s">
        <v>1540</v>
      </c>
      <c r="F94" s="181">
        <v>15.95</v>
      </c>
      <c r="G94" s="182">
        <v>4.4390999999999998</v>
      </c>
      <c r="H94" s="183">
        <v>1</v>
      </c>
      <c r="I94" s="183">
        <v>1.6</v>
      </c>
      <c r="J94" s="183">
        <v>1.1499999999999999</v>
      </c>
      <c r="K94" s="20">
        <v>1</v>
      </c>
    </row>
    <row r="95" spans="1:11">
      <c r="A95" s="16" t="s">
        <v>158</v>
      </c>
      <c r="B95" s="7" t="s">
        <v>1577</v>
      </c>
      <c r="C95" s="7" t="s">
        <v>1528</v>
      </c>
      <c r="D95" s="7" t="s">
        <v>1578</v>
      </c>
      <c r="E95" s="7" t="s">
        <v>1540</v>
      </c>
      <c r="F95" s="181">
        <v>3.72</v>
      </c>
      <c r="G95" s="182">
        <v>0.63470000000000004</v>
      </c>
      <c r="H95" s="183">
        <v>1</v>
      </c>
      <c r="I95" s="183">
        <v>1.6</v>
      </c>
      <c r="J95" s="183">
        <v>1.1499999999999999</v>
      </c>
      <c r="K95" s="20">
        <v>1</v>
      </c>
    </row>
    <row r="96" spans="1:11">
      <c r="A96" s="16" t="s">
        <v>159</v>
      </c>
      <c r="B96" s="7" t="s">
        <v>1577</v>
      </c>
      <c r="C96" s="7" t="s">
        <v>1531</v>
      </c>
      <c r="D96" s="7" t="s">
        <v>1578</v>
      </c>
      <c r="E96" s="7" t="s">
        <v>1540</v>
      </c>
      <c r="F96" s="181">
        <v>5.16</v>
      </c>
      <c r="G96" s="182">
        <v>1.0958000000000001</v>
      </c>
      <c r="H96" s="183">
        <v>1</v>
      </c>
      <c r="I96" s="183">
        <v>1.6</v>
      </c>
      <c r="J96" s="183">
        <v>1.1499999999999999</v>
      </c>
      <c r="K96" s="20">
        <v>1</v>
      </c>
    </row>
    <row r="97" spans="1:11">
      <c r="A97" s="16" t="s">
        <v>160</v>
      </c>
      <c r="B97" s="7" t="s">
        <v>1577</v>
      </c>
      <c r="C97" s="7" t="s">
        <v>1532</v>
      </c>
      <c r="D97" s="7" t="s">
        <v>1578</v>
      </c>
      <c r="E97" s="7" t="s">
        <v>1540</v>
      </c>
      <c r="F97" s="181">
        <v>8.42</v>
      </c>
      <c r="G97" s="182">
        <v>1.8047</v>
      </c>
      <c r="H97" s="183">
        <v>1</v>
      </c>
      <c r="I97" s="183">
        <v>1.6</v>
      </c>
      <c r="J97" s="183">
        <v>1.1499999999999999</v>
      </c>
      <c r="K97" s="20">
        <v>1</v>
      </c>
    </row>
    <row r="98" spans="1:11">
      <c r="A98" s="16" t="s">
        <v>161</v>
      </c>
      <c r="B98" s="7" t="s">
        <v>1577</v>
      </c>
      <c r="C98" s="7" t="s">
        <v>1533</v>
      </c>
      <c r="D98" s="7" t="s">
        <v>1578</v>
      </c>
      <c r="E98" s="7" t="s">
        <v>1540</v>
      </c>
      <c r="F98" s="181">
        <v>15.67</v>
      </c>
      <c r="G98" s="182">
        <v>4.6051000000000002</v>
      </c>
      <c r="H98" s="183">
        <v>1</v>
      </c>
      <c r="I98" s="183">
        <v>1.6</v>
      </c>
      <c r="J98" s="183">
        <v>1.1499999999999999</v>
      </c>
      <c r="K98" s="20">
        <v>1</v>
      </c>
    </row>
    <row r="99" spans="1:11">
      <c r="A99" s="16" t="s">
        <v>162</v>
      </c>
      <c r="B99" s="7" t="s">
        <v>1579</v>
      </c>
      <c r="C99" s="7" t="s">
        <v>1528</v>
      </c>
      <c r="D99" s="7" t="s">
        <v>1580</v>
      </c>
      <c r="E99" s="7" t="s">
        <v>1540</v>
      </c>
      <c r="F99" s="181">
        <v>2.5299999999999998</v>
      </c>
      <c r="G99" s="182">
        <v>0.48349999999999999</v>
      </c>
      <c r="H99" s="183">
        <v>1</v>
      </c>
      <c r="I99" s="183">
        <v>1.6</v>
      </c>
      <c r="J99" s="183">
        <v>1.1499999999999999</v>
      </c>
      <c r="K99" s="20">
        <v>1</v>
      </c>
    </row>
    <row r="100" spans="1:11">
      <c r="A100" s="16" t="s">
        <v>163</v>
      </c>
      <c r="B100" s="7" t="s">
        <v>1579</v>
      </c>
      <c r="C100" s="7" t="s">
        <v>1531</v>
      </c>
      <c r="D100" s="7" t="s">
        <v>1580</v>
      </c>
      <c r="E100" s="7" t="s">
        <v>1540</v>
      </c>
      <c r="F100" s="181">
        <v>3.59</v>
      </c>
      <c r="G100" s="182">
        <v>0.71009999999999995</v>
      </c>
      <c r="H100" s="183">
        <v>1</v>
      </c>
      <c r="I100" s="183">
        <v>1.6</v>
      </c>
      <c r="J100" s="183">
        <v>1.1499999999999999</v>
      </c>
      <c r="K100" s="20">
        <v>1</v>
      </c>
    </row>
    <row r="101" spans="1:11">
      <c r="A101" s="16" t="s">
        <v>164</v>
      </c>
      <c r="B101" s="7" t="s">
        <v>1579</v>
      </c>
      <c r="C101" s="7" t="s">
        <v>1532</v>
      </c>
      <c r="D101" s="7" t="s">
        <v>1580</v>
      </c>
      <c r="E101" s="7" t="s">
        <v>1540</v>
      </c>
      <c r="F101" s="181">
        <v>6.17</v>
      </c>
      <c r="G101" s="182">
        <v>1.3116000000000001</v>
      </c>
      <c r="H101" s="183">
        <v>1</v>
      </c>
      <c r="I101" s="183">
        <v>1.6</v>
      </c>
      <c r="J101" s="183">
        <v>1.1499999999999999</v>
      </c>
      <c r="K101" s="20">
        <v>1</v>
      </c>
    </row>
    <row r="102" spans="1:11">
      <c r="A102" s="16" t="s">
        <v>165</v>
      </c>
      <c r="B102" s="7" t="s">
        <v>1579</v>
      </c>
      <c r="C102" s="7" t="s">
        <v>1533</v>
      </c>
      <c r="D102" s="7" t="s">
        <v>1580</v>
      </c>
      <c r="E102" s="7" t="s">
        <v>1540</v>
      </c>
      <c r="F102" s="181">
        <v>12.43</v>
      </c>
      <c r="G102" s="182">
        <v>3.3197999999999999</v>
      </c>
      <c r="H102" s="183">
        <v>1</v>
      </c>
      <c r="I102" s="183">
        <v>1.6</v>
      </c>
      <c r="J102" s="183">
        <v>1.1499999999999999</v>
      </c>
      <c r="K102" s="20">
        <v>1</v>
      </c>
    </row>
    <row r="103" spans="1:11">
      <c r="A103" s="16" t="s">
        <v>166</v>
      </c>
      <c r="B103" s="7" t="s">
        <v>1581</v>
      </c>
      <c r="C103" s="7" t="s">
        <v>1528</v>
      </c>
      <c r="D103" s="7" t="s">
        <v>1582</v>
      </c>
      <c r="E103" s="7" t="s">
        <v>1540</v>
      </c>
      <c r="F103" s="181">
        <v>1.98</v>
      </c>
      <c r="G103" s="182">
        <v>0.53920000000000001</v>
      </c>
      <c r="H103" s="183">
        <v>1</v>
      </c>
      <c r="I103" s="183">
        <v>1.6</v>
      </c>
      <c r="J103" s="183">
        <v>1.1499999999999999</v>
      </c>
      <c r="K103" s="20">
        <v>1</v>
      </c>
    </row>
    <row r="104" spans="1:11">
      <c r="A104" s="16" t="s">
        <v>167</v>
      </c>
      <c r="B104" s="7" t="s">
        <v>1581</v>
      </c>
      <c r="C104" s="7" t="s">
        <v>1531</v>
      </c>
      <c r="D104" s="7" t="s">
        <v>1582</v>
      </c>
      <c r="E104" s="7" t="s">
        <v>1540</v>
      </c>
      <c r="F104" s="181">
        <v>2.94</v>
      </c>
      <c r="G104" s="182">
        <v>0.62629999999999997</v>
      </c>
      <c r="H104" s="183">
        <v>1</v>
      </c>
      <c r="I104" s="183">
        <v>1.6</v>
      </c>
      <c r="J104" s="183">
        <v>1.1499999999999999</v>
      </c>
      <c r="K104" s="20">
        <v>1</v>
      </c>
    </row>
    <row r="105" spans="1:11">
      <c r="A105" s="16" t="s">
        <v>168</v>
      </c>
      <c r="B105" s="7" t="s">
        <v>1581</v>
      </c>
      <c r="C105" s="7" t="s">
        <v>1532</v>
      </c>
      <c r="D105" s="7" t="s">
        <v>1582</v>
      </c>
      <c r="E105" s="7" t="s">
        <v>1540</v>
      </c>
      <c r="F105" s="181">
        <v>4.67</v>
      </c>
      <c r="G105" s="182">
        <v>0.89239999999999997</v>
      </c>
      <c r="H105" s="183">
        <v>1</v>
      </c>
      <c r="I105" s="183">
        <v>1.6</v>
      </c>
      <c r="J105" s="183">
        <v>1.1499999999999999</v>
      </c>
      <c r="K105" s="20">
        <v>1</v>
      </c>
    </row>
    <row r="106" spans="1:11">
      <c r="A106" s="16" t="s">
        <v>169</v>
      </c>
      <c r="B106" s="7" t="s">
        <v>1581</v>
      </c>
      <c r="C106" s="7" t="s">
        <v>1533</v>
      </c>
      <c r="D106" s="7" t="s">
        <v>1582</v>
      </c>
      <c r="E106" s="7" t="s">
        <v>1540</v>
      </c>
      <c r="F106" s="181">
        <v>10.25</v>
      </c>
      <c r="G106" s="182">
        <v>2.4657</v>
      </c>
      <c r="H106" s="183">
        <v>1</v>
      </c>
      <c r="I106" s="183">
        <v>1.6</v>
      </c>
      <c r="J106" s="183">
        <v>1.1499999999999999</v>
      </c>
      <c r="K106" s="20">
        <v>1</v>
      </c>
    </row>
    <row r="107" spans="1:11">
      <c r="A107" s="16" t="s">
        <v>170</v>
      </c>
      <c r="B107" s="7" t="s">
        <v>1583</v>
      </c>
      <c r="C107" s="7" t="s">
        <v>1528</v>
      </c>
      <c r="D107" s="7" t="s">
        <v>37</v>
      </c>
      <c r="E107" s="7" t="s">
        <v>1540</v>
      </c>
      <c r="F107" s="181">
        <v>2.2000000000000002</v>
      </c>
      <c r="G107" s="182">
        <v>0.48399999999999999</v>
      </c>
      <c r="H107" s="183">
        <v>1</v>
      </c>
      <c r="I107" s="183">
        <v>1.6</v>
      </c>
      <c r="J107" s="183">
        <v>1.1499999999999999</v>
      </c>
      <c r="K107" s="20">
        <v>1</v>
      </c>
    </row>
    <row r="108" spans="1:11">
      <c r="A108" s="16" t="s">
        <v>171</v>
      </c>
      <c r="B108" s="7" t="s">
        <v>1583</v>
      </c>
      <c r="C108" s="7" t="s">
        <v>1531</v>
      </c>
      <c r="D108" s="7" t="s">
        <v>37</v>
      </c>
      <c r="E108" s="7" t="s">
        <v>1540</v>
      </c>
      <c r="F108" s="181">
        <v>2.72</v>
      </c>
      <c r="G108" s="182">
        <v>0.58979999999999999</v>
      </c>
      <c r="H108" s="183">
        <v>1</v>
      </c>
      <c r="I108" s="183">
        <v>1.6</v>
      </c>
      <c r="J108" s="183">
        <v>1.1499999999999999</v>
      </c>
      <c r="K108" s="20">
        <v>1</v>
      </c>
    </row>
    <row r="109" spans="1:11">
      <c r="A109" s="16" t="s">
        <v>172</v>
      </c>
      <c r="B109" s="7" t="s">
        <v>1583</v>
      </c>
      <c r="C109" s="7" t="s">
        <v>1532</v>
      </c>
      <c r="D109" s="7" t="s">
        <v>37</v>
      </c>
      <c r="E109" s="7" t="s">
        <v>1540</v>
      </c>
      <c r="F109" s="181">
        <v>4.05</v>
      </c>
      <c r="G109" s="182">
        <v>0.87790000000000001</v>
      </c>
      <c r="H109" s="183">
        <v>1</v>
      </c>
      <c r="I109" s="183">
        <v>1.6</v>
      </c>
      <c r="J109" s="183">
        <v>1.1499999999999999</v>
      </c>
      <c r="K109" s="20">
        <v>1</v>
      </c>
    </row>
    <row r="110" spans="1:11">
      <c r="A110" s="16" t="s">
        <v>173</v>
      </c>
      <c r="B110" s="7" t="s">
        <v>1583</v>
      </c>
      <c r="C110" s="7" t="s">
        <v>1533</v>
      </c>
      <c r="D110" s="7" t="s">
        <v>37</v>
      </c>
      <c r="E110" s="7" t="s">
        <v>1540</v>
      </c>
      <c r="F110" s="181">
        <v>8.76</v>
      </c>
      <c r="G110" s="182">
        <v>2.4116</v>
      </c>
      <c r="H110" s="183">
        <v>1</v>
      </c>
      <c r="I110" s="183">
        <v>1.6</v>
      </c>
      <c r="J110" s="183">
        <v>1.1499999999999999</v>
      </c>
      <c r="K110" s="20">
        <v>1</v>
      </c>
    </row>
    <row r="111" spans="1:11">
      <c r="A111" s="16" t="s">
        <v>174</v>
      </c>
      <c r="B111" s="7" t="s">
        <v>1584</v>
      </c>
      <c r="C111" s="7" t="s">
        <v>1528</v>
      </c>
      <c r="D111" s="7" t="s">
        <v>1585</v>
      </c>
      <c r="E111" s="7" t="s">
        <v>1540</v>
      </c>
      <c r="F111" s="181">
        <v>2.2200000000000002</v>
      </c>
      <c r="G111" s="182">
        <v>0.50490000000000002</v>
      </c>
      <c r="H111" s="183">
        <v>1</v>
      </c>
      <c r="I111" s="183">
        <v>1.6</v>
      </c>
      <c r="J111" s="183">
        <v>1.1499999999999999</v>
      </c>
      <c r="K111" s="20">
        <v>1</v>
      </c>
    </row>
    <row r="112" spans="1:11">
      <c r="A112" s="16" t="s">
        <v>175</v>
      </c>
      <c r="B112" s="7" t="s">
        <v>1584</v>
      </c>
      <c r="C112" s="7" t="s">
        <v>1531</v>
      </c>
      <c r="D112" s="7" t="s">
        <v>1585</v>
      </c>
      <c r="E112" s="7" t="s">
        <v>1540</v>
      </c>
      <c r="F112" s="181">
        <v>2.65</v>
      </c>
      <c r="G112" s="182">
        <v>0.59970000000000001</v>
      </c>
      <c r="H112" s="183">
        <v>1</v>
      </c>
      <c r="I112" s="183">
        <v>1.6</v>
      </c>
      <c r="J112" s="183">
        <v>1.1499999999999999</v>
      </c>
      <c r="K112" s="20">
        <v>1</v>
      </c>
    </row>
    <row r="113" spans="1:11">
      <c r="A113" s="16" t="s">
        <v>176</v>
      </c>
      <c r="B113" s="7" t="s">
        <v>1584</v>
      </c>
      <c r="C113" s="7" t="s">
        <v>1532</v>
      </c>
      <c r="D113" s="7" t="s">
        <v>1585</v>
      </c>
      <c r="E113" s="7" t="s">
        <v>1540</v>
      </c>
      <c r="F113" s="181">
        <v>3.61</v>
      </c>
      <c r="G113" s="182">
        <v>0.79400000000000004</v>
      </c>
      <c r="H113" s="183">
        <v>1</v>
      </c>
      <c r="I113" s="183">
        <v>1.6</v>
      </c>
      <c r="J113" s="183">
        <v>1.1499999999999999</v>
      </c>
      <c r="K113" s="20">
        <v>1</v>
      </c>
    </row>
    <row r="114" spans="1:11">
      <c r="A114" s="16" t="s">
        <v>177</v>
      </c>
      <c r="B114" s="7" t="s">
        <v>1584</v>
      </c>
      <c r="C114" s="7" t="s">
        <v>1533</v>
      </c>
      <c r="D114" s="7" t="s">
        <v>1585</v>
      </c>
      <c r="E114" s="7" t="s">
        <v>1540</v>
      </c>
      <c r="F114" s="181">
        <v>6.62</v>
      </c>
      <c r="G114" s="182">
        <v>1.8286</v>
      </c>
      <c r="H114" s="183">
        <v>1</v>
      </c>
      <c r="I114" s="183">
        <v>1.6</v>
      </c>
      <c r="J114" s="183">
        <v>1.1499999999999999</v>
      </c>
      <c r="K114" s="20">
        <v>1</v>
      </c>
    </row>
    <row r="115" spans="1:11">
      <c r="A115" s="16" t="s">
        <v>178</v>
      </c>
      <c r="B115" s="7" t="s">
        <v>1586</v>
      </c>
      <c r="C115" s="7" t="s">
        <v>1528</v>
      </c>
      <c r="D115" s="7" t="s">
        <v>1587</v>
      </c>
      <c r="E115" s="7" t="s">
        <v>1530</v>
      </c>
      <c r="F115" s="181">
        <v>2.1</v>
      </c>
      <c r="G115" s="182">
        <v>0.63649999999999995</v>
      </c>
      <c r="H115" s="183">
        <v>1</v>
      </c>
      <c r="I115" s="183">
        <v>1</v>
      </c>
      <c r="J115" s="184">
        <v>1</v>
      </c>
      <c r="K115" s="20">
        <v>1</v>
      </c>
    </row>
    <row r="116" spans="1:11">
      <c r="A116" s="16" t="s">
        <v>179</v>
      </c>
      <c r="B116" s="7" t="s">
        <v>1586</v>
      </c>
      <c r="C116" s="7" t="s">
        <v>1531</v>
      </c>
      <c r="D116" s="7" t="s">
        <v>1587</v>
      </c>
      <c r="E116" s="7" t="s">
        <v>1530</v>
      </c>
      <c r="F116" s="181">
        <v>3.3</v>
      </c>
      <c r="G116" s="182">
        <v>0.87260000000000004</v>
      </c>
      <c r="H116" s="183">
        <v>1</v>
      </c>
      <c r="I116" s="183">
        <v>1</v>
      </c>
      <c r="J116" s="184">
        <v>1</v>
      </c>
      <c r="K116" s="20">
        <v>1</v>
      </c>
    </row>
    <row r="117" spans="1:11">
      <c r="A117" s="16" t="s">
        <v>180</v>
      </c>
      <c r="B117" s="7" t="s">
        <v>1586</v>
      </c>
      <c r="C117" s="7" t="s">
        <v>1532</v>
      </c>
      <c r="D117" s="7" t="s">
        <v>1587</v>
      </c>
      <c r="E117" s="7" t="s">
        <v>1530</v>
      </c>
      <c r="F117" s="181">
        <v>4.96</v>
      </c>
      <c r="G117" s="182">
        <v>1.3716999999999999</v>
      </c>
      <c r="H117" s="183">
        <v>1</v>
      </c>
      <c r="I117" s="183">
        <v>1</v>
      </c>
      <c r="J117" s="184">
        <v>1</v>
      </c>
      <c r="K117" s="20">
        <v>1</v>
      </c>
    </row>
    <row r="118" spans="1:11">
      <c r="A118" s="16" t="s">
        <v>181</v>
      </c>
      <c r="B118" s="7" t="s">
        <v>1586</v>
      </c>
      <c r="C118" s="7" t="s">
        <v>1533</v>
      </c>
      <c r="D118" s="7" t="s">
        <v>1587</v>
      </c>
      <c r="E118" s="7" t="s">
        <v>1530</v>
      </c>
      <c r="F118" s="181">
        <v>11.37</v>
      </c>
      <c r="G118" s="182">
        <v>3.3854000000000002</v>
      </c>
      <c r="H118" s="183">
        <v>1</v>
      </c>
      <c r="I118" s="183">
        <v>1</v>
      </c>
      <c r="J118" s="184">
        <v>1</v>
      </c>
      <c r="K118" s="20">
        <v>1</v>
      </c>
    </row>
    <row r="119" spans="1:11">
      <c r="A119" s="16" t="s">
        <v>182</v>
      </c>
      <c r="B119" s="7" t="s">
        <v>1588</v>
      </c>
      <c r="C119" s="7" t="s">
        <v>1528</v>
      </c>
      <c r="D119" s="7" t="s">
        <v>1589</v>
      </c>
      <c r="E119" s="7" t="s">
        <v>1540</v>
      </c>
      <c r="F119" s="181">
        <v>2.15</v>
      </c>
      <c r="G119" s="182">
        <v>0.65939999999999999</v>
      </c>
      <c r="H119" s="183">
        <v>1</v>
      </c>
      <c r="I119" s="183">
        <v>1.6</v>
      </c>
      <c r="J119" s="183">
        <v>1.1499999999999999</v>
      </c>
      <c r="K119" s="20">
        <v>1</v>
      </c>
    </row>
    <row r="120" spans="1:11">
      <c r="A120" s="16" t="s">
        <v>183</v>
      </c>
      <c r="B120" s="7" t="s">
        <v>1588</v>
      </c>
      <c r="C120" s="7" t="s">
        <v>1531</v>
      </c>
      <c r="D120" s="7" t="s">
        <v>1589</v>
      </c>
      <c r="E120" s="7" t="s">
        <v>1540</v>
      </c>
      <c r="F120" s="181">
        <v>3.36</v>
      </c>
      <c r="G120" s="182">
        <v>0.93779999999999997</v>
      </c>
      <c r="H120" s="183">
        <v>1</v>
      </c>
      <c r="I120" s="183">
        <v>1.6</v>
      </c>
      <c r="J120" s="183">
        <v>1.1499999999999999</v>
      </c>
      <c r="K120" s="20">
        <v>1</v>
      </c>
    </row>
    <row r="121" spans="1:11">
      <c r="A121" s="16" t="s">
        <v>184</v>
      </c>
      <c r="B121" s="7" t="s">
        <v>1588</v>
      </c>
      <c r="C121" s="7" t="s">
        <v>1532</v>
      </c>
      <c r="D121" s="7" t="s">
        <v>1589</v>
      </c>
      <c r="E121" s="7" t="s">
        <v>1540</v>
      </c>
      <c r="F121" s="181">
        <v>5.56</v>
      </c>
      <c r="G121" s="182">
        <v>1.472</v>
      </c>
      <c r="H121" s="183">
        <v>1</v>
      </c>
      <c r="I121" s="183">
        <v>1.6</v>
      </c>
      <c r="J121" s="183">
        <v>1.1499999999999999</v>
      </c>
      <c r="K121" s="20">
        <v>1</v>
      </c>
    </row>
    <row r="122" spans="1:11">
      <c r="A122" s="16" t="s">
        <v>185</v>
      </c>
      <c r="B122" s="7" t="s">
        <v>1588</v>
      </c>
      <c r="C122" s="7" t="s">
        <v>1533</v>
      </c>
      <c r="D122" s="7" t="s">
        <v>1589</v>
      </c>
      <c r="E122" s="7" t="s">
        <v>1540</v>
      </c>
      <c r="F122" s="181">
        <v>12.84</v>
      </c>
      <c r="G122" s="182">
        <v>3.7181999999999999</v>
      </c>
      <c r="H122" s="183">
        <v>1</v>
      </c>
      <c r="I122" s="183">
        <v>1.6</v>
      </c>
      <c r="J122" s="183">
        <v>1.1499999999999999</v>
      </c>
      <c r="K122" s="20">
        <v>1</v>
      </c>
    </row>
    <row r="123" spans="1:11">
      <c r="A123" s="16" t="s">
        <v>186</v>
      </c>
      <c r="B123" s="7" t="s">
        <v>1590</v>
      </c>
      <c r="C123" s="7" t="s">
        <v>1528</v>
      </c>
      <c r="D123" s="7" t="s">
        <v>1591</v>
      </c>
      <c r="E123" s="7" t="s">
        <v>1540</v>
      </c>
      <c r="F123" s="181">
        <v>1.43</v>
      </c>
      <c r="G123" s="182">
        <v>0.6401</v>
      </c>
      <c r="H123" s="183">
        <v>1</v>
      </c>
      <c r="I123" s="183">
        <v>1.6</v>
      </c>
      <c r="J123" s="183">
        <v>1.1499999999999999</v>
      </c>
      <c r="K123" s="20">
        <v>1</v>
      </c>
    </row>
    <row r="124" spans="1:11">
      <c r="A124" s="16" t="s">
        <v>187</v>
      </c>
      <c r="B124" s="7" t="s">
        <v>1590</v>
      </c>
      <c r="C124" s="7" t="s">
        <v>1531</v>
      </c>
      <c r="D124" s="7" t="s">
        <v>1591</v>
      </c>
      <c r="E124" s="7" t="s">
        <v>1540</v>
      </c>
      <c r="F124" s="181">
        <v>2.2599999999999998</v>
      </c>
      <c r="G124" s="182">
        <v>0.84319999999999995</v>
      </c>
      <c r="H124" s="183">
        <v>1</v>
      </c>
      <c r="I124" s="183">
        <v>1.6</v>
      </c>
      <c r="J124" s="183">
        <v>1.1499999999999999</v>
      </c>
      <c r="K124" s="20">
        <v>1</v>
      </c>
    </row>
    <row r="125" spans="1:11">
      <c r="A125" s="16" t="s">
        <v>188</v>
      </c>
      <c r="B125" s="7" t="s">
        <v>1590</v>
      </c>
      <c r="C125" s="7" t="s">
        <v>1532</v>
      </c>
      <c r="D125" s="7" t="s">
        <v>1591</v>
      </c>
      <c r="E125" s="7" t="s">
        <v>1540</v>
      </c>
      <c r="F125" s="181">
        <v>4.12</v>
      </c>
      <c r="G125" s="182">
        <v>1.2447999999999999</v>
      </c>
      <c r="H125" s="183">
        <v>1</v>
      </c>
      <c r="I125" s="183">
        <v>1.6</v>
      </c>
      <c r="J125" s="183">
        <v>1.1499999999999999</v>
      </c>
      <c r="K125" s="20">
        <v>1</v>
      </c>
    </row>
    <row r="126" spans="1:11">
      <c r="A126" s="16" t="s">
        <v>189</v>
      </c>
      <c r="B126" s="7" t="s">
        <v>1590</v>
      </c>
      <c r="C126" s="7" t="s">
        <v>1533</v>
      </c>
      <c r="D126" s="7" t="s">
        <v>1591</v>
      </c>
      <c r="E126" s="7" t="s">
        <v>1540</v>
      </c>
      <c r="F126" s="181">
        <v>9.89</v>
      </c>
      <c r="G126" s="182">
        <v>3.1442999999999999</v>
      </c>
      <c r="H126" s="183">
        <v>1</v>
      </c>
      <c r="I126" s="183">
        <v>1.6</v>
      </c>
      <c r="J126" s="183">
        <v>1.1499999999999999</v>
      </c>
      <c r="K126" s="20">
        <v>1</v>
      </c>
    </row>
    <row r="127" spans="1:11">
      <c r="A127" s="16" t="s">
        <v>190</v>
      </c>
      <c r="B127" s="7" t="s">
        <v>1592</v>
      </c>
      <c r="C127" s="7" t="s">
        <v>1528</v>
      </c>
      <c r="D127" s="7" t="s">
        <v>1593</v>
      </c>
      <c r="E127" s="7" t="s">
        <v>1540</v>
      </c>
      <c r="F127" s="181">
        <v>2.5099999999999998</v>
      </c>
      <c r="G127" s="182">
        <v>0.59730000000000005</v>
      </c>
      <c r="H127" s="183">
        <v>1</v>
      </c>
      <c r="I127" s="183">
        <v>1.6</v>
      </c>
      <c r="J127" s="183">
        <v>1.1499999999999999</v>
      </c>
      <c r="K127" s="20">
        <v>1</v>
      </c>
    </row>
    <row r="128" spans="1:11">
      <c r="A128" s="16" t="s">
        <v>191</v>
      </c>
      <c r="B128" s="7" t="s">
        <v>1592</v>
      </c>
      <c r="C128" s="7" t="s">
        <v>1531</v>
      </c>
      <c r="D128" s="7" t="s">
        <v>1593</v>
      </c>
      <c r="E128" s="7" t="s">
        <v>1540</v>
      </c>
      <c r="F128" s="181">
        <v>3.55</v>
      </c>
      <c r="G128" s="182">
        <v>0.73170000000000002</v>
      </c>
      <c r="H128" s="183">
        <v>1</v>
      </c>
      <c r="I128" s="183">
        <v>1.6</v>
      </c>
      <c r="J128" s="183">
        <v>1.1499999999999999</v>
      </c>
      <c r="K128" s="20">
        <v>1</v>
      </c>
    </row>
    <row r="129" spans="1:11">
      <c r="A129" s="16" t="s">
        <v>192</v>
      </c>
      <c r="B129" s="7" t="s">
        <v>1592</v>
      </c>
      <c r="C129" s="7" t="s">
        <v>1532</v>
      </c>
      <c r="D129" s="7" t="s">
        <v>1593</v>
      </c>
      <c r="E129" s="7" t="s">
        <v>1540</v>
      </c>
      <c r="F129" s="181">
        <v>5.22</v>
      </c>
      <c r="G129" s="182">
        <v>1.0335000000000001</v>
      </c>
      <c r="H129" s="183">
        <v>1</v>
      </c>
      <c r="I129" s="183">
        <v>1.6</v>
      </c>
      <c r="J129" s="183">
        <v>1.1499999999999999</v>
      </c>
      <c r="K129" s="20">
        <v>1</v>
      </c>
    </row>
    <row r="130" spans="1:11">
      <c r="A130" s="16" t="s">
        <v>193</v>
      </c>
      <c r="B130" s="7" t="s">
        <v>1592</v>
      </c>
      <c r="C130" s="7" t="s">
        <v>1533</v>
      </c>
      <c r="D130" s="7" t="s">
        <v>1593</v>
      </c>
      <c r="E130" s="7" t="s">
        <v>1540</v>
      </c>
      <c r="F130" s="181">
        <v>10.53</v>
      </c>
      <c r="G130" s="182">
        <v>2.3704000000000001</v>
      </c>
      <c r="H130" s="183">
        <v>1</v>
      </c>
      <c r="I130" s="183">
        <v>1.6</v>
      </c>
      <c r="J130" s="183">
        <v>1.1499999999999999</v>
      </c>
      <c r="K130" s="20">
        <v>1</v>
      </c>
    </row>
    <row r="131" spans="1:11">
      <c r="A131" s="16" t="s">
        <v>194</v>
      </c>
      <c r="B131" s="7" t="s">
        <v>1594</v>
      </c>
      <c r="C131" s="7" t="s">
        <v>1528</v>
      </c>
      <c r="D131" s="7" t="s">
        <v>1595</v>
      </c>
      <c r="E131" s="7" t="s">
        <v>1540</v>
      </c>
      <c r="F131" s="181">
        <v>2.0099999999999998</v>
      </c>
      <c r="G131" s="182">
        <v>0.85589999999999999</v>
      </c>
      <c r="H131" s="183">
        <v>1</v>
      </c>
      <c r="I131" s="183">
        <v>1.6</v>
      </c>
      <c r="J131" s="183">
        <v>1.1499999999999999</v>
      </c>
      <c r="K131" s="20">
        <v>1</v>
      </c>
    </row>
    <row r="132" spans="1:11">
      <c r="A132" s="16" t="s">
        <v>195</v>
      </c>
      <c r="B132" s="7" t="s">
        <v>1594</v>
      </c>
      <c r="C132" s="7" t="s">
        <v>1531</v>
      </c>
      <c r="D132" s="7" t="s">
        <v>1595</v>
      </c>
      <c r="E132" s="7" t="s">
        <v>1540</v>
      </c>
      <c r="F132" s="181">
        <v>3.55</v>
      </c>
      <c r="G132" s="182">
        <v>1.2262999999999999</v>
      </c>
      <c r="H132" s="183">
        <v>1</v>
      </c>
      <c r="I132" s="183">
        <v>1.6</v>
      </c>
      <c r="J132" s="183">
        <v>1.1499999999999999</v>
      </c>
      <c r="K132" s="20">
        <v>1</v>
      </c>
    </row>
    <row r="133" spans="1:11">
      <c r="A133" s="16" t="s">
        <v>196</v>
      </c>
      <c r="B133" s="7" t="s">
        <v>1594</v>
      </c>
      <c r="C133" s="7" t="s">
        <v>1532</v>
      </c>
      <c r="D133" s="7" t="s">
        <v>1595</v>
      </c>
      <c r="E133" s="7" t="s">
        <v>1540</v>
      </c>
      <c r="F133" s="181">
        <v>5.8</v>
      </c>
      <c r="G133" s="182">
        <v>2.2069000000000001</v>
      </c>
      <c r="H133" s="183">
        <v>1</v>
      </c>
      <c r="I133" s="183">
        <v>1.6</v>
      </c>
      <c r="J133" s="183">
        <v>1.1499999999999999</v>
      </c>
      <c r="K133" s="20">
        <v>1</v>
      </c>
    </row>
    <row r="134" spans="1:11">
      <c r="A134" s="16" t="s">
        <v>197</v>
      </c>
      <c r="B134" s="7" t="s">
        <v>1594</v>
      </c>
      <c r="C134" s="7" t="s">
        <v>1533</v>
      </c>
      <c r="D134" s="7" t="s">
        <v>1595</v>
      </c>
      <c r="E134" s="7" t="s">
        <v>1540</v>
      </c>
      <c r="F134" s="181">
        <v>12.36</v>
      </c>
      <c r="G134" s="182">
        <v>4.2629999999999999</v>
      </c>
      <c r="H134" s="183">
        <v>1</v>
      </c>
      <c r="I134" s="183">
        <v>1.6</v>
      </c>
      <c r="J134" s="183">
        <v>1.1499999999999999</v>
      </c>
      <c r="K134" s="20">
        <v>1</v>
      </c>
    </row>
    <row r="135" spans="1:11">
      <c r="A135" s="16" t="s">
        <v>198</v>
      </c>
      <c r="B135" s="7" t="s">
        <v>1596</v>
      </c>
      <c r="C135" s="7" t="s">
        <v>1528</v>
      </c>
      <c r="D135" s="7" t="s">
        <v>1597</v>
      </c>
      <c r="E135" s="7" t="s">
        <v>1540</v>
      </c>
      <c r="F135" s="181">
        <v>2.12</v>
      </c>
      <c r="G135" s="182">
        <v>0.72460000000000002</v>
      </c>
      <c r="H135" s="183">
        <v>1</v>
      </c>
      <c r="I135" s="183">
        <v>1.6</v>
      </c>
      <c r="J135" s="183">
        <v>1.1499999999999999</v>
      </c>
      <c r="K135" s="20">
        <v>1</v>
      </c>
    </row>
    <row r="136" spans="1:11">
      <c r="A136" s="16" t="s">
        <v>199</v>
      </c>
      <c r="B136" s="7" t="s">
        <v>1596</v>
      </c>
      <c r="C136" s="7" t="s">
        <v>1531</v>
      </c>
      <c r="D136" s="7" t="s">
        <v>1597</v>
      </c>
      <c r="E136" s="7" t="s">
        <v>1540</v>
      </c>
      <c r="F136" s="181">
        <v>2.8</v>
      </c>
      <c r="G136" s="182">
        <v>0.90949999999999998</v>
      </c>
      <c r="H136" s="183">
        <v>1</v>
      </c>
      <c r="I136" s="183">
        <v>1.6</v>
      </c>
      <c r="J136" s="183">
        <v>1.1499999999999999</v>
      </c>
      <c r="K136" s="20">
        <v>1</v>
      </c>
    </row>
    <row r="137" spans="1:11">
      <c r="A137" s="16" t="s">
        <v>200</v>
      </c>
      <c r="B137" s="7" t="s">
        <v>1596</v>
      </c>
      <c r="C137" s="7" t="s">
        <v>1532</v>
      </c>
      <c r="D137" s="7" t="s">
        <v>1597</v>
      </c>
      <c r="E137" s="7" t="s">
        <v>1540</v>
      </c>
      <c r="F137" s="181">
        <v>5.23</v>
      </c>
      <c r="G137" s="182">
        <v>1.4744999999999999</v>
      </c>
      <c r="H137" s="183">
        <v>1</v>
      </c>
      <c r="I137" s="183">
        <v>1.6</v>
      </c>
      <c r="J137" s="183">
        <v>1.1499999999999999</v>
      </c>
      <c r="K137" s="20">
        <v>1</v>
      </c>
    </row>
    <row r="138" spans="1:11">
      <c r="A138" s="16" t="s">
        <v>201</v>
      </c>
      <c r="B138" s="7" t="s">
        <v>1596</v>
      </c>
      <c r="C138" s="7" t="s">
        <v>1533</v>
      </c>
      <c r="D138" s="7" t="s">
        <v>1597</v>
      </c>
      <c r="E138" s="7" t="s">
        <v>1540</v>
      </c>
      <c r="F138" s="181">
        <v>9.81</v>
      </c>
      <c r="G138" s="182">
        <v>3.0607000000000002</v>
      </c>
      <c r="H138" s="183">
        <v>1</v>
      </c>
      <c r="I138" s="183">
        <v>1.6</v>
      </c>
      <c r="J138" s="183">
        <v>1.1499999999999999</v>
      </c>
      <c r="K138" s="20">
        <v>1</v>
      </c>
    </row>
    <row r="139" spans="1:11">
      <c r="A139" s="16" t="s">
        <v>202</v>
      </c>
      <c r="B139" s="7" t="s">
        <v>1598</v>
      </c>
      <c r="C139" s="7" t="s">
        <v>1528</v>
      </c>
      <c r="D139" s="7" t="s">
        <v>1599</v>
      </c>
      <c r="E139" s="7" t="s">
        <v>1540</v>
      </c>
      <c r="F139" s="181">
        <v>2.8</v>
      </c>
      <c r="G139" s="182">
        <v>0.38229999999999997</v>
      </c>
      <c r="H139" s="183">
        <v>1</v>
      </c>
      <c r="I139" s="183">
        <v>1.6</v>
      </c>
      <c r="J139" s="183">
        <v>1.1499999999999999</v>
      </c>
      <c r="K139" s="20">
        <v>1</v>
      </c>
    </row>
    <row r="140" spans="1:11">
      <c r="A140" s="16" t="s">
        <v>203</v>
      </c>
      <c r="B140" s="7" t="s">
        <v>1598</v>
      </c>
      <c r="C140" s="7" t="s">
        <v>1531</v>
      </c>
      <c r="D140" s="7" t="s">
        <v>1599</v>
      </c>
      <c r="E140" s="7" t="s">
        <v>1540</v>
      </c>
      <c r="F140" s="181">
        <v>3.66</v>
      </c>
      <c r="G140" s="182">
        <v>0.56059999999999999</v>
      </c>
      <c r="H140" s="183">
        <v>1</v>
      </c>
      <c r="I140" s="183">
        <v>1.6</v>
      </c>
      <c r="J140" s="183">
        <v>1.1499999999999999</v>
      </c>
      <c r="K140" s="20">
        <v>1</v>
      </c>
    </row>
    <row r="141" spans="1:11">
      <c r="A141" s="16" t="s">
        <v>204</v>
      </c>
      <c r="B141" s="7" t="s">
        <v>1598</v>
      </c>
      <c r="C141" s="7" t="s">
        <v>1532</v>
      </c>
      <c r="D141" s="7" t="s">
        <v>1599</v>
      </c>
      <c r="E141" s="7" t="s">
        <v>1540</v>
      </c>
      <c r="F141" s="181">
        <v>5.6</v>
      </c>
      <c r="G141" s="182">
        <v>0.95140000000000002</v>
      </c>
      <c r="H141" s="183">
        <v>1</v>
      </c>
      <c r="I141" s="183">
        <v>1.6</v>
      </c>
      <c r="J141" s="183">
        <v>1.1499999999999999</v>
      </c>
      <c r="K141" s="20">
        <v>1</v>
      </c>
    </row>
    <row r="142" spans="1:11">
      <c r="A142" s="16" t="s">
        <v>205</v>
      </c>
      <c r="B142" s="7" t="s">
        <v>1598</v>
      </c>
      <c r="C142" s="7" t="s">
        <v>1533</v>
      </c>
      <c r="D142" s="7" t="s">
        <v>1599</v>
      </c>
      <c r="E142" s="7" t="s">
        <v>1540</v>
      </c>
      <c r="F142" s="181">
        <v>10.27</v>
      </c>
      <c r="G142" s="182">
        <v>2.5990000000000002</v>
      </c>
      <c r="H142" s="183">
        <v>1</v>
      </c>
      <c r="I142" s="183">
        <v>1.6</v>
      </c>
      <c r="J142" s="183">
        <v>1.1499999999999999</v>
      </c>
      <c r="K142" s="20">
        <v>1</v>
      </c>
    </row>
    <row r="143" spans="1:11">
      <c r="A143" s="16" t="s">
        <v>206</v>
      </c>
      <c r="B143" s="7" t="s">
        <v>1600</v>
      </c>
      <c r="C143" s="7" t="s">
        <v>1528</v>
      </c>
      <c r="D143" s="7" t="s">
        <v>1601</v>
      </c>
      <c r="E143" s="7" t="s">
        <v>1540</v>
      </c>
      <c r="F143" s="181">
        <v>2.1800000000000002</v>
      </c>
      <c r="G143" s="182">
        <v>0.46939999999999998</v>
      </c>
      <c r="H143" s="183">
        <v>1</v>
      </c>
      <c r="I143" s="183">
        <v>1.6</v>
      </c>
      <c r="J143" s="183">
        <v>1.1499999999999999</v>
      </c>
      <c r="K143" s="20">
        <v>1</v>
      </c>
    </row>
    <row r="144" spans="1:11">
      <c r="A144" s="16" t="s">
        <v>207</v>
      </c>
      <c r="B144" s="7" t="s">
        <v>1600</v>
      </c>
      <c r="C144" s="7" t="s">
        <v>1531</v>
      </c>
      <c r="D144" s="7" t="s">
        <v>1601</v>
      </c>
      <c r="E144" s="7" t="s">
        <v>1540</v>
      </c>
      <c r="F144" s="181">
        <v>2.58</v>
      </c>
      <c r="G144" s="182">
        <v>0.60460000000000003</v>
      </c>
      <c r="H144" s="183">
        <v>1</v>
      </c>
      <c r="I144" s="183">
        <v>1.6</v>
      </c>
      <c r="J144" s="183">
        <v>1.1499999999999999</v>
      </c>
      <c r="K144" s="20">
        <v>1</v>
      </c>
    </row>
    <row r="145" spans="1:11">
      <c r="A145" s="16" t="s">
        <v>208</v>
      </c>
      <c r="B145" s="7" t="s">
        <v>1600</v>
      </c>
      <c r="C145" s="7" t="s">
        <v>1532</v>
      </c>
      <c r="D145" s="7" t="s">
        <v>1601</v>
      </c>
      <c r="E145" s="7" t="s">
        <v>1540</v>
      </c>
      <c r="F145" s="181">
        <v>3.84</v>
      </c>
      <c r="G145" s="182">
        <v>0.83750000000000002</v>
      </c>
      <c r="H145" s="183">
        <v>1</v>
      </c>
      <c r="I145" s="183">
        <v>1.6</v>
      </c>
      <c r="J145" s="183">
        <v>1.1499999999999999</v>
      </c>
      <c r="K145" s="20">
        <v>1</v>
      </c>
    </row>
    <row r="146" spans="1:11">
      <c r="A146" s="16" t="s">
        <v>209</v>
      </c>
      <c r="B146" s="7" t="s">
        <v>1600</v>
      </c>
      <c r="C146" s="7" t="s">
        <v>1533</v>
      </c>
      <c r="D146" s="7" t="s">
        <v>1601</v>
      </c>
      <c r="E146" s="7" t="s">
        <v>1540</v>
      </c>
      <c r="F146" s="181">
        <v>11.19</v>
      </c>
      <c r="G146" s="182">
        <v>3.1147</v>
      </c>
      <c r="H146" s="183">
        <v>1</v>
      </c>
      <c r="I146" s="183">
        <v>1.6</v>
      </c>
      <c r="J146" s="183">
        <v>1.1499999999999999</v>
      </c>
      <c r="K146" s="20">
        <v>1</v>
      </c>
    </row>
    <row r="147" spans="1:11">
      <c r="A147" s="16" t="s">
        <v>210</v>
      </c>
      <c r="B147" s="7" t="s">
        <v>1602</v>
      </c>
      <c r="C147" s="7" t="s">
        <v>1528</v>
      </c>
      <c r="D147" s="7" t="s">
        <v>1603</v>
      </c>
      <c r="E147" s="7" t="s">
        <v>1540</v>
      </c>
      <c r="F147" s="181">
        <v>2.1800000000000002</v>
      </c>
      <c r="G147" s="182">
        <v>1.4678</v>
      </c>
      <c r="H147" s="183">
        <v>1</v>
      </c>
      <c r="I147" s="183">
        <v>1.6</v>
      </c>
      <c r="J147" s="183">
        <v>1.1499999999999999</v>
      </c>
      <c r="K147" s="20">
        <v>1</v>
      </c>
    </row>
    <row r="148" spans="1:11">
      <c r="A148" s="16" t="s">
        <v>211</v>
      </c>
      <c r="B148" s="7" t="s">
        <v>1602</v>
      </c>
      <c r="C148" s="7" t="s">
        <v>1531</v>
      </c>
      <c r="D148" s="7" t="s">
        <v>1603</v>
      </c>
      <c r="E148" s="7" t="s">
        <v>1540</v>
      </c>
      <c r="F148" s="181">
        <v>3.61</v>
      </c>
      <c r="G148" s="182">
        <v>1.9312</v>
      </c>
      <c r="H148" s="183">
        <v>1</v>
      </c>
      <c r="I148" s="183">
        <v>1.6</v>
      </c>
      <c r="J148" s="183">
        <v>1.1499999999999999</v>
      </c>
      <c r="K148" s="20">
        <v>1</v>
      </c>
    </row>
    <row r="149" spans="1:11">
      <c r="A149" s="16" t="s">
        <v>212</v>
      </c>
      <c r="B149" s="7" t="s">
        <v>1602</v>
      </c>
      <c r="C149" s="7" t="s">
        <v>1532</v>
      </c>
      <c r="D149" s="7" t="s">
        <v>1603</v>
      </c>
      <c r="E149" s="7" t="s">
        <v>1540</v>
      </c>
      <c r="F149" s="181">
        <v>8.17</v>
      </c>
      <c r="G149" s="182">
        <v>3.4676999999999998</v>
      </c>
      <c r="H149" s="183">
        <v>1</v>
      </c>
      <c r="I149" s="183">
        <v>1.6</v>
      </c>
      <c r="J149" s="183">
        <v>1.1499999999999999</v>
      </c>
      <c r="K149" s="20">
        <v>1</v>
      </c>
    </row>
    <row r="150" spans="1:11">
      <c r="A150" s="16" t="s">
        <v>213</v>
      </c>
      <c r="B150" s="7" t="s">
        <v>1602</v>
      </c>
      <c r="C150" s="7" t="s">
        <v>1533</v>
      </c>
      <c r="D150" s="7" t="s">
        <v>1603</v>
      </c>
      <c r="E150" s="7" t="s">
        <v>1540</v>
      </c>
      <c r="F150" s="181">
        <v>16.12</v>
      </c>
      <c r="G150" s="182">
        <v>6.7355999999999998</v>
      </c>
      <c r="H150" s="183">
        <v>1</v>
      </c>
      <c r="I150" s="183">
        <v>1.6</v>
      </c>
      <c r="J150" s="183">
        <v>1.1499999999999999</v>
      </c>
      <c r="K150" s="20">
        <v>1</v>
      </c>
    </row>
    <row r="151" spans="1:11">
      <c r="A151" s="16" t="s">
        <v>214</v>
      </c>
      <c r="B151" s="7" t="s">
        <v>1604</v>
      </c>
      <c r="C151" s="7" t="s">
        <v>1528</v>
      </c>
      <c r="D151" s="7" t="s">
        <v>1605</v>
      </c>
      <c r="E151" s="7" t="s">
        <v>1540</v>
      </c>
      <c r="F151" s="181">
        <v>2.4500000000000002</v>
      </c>
      <c r="G151" s="182">
        <v>0.6794</v>
      </c>
      <c r="H151" s="183">
        <v>1</v>
      </c>
      <c r="I151" s="183">
        <v>1.6</v>
      </c>
      <c r="J151" s="183">
        <v>1.1499999999999999</v>
      </c>
      <c r="K151" s="20">
        <v>1</v>
      </c>
    </row>
    <row r="152" spans="1:11">
      <c r="A152" s="16" t="s">
        <v>215</v>
      </c>
      <c r="B152" s="7" t="s">
        <v>1604</v>
      </c>
      <c r="C152" s="7" t="s">
        <v>1531</v>
      </c>
      <c r="D152" s="7" t="s">
        <v>1605</v>
      </c>
      <c r="E152" s="7" t="s">
        <v>1540</v>
      </c>
      <c r="F152" s="181">
        <v>7.65</v>
      </c>
      <c r="G152" s="182">
        <v>2.2831000000000001</v>
      </c>
      <c r="H152" s="183">
        <v>1</v>
      </c>
      <c r="I152" s="183">
        <v>1.6</v>
      </c>
      <c r="J152" s="183">
        <v>1.1499999999999999</v>
      </c>
      <c r="K152" s="20">
        <v>1</v>
      </c>
    </row>
    <row r="153" spans="1:11">
      <c r="A153" s="16" t="s">
        <v>216</v>
      </c>
      <c r="B153" s="7" t="s">
        <v>1604</v>
      </c>
      <c r="C153" s="7" t="s">
        <v>1532</v>
      </c>
      <c r="D153" s="7" t="s">
        <v>1605</v>
      </c>
      <c r="E153" s="7" t="s">
        <v>1540</v>
      </c>
      <c r="F153" s="181">
        <v>12.66</v>
      </c>
      <c r="G153" s="182">
        <v>3.6271</v>
      </c>
      <c r="H153" s="183">
        <v>1</v>
      </c>
      <c r="I153" s="183">
        <v>1.6</v>
      </c>
      <c r="J153" s="183">
        <v>1.1499999999999999</v>
      </c>
      <c r="K153" s="20">
        <v>1</v>
      </c>
    </row>
    <row r="154" spans="1:11">
      <c r="A154" s="16" t="s">
        <v>217</v>
      </c>
      <c r="B154" s="7" t="s">
        <v>1604</v>
      </c>
      <c r="C154" s="7" t="s">
        <v>1533</v>
      </c>
      <c r="D154" s="7" t="s">
        <v>1605</v>
      </c>
      <c r="E154" s="7" t="s">
        <v>1540</v>
      </c>
      <c r="F154" s="181">
        <v>23.69</v>
      </c>
      <c r="G154" s="182">
        <v>7.2240000000000002</v>
      </c>
      <c r="H154" s="183">
        <v>1</v>
      </c>
      <c r="I154" s="183">
        <v>1.6</v>
      </c>
      <c r="J154" s="183">
        <v>1.1499999999999999</v>
      </c>
      <c r="K154" s="20">
        <v>1</v>
      </c>
    </row>
    <row r="155" spans="1:11">
      <c r="A155" s="16" t="s">
        <v>218</v>
      </c>
      <c r="B155" s="7" t="s">
        <v>1606</v>
      </c>
      <c r="C155" s="7" t="s">
        <v>1528</v>
      </c>
      <c r="D155" s="7" t="s">
        <v>1607</v>
      </c>
      <c r="E155" s="7" t="s">
        <v>1540</v>
      </c>
      <c r="F155" s="181">
        <v>2.96</v>
      </c>
      <c r="G155" s="182">
        <v>1.3682000000000001</v>
      </c>
      <c r="H155" s="183">
        <v>1</v>
      </c>
      <c r="I155" s="183">
        <v>1.6</v>
      </c>
      <c r="J155" s="183">
        <v>1.1499999999999999</v>
      </c>
      <c r="K155" s="20">
        <v>1</v>
      </c>
    </row>
    <row r="156" spans="1:11">
      <c r="A156" s="16" t="s">
        <v>219</v>
      </c>
      <c r="B156" s="7" t="s">
        <v>1606</v>
      </c>
      <c r="C156" s="7" t="s">
        <v>1531</v>
      </c>
      <c r="D156" s="7" t="s">
        <v>1607</v>
      </c>
      <c r="E156" s="7" t="s">
        <v>1540</v>
      </c>
      <c r="F156" s="181">
        <v>4.34</v>
      </c>
      <c r="G156" s="182">
        <v>2.0706000000000002</v>
      </c>
      <c r="H156" s="183">
        <v>1</v>
      </c>
      <c r="I156" s="183">
        <v>1.6</v>
      </c>
      <c r="J156" s="183">
        <v>1.1499999999999999</v>
      </c>
      <c r="K156" s="20">
        <v>1</v>
      </c>
    </row>
    <row r="157" spans="1:11">
      <c r="A157" s="16" t="s">
        <v>220</v>
      </c>
      <c r="B157" s="7" t="s">
        <v>1606</v>
      </c>
      <c r="C157" s="7" t="s">
        <v>1532</v>
      </c>
      <c r="D157" s="7" t="s">
        <v>1607</v>
      </c>
      <c r="E157" s="7" t="s">
        <v>1540</v>
      </c>
      <c r="F157" s="181">
        <v>9.1999999999999993</v>
      </c>
      <c r="G157" s="182">
        <v>3.8502000000000001</v>
      </c>
      <c r="H157" s="183">
        <v>1</v>
      </c>
      <c r="I157" s="183">
        <v>1.6</v>
      </c>
      <c r="J157" s="183">
        <v>1.1499999999999999</v>
      </c>
      <c r="K157" s="20">
        <v>1</v>
      </c>
    </row>
    <row r="158" spans="1:11">
      <c r="A158" s="16" t="s">
        <v>221</v>
      </c>
      <c r="B158" s="7" t="s">
        <v>1606</v>
      </c>
      <c r="C158" s="7" t="s">
        <v>1533</v>
      </c>
      <c r="D158" s="7" t="s">
        <v>1607</v>
      </c>
      <c r="E158" s="7" t="s">
        <v>1540</v>
      </c>
      <c r="F158" s="181">
        <v>16.98</v>
      </c>
      <c r="G158" s="182">
        <v>6.2667000000000002</v>
      </c>
      <c r="H158" s="183">
        <v>1</v>
      </c>
      <c r="I158" s="183">
        <v>1.6</v>
      </c>
      <c r="J158" s="183">
        <v>1.1499999999999999</v>
      </c>
      <c r="K158" s="20">
        <v>1</v>
      </c>
    </row>
    <row r="159" spans="1:11">
      <c r="A159" s="16" t="s">
        <v>222</v>
      </c>
      <c r="B159" s="7" t="s">
        <v>1608</v>
      </c>
      <c r="C159" s="7" t="s">
        <v>1528</v>
      </c>
      <c r="D159" s="7" t="s">
        <v>1609</v>
      </c>
      <c r="E159" s="7" t="s">
        <v>1540</v>
      </c>
      <c r="F159" s="181">
        <v>1.9</v>
      </c>
      <c r="G159" s="182">
        <v>1.0431999999999999</v>
      </c>
      <c r="H159" s="183">
        <v>1</v>
      </c>
      <c r="I159" s="183">
        <v>1.6</v>
      </c>
      <c r="J159" s="183">
        <v>1.1499999999999999</v>
      </c>
      <c r="K159" s="20">
        <v>1</v>
      </c>
    </row>
    <row r="160" spans="1:11">
      <c r="A160" s="16" t="s">
        <v>223</v>
      </c>
      <c r="B160" s="7" t="s">
        <v>1608</v>
      </c>
      <c r="C160" s="7" t="s">
        <v>1531</v>
      </c>
      <c r="D160" s="7" t="s">
        <v>1609</v>
      </c>
      <c r="E160" s="7" t="s">
        <v>1540</v>
      </c>
      <c r="F160" s="181">
        <v>2.74</v>
      </c>
      <c r="G160" s="182">
        <v>1.4599</v>
      </c>
      <c r="H160" s="183">
        <v>1</v>
      </c>
      <c r="I160" s="183">
        <v>1.6</v>
      </c>
      <c r="J160" s="183">
        <v>1.1499999999999999</v>
      </c>
      <c r="K160" s="20">
        <v>1</v>
      </c>
    </row>
    <row r="161" spans="1:11">
      <c r="A161" s="16" t="s">
        <v>224</v>
      </c>
      <c r="B161" s="7" t="s">
        <v>1608</v>
      </c>
      <c r="C161" s="7" t="s">
        <v>1532</v>
      </c>
      <c r="D161" s="7" t="s">
        <v>1609</v>
      </c>
      <c r="E161" s="7" t="s">
        <v>1540</v>
      </c>
      <c r="F161" s="181">
        <v>5.4</v>
      </c>
      <c r="G161" s="182">
        <v>2.4996</v>
      </c>
      <c r="H161" s="183">
        <v>1</v>
      </c>
      <c r="I161" s="183">
        <v>1.6</v>
      </c>
      <c r="J161" s="183">
        <v>1.1499999999999999</v>
      </c>
      <c r="K161" s="20">
        <v>1</v>
      </c>
    </row>
    <row r="162" spans="1:11">
      <c r="A162" s="16" t="s">
        <v>225</v>
      </c>
      <c r="B162" s="7" t="s">
        <v>1608</v>
      </c>
      <c r="C162" s="7" t="s">
        <v>1533</v>
      </c>
      <c r="D162" s="7" t="s">
        <v>1609</v>
      </c>
      <c r="E162" s="7" t="s">
        <v>1540</v>
      </c>
      <c r="F162" s="181">
        <v>13.93</v>
      </c>
      <c r="G162" s="182">
        <v>5.4687999999999999</v>
      </c>
      <c r="H162" s="183">
        <v>1</v>
      </c>
      <c r="I162" s="183">
        <v>1.6</v>
      </c>
      <c r="J162" s="183">
        <v>1.1499999999999999</v>
      </c>
      <c r="K162" s="20">
        <v>1</v>
      </c>
    </row>
    <row r="163" spans="1:11">
      <c r="A163" s="16" t="s">
        <v>226</v>
      </c>
      <c r="B163" s="7" t="s">
        <v>1610</v>
      </c>
      <c r="C163" s="7" t="s">
        <v>1528</v>
      </c>
      <c r="D163" s="7" t="s">
        <v>1611</v>
      </c>
      <c r="E163" s="7" t="s">
        <v>1540</v>
      </c>
      <c r="F163" s="181">
        <v>2.1800000000000002</v>
      </c>
      <c r="G163" s="182">
        <v>1.0288999999999999</v>
      </c>
      <c r="H163" s="183">
        <v>1</v>
      </c>
      <c r="I163" s="183">
        <v>1.6</v>
      </c>
      <c r="J163" s="183">
        <v>1.1499999999999999</v>
      </c>
      <c r="K163" s="20">
        <v>1</v>
      </c>
    </row>
    <row r="164" spans="1:11">
      <c r="A164" s="16" t="s">
        <v>227</v>
      </c>
      <c r="B164" s="7" t="s">
        <v>1610</v>
      </c>
      <c r="C164" s="7" t="s">
        <v>1531</v>
      </c>
      <c r="D164" s="7" t="s">
        <v>1611</v>
      </c>
      <c r="E164" s="7" t="s">
        <v>1540</v>
      </c>
      <c r="F164" s="181">
        <v>3.48</v>
      </c>
      <c r="G164" s="182">
        <v>1.3608</v>
      </c>
      <c r="H164" s="183">
        <v>1</v>
      </c>
      <c r="I164" s="183">
        <v>1.6</v>
      </c>
      <c r="J164" s="183">
        <v>1.1499999999999999</v>
      </c>
      <c r="K164" s="20">
        <v>1</v>
      </c>
    </row>
    <row r="165" spans="1:11">
      <c r="A165" s="16" t="s">
        <v>228</v>
      </c>
      <c r="B165" s="7" t="s">
        <v>1610</v>
      </c>
      <c r="C165" s="7" t="s">
        <v>1532</v>
      </c>
      <c r="D165" s="7" t="s">
        <v>1611</v>
      </c>
      <c r="E165" s="7" t="s">
        <v>1540</v>
      </c>
      <c r="F165" s="181">
        <v>6.82</v>
      </c>
      <c r="G165" s="182">
        <v>2.0922999999999998</v>
      </c>
      <c r="H165" s="183">
        <v>1</v>
      </c>
      <c r="I165" s="183">
        <v>1.6</v>
      </c>
      <c r="J165" s="183">
        <v>1.1499999999999999</v>
      </c>
      <c r="K165" s="20">
        <v>1</v>
      </c>
    </row>
    <row r="166" spans="1:11">
      <c r="A166" s="16" t="s">
        <v>229</v>
      </c>
      <c r="B166" s="7" t="s">
        <v>1610</v>
      </c>
      <c r="C166" s="7" t="s">
        <v>1533</v>
      </c>
      <c r="D166" s="7" t="s">
        <v>1611</v>
      </c>
      <c r="E166" s="7" t="s">
        <v>1540</v>
      </c>
      <c r="F166" s="181">
        <v>10.97</v>
      </c>
      <c r="G166" s="182">
        <v>3.117</v>
      </c>
      <c r="H166" s="183">
        <v>1</v>
      </c>
      <c r="I166" s="183">
        <v>1.6</v>
      </c>
      <c r="J166" s="183">
        <v>1.1499999999999999</v>
      </c>
      <c r="K166" s="20">
        <v>1</v>
      </c>
    </row>
    <row r="167" spans="1:11">
      <c r="A167" s="16" t="s">
        <v>230</v>
      </c>
      <c r="B167" s="7" t="s">
        <v>1612</v>
      </c>
      <c r="C167" s="7" t="s">
        <v>1528</v>
      </c>
      <c r="D167" s="7" t="s">
        <v>1613</v>
      </c>
      <c r="E167" s="7" t="s">
        <v>1540</v>
      </c>
      <c r="F167" s="181">
        <v>1.37</v>
      </c>
      <c r="G167" s="182">
        <v>0.5968</v>
      </c>
      <c r="H167" s="183">
        <v>1</v>
      </c>
      <c r="I167" s="183">
        <v>1.6</v>
      </c>
      <c r="J167" s="183">
        <v>1.1499999999999999</v>
      </c>
      <c r="K167" s="20">
        <v>1</v>
      </c>
    </row>
    <row r="168" spans="1:11">
      <c r="A168" s="16" t="s">
        <v>231</v>
      </c>
      <c r="B168" s="7" t="s">
        <v>1612</v>
      </c>
      <c r="C168" s="7" t="s">
        <v>1531</v>
      </c>
      <c r="D168" s="7" t="s">
        <v>1613</v>
      </c>
      <c r="E168" s="7" t="s">
        <v>1540</v>
      </c>
      <c r="F168" s="181">
        <v>1.86</v>
      </c>
      <c r="G168" s="182">
        <v>0.71589999999999998</v>
      </c>
      <c r="H168" s="183">
        <v>1</v>
      </c>
      <c r="I168" s="183">
        <v>1.6</v>
      </c>
      <c r="J168" s="183">
        <v>1.1499999999999999</v>
      </c>
      <c r="K168" s="20">
        <v>1</v>
      </c>
    </row>
    <row r="169" spans="1:11">
      <c r="A169" s="16" t="s">
        <v>232</v>
      </c>
      <c r="B169" s="7" t="s">
        <v>1612</v>
      </c>
      <c r="C169" s="7" t="s">
        <v>1532</v>
      </c>
      <c r="D169" s="7" t="s">
        <v>1613</v>
      </c>
      <c r="E169" s="7" t="s">
        <v>1540</v>
      </c>
      <c r="F169" s="181">
        <v>3.29</v>
      </c>
      <c r="G169" s="182">
        <v>1.2238</v>
      </c>
      <c r="H169" s="183">
        <v>1</v>
      </c>
      <c r="I169" s="183">
        <v>1.6</v>
      </c>
      <c r="J169" s="183">
        <v>1.1499999999999999</v>
      </c>
      <c r="K169" s="20">
        <v>1</v>
      </c>
    </row>
    <row r="170" spans="1:11">
      <c r="A170" s="16" t="s">
        <v>233</v>
      </c>
      <c r="B170" s="7" t="s">
        <v>1612</v>
      </c>
      <c r="C170" s="7" t="s">
        <v>1533</v>
      </c>
      <c r="D170" s="7" t="s">
        <v>1613</v>
      </c>
      <c r="E170" s="7" t="s">
        <v>1540</v>
      </c>
      <c r="F170" s="181">
        <v>6.95</v>
      </c>
      <c r="G170" s="182">
        <v>2.5794999999999999</v>
      </c>
      <c r="H170" s="183">
        <v>1</v>
      </c>
      <c r="I170" s="183">
        <v>1.6</v>
      </c>
      <c r="J170" s="183">
        <v>1.1499999999999999</v>
      </c>
      <c r="K170" s="20">
        <v>1</v>
      </c>
    </row>
    <row r="171" spans="1:11">
      <c r="A171" s="16" t="s">
        <v>234</v>
      </c>
      <c r="B171" s="7" t="s">
        <v>1614</v>
      </c>
      <c r="C171" s="7" t="s">
        <v>1528</v>
      </c>
      <c r="D171" s="7" t="s">
        <v>1615</v>
      </c>
      <c r="E171" s="7" t="s">
        <v>1540</v>
      </c>
      <c r="F171" s="181">
        <v>1.48</v>
      </c>
      <c r="G171" s="182">
        <v>0.38229999999999997</v>
      </c>
      <c r="H171" s="183">
        <v>1</v>
      </c>
      <c r="I171" s="183">
        <v>1.6</v>
      </c>
      <c r="J171" s="183">
        <v>1.1499999999999999</v>
      </c>
      <c r="K171" s="20">
        <v>1</v>
      </c>
    </row>
    <row r="172" spans="1:11">
      <c r="A172" s="16" t="s">
        <v>235</v>
      </c>
      <c r="B172" s="7" t="s">
        <v>1614</v>
      </c>
      <c r="C172" s="7" t="s">
        <v>1531</v>
      </c>
      <c r="D172" s="7" t="s">
        <v>1615</v>
      </c>
      <c r="E172" s="7" t="s">
        <v>1540</v>
      </c>
      <c r="F172" s="181">
        <v>2.56</v>
      </c>
      <c r="G172" s="182">
        <v>0.63929999999999998</v>
      </c>
      <c r="H172" s="183">
        <v>1</v>
      </c>
      <c r="I172" s="183">
        <v>1.6</v>
      </c>
      <c r="J172" s="183">
        <v>1.1499999999999999</v>
      </c>
      <c r="K172" s="20">
        <v>1</v>
      </c>
    </row>
    <row r="173" spans="1:11">
      <c r="A173" s="16" t="s">
        <v>236</v>
      </c>
      <c r="B173" s="7" t="s">
        <v>1614</v>
      </c>
      <c r="C173" s="7" t="s">
        <v>1532</v>
      </c>
      <c r="D173" s="7" t="s">
        <v>1615</v>
      </c>
      <c r="E173" s="7" t="s">
        <v>1540</v>
      </c>
      <c r="F173" s="181">
        <v>5.3</v>
      </c>
      <c r="G173" s="182">
        <v>1.4119999999999999</v>
      </c>
      <c r="H173" s="183">
        <v>1</v>
      </c>
      <c r="I173" s="183">
        <v>1.6</v>
      </c>
      <c r="J173" s="183">
        <v>1.1499999999999999</v>
      </c>
      <c r="K173" s="20">
        <v>1</v>
      </c>
    </row>
    <row r="174" spans="1:11">
      <c r="A174" s="16" t="s">
        <v>237</v>
      </c>
      <c r="B174" s="7" t="s">
        <v>1614</v>
      </c>
      <c r="C174" s="7" t="s">
        <v>1533</v>
      </c>
      <c r="D174" s="7" t="s">
        <v>1615</v>
      </c>
      <c r="E174" s="7" t="s">
        <v>1540</v>
      </c>
      <c r="F174" s="181">
        <v>14.94</v>
      </c>
      <c r="G174" s="182">
        <v>4.0468999999999999</v>
      </c>
      <c r="H174" s="183">
        <v>1</v>
      </c>
      <c r="I174" s="183">
        <v>1.6</v>
      </c>
      <c r="J174" s="183">
        <v>1.1499999999999999</v>
      </c>
      <c r="K174" s="20">
        <v>1</v>
      </c>
    </row>
    <row r="175" spans="1:11">
      <c r="A175" s="16" t="s">
        <v>238</v>
      </c>
      <c r="B175" s="7" t="s">
        <v>1616</v>
      </c>
      <c r="C175" s="7" t="s">
        <v>1528</v>
      </c>
      <c r="D175" s="7" t="s">
        <v>1617</v>
      </c>
      <c r="E175" s="7" t="s">
        <v>1540</v>
      </c>
      <c r="F175" s="181">
        <v>1.98</v>
      </c>
      <c r="G175" s="182">
        <v>0.73799999999999999</v>
      </c>
      <c r="H175" s="183">
        <v>1</v>
      </c>
      <c r="I175" s="183">
        <v>1.6</v>
      </c>
      <c r="J175" s="183">
        <v>1.1499999999999999</v>
      </c>
      <c r="K175" s="20">
        <v>1</v>
      </c>
    </row>
    <row r="176" spans="1:11">
      <c r="A176" s="16" t="s">
        <v>239</v>
      </c>
      <c r="B176" s="7" t="s">
        <v>1616</v>
      </c>
      <c r="C176" s="7" t="s">
        <v>1531</v>
      </c>
      <c r="D176" s="7" t="s">
        <v>1617</v>
      </c>
      <c r="E176" s="7" t="s">
        <v>1540</v>
      </c>
      <c r="F176" s="181">
        <v>2.95</v>
      </c>
      <c r="G176" s="182">
        <v>1.0095000000000001</v>
      </c>
      <c r="H176" s="183">
        <v>1</v>
      </c>
      <c r="I176" s="183">
        <v>1.6</v>
      </c>
      <c r="J176" s="183">
        <v>1.1499999999999999</v>
      </c>
      <c r="K176" s="20">
        <v>1</v>
      </c>
    </row>
    <row r="177" spans="1:11">
      <c r="A177" s="16" t="s">
        <v>240</v>
      </c>
      <c r="B177" s="7" t="s">
        <v>1616</v>
      </c>
      <c r="C177" s="7" t="s">
        <v>1532</v>
      </c>
      <c r="D177" s="7" t="s">
        <v>1617</v>
      </c>
      <c r="E177" s="7" t="s">
        <v>1540</v>
      </c>
      <c r="F177" s="181">
        <v>6.19</v>
      </c>
      <c r="G177" s="182">
        <v>1.7195</v>
      </c>
      <c r="H177" s="183">
        <v>1</v>
      </c>
      <c r="I177" s="183">
        <v>1.6</v>
      </c>
      <c r="J177" s="183">
        <v>1.1499999999999999</v>
      </c>
      <c r="K177" s="20">
        <v>1</v>
      </c>
    </row>
    <row r="178" spans="1:11">
      <c r="A178" s="16" t="s">
        <v>241</v>
      </c>
      <c r="B178" s="7" t="s">
        <v>1616</v>
      </c>
      <c r="C178" s="7" t="s">
        <v>1533</v>
      </c>
      <c r="D178" s="7" t="s">
        <v>1617</v>
      </c>
      <c r="E178" s="7" t="s">
        <v>1540</v>
      </c>
      <c r="F178" s="181">
        <v>13.4</v>
      </c>
      <c r="G178" s="182">
        <v>3.8393999999999999</v>
      </c>
      <c r="H178" s="183">
        <v>1</v>
      </c>
      <c r="I178" s="183">
        <v>1.6</v>
      </c>
      <c r="J178" s="183">
        <v>1.1499999999999999</v>
      </c>
      <c r="K178" s="20">
        <v>1</v>
      </c>
    </row>
    <row r="179" spans="1:11">
      <c r="A179" s="16" t="s">
        <v>242</v>
      </c>
      <c r="B179" s="7" t="s">
        <v>1618</v>
      </c>
      <c r="C179" s="7" t="s">
        <v>1528</v>
      </c>
      <c r="D179" s="7" t="s">
        <v>1619</v>
      </c>
      <c r="E179" s="7" t="s">
        <v>1540</v>
      </c>
      <c r="F179" s="181">
        <v>2.67</v>
      </c>
      <c r="G179" s="182">
        <v>0.59730000000000005</v>
      </c>
      <c r="H179" s="183">
        <v>1</v>
      </c>
      <c r="I179" s="183">
        <v>1.6</v>
      </c>
      <c r="J179" s="183">
        <v>1.1499999999999999</v>
      </c>
      <c r="K179" s="20">
        <v>1</v>
      </c>
    </row>
    <row r="180" spans="1:11">
      <c r="A180" s="16" t="s">
        <v>243</v>
      </c>
      <c r="B180" s="7" t="s">
        <v>1618</v>
      </c>
      <c r="C180" s="7" t="s">
        <v>1531</v>
      </c>
      <c r="D180" s="7" t="s">
        <v>1619</v>
      </c>
      <c r="E180" s="7" t="s">
        <v>1540</v>
      </c>
      <c r="F180" s="181">
        <v>3.89</v>
      </c>
      <c r="G180" s="182">
        <v>0.8044</v>
      </c>
      <c r="H180" s="183">
        <v>1</v>
      </c>
      <c r="I180" s="183">
        <v>1.6</v>
      </c>
      <c r="J180" s="183">
        <v>1.1499999999999999</v>
      </c>
      <c r="K180" s="20">
        <v>1</v>
      </c>
    </row>
    <row r="181" spans="1:11">
      <c r="A181" s="16" t="s">
        <v>244</v>
      </c>
      <c r="B181" s="7" t="s">
        <v>1618</v>
      </c>
      <c r="C181" s="7" t="s">
        <v>1532</v>
      </c>
      <c r="D181" s="7" t="s">
        <v>1619</v>
      </c>
      <c r="E181" s="7" t="s">
        <v>1540</v>
      </c>
      <c r="F181" s="181">
        <v>6.2</v>
      </c>
      <c r="G181" s="182">
        <v>1.1979</v>
      </c>
      <c r="H181" s="183">
        <v>1</v>
      </c>
      <c r="I181" s="183">
        <v>1.6</v>
      </c>
      <c r="J181" s="183">
        <v>1.1499999999999999</v>
      </c>
      <c r="K181" s="20">
        <v>1</v>
      </c>
    </row>
    <row r="182" spans="1:11">
      <c r="A182" s="16" t="s">
        <v>245</v>
      </c>
      <c r="B182" s="7" t="s">
        <v>1618</v>
      </c>
      <c r="C182" s="7" t="s">
        <v>1533</v>
      </c>
      <c r="D182" s="7" t="s">
        <v>1619</v>
      </c>
      <c r="E182" s="7" t="s">
        <v>1540</v>
      </c>
      <c r="F182" s="181">
        <v>11.95</v>
      </c>
      <c r="G182" s="182">
        <v>2.5823</v>
      </c>
      <c r="H182" s="183">
        <v>1</v>
      </c>
      <c r="I182" s="183">
        <v>1.6</v>
      </c>
      <c r="J182" s="183">
        <v>1.1499999999999999</v>
      </c>
      <c r="K182" s="20">
        <v>1</v>
      </c>
    </row>
    <row r="183" spans="1:11">
      <c r="A183" s="16" t="s">
        <v>246</v>
      </c>
      <c r="B183" s="7" t="s">
        <v>1620</v>
      </c>
      <c r="C183" s="7" t="s">
        <v>1528</v>
      </c>
      <c r="D183" s="7" t="s">
        <v>1621</v>
      </c>
      <c r="E183" s="7" t="s">
        <v>1540</v>
      </c>
      <c r="F183" s="181">
        <v>1.93</v>
      </c>
      <c r="G183" s="182">
        <v>0.49409999999999998</v>
      </c>
      <c r="H183" s="183">
        <v>1</v>
      </c>
      <c r="I183" s="183">
        <v>1.6</v>
      </c>
      <c r="J183" s="183">
        <v>1.1499999999999999</v>
      </c>
      <c r="K183" s="20">
        <v>1</v>
      </c>
    </row>
    <row r="184" spans="1:11">
      <c r="A184" s="16" t="s">
        <v>247</v>
      </c>
      <c r="B184" s="7" t="s">
        <v>1620</v>
      </c>
      <c r="C184" s="7" t="s">
        <v>1531</v>
      </c>
      <c r="D184" s="7" t="s">
        <v>1621</v>
      </c>
      <c r="E184" s="7" t="s">
        <v>1540</v>
      </c>
      <c r="F184" s="181">
        <v>2.38</v>
      </c>
      <c r="G184" s="182">
        <v>0.55100000000000005</v>
      </c>
      <c r="H184" s="183">
        <v>1</v>
      </c>
      <c r="I184" s="183">
        <v>1.6</v>
      </c>
      <c r="J184" s="183">
        <v>1.1499999999999999</v>
      </c>
      <c r="K184" s="20">
        <v>1</v>
      </c>
    </row>
    <row r="185" spans="1:11">
      <c r="A185" s="16" t="s">
        <v>248</v>
      </c>
      <c r="B185" s="7" t="s">
        <v>1620</v>
      </c>
      <c r="C185" s="7" t="s">
        <v>1532</v>
      </c>
      <c r="D185" s="7" t="s">
        <v>1621</v>
      </c>
      <c r="E185" s="7" t="s">
        <v>1540</v>
      </c>
      <c r="F185" s="181">
        <v>3.32</v>
      </c>
      <c r="G185" s="182">
        <v>0.70909999999999995</v>
      </c>
      <c r="H185" s="183">
        <v>1</v>
      </c>
      <c r="I185" s="183">
        <v>1.6</v>
      </c>
      <c r="J185" s="183">
        <v>1.1499999999999999</v>
      </c>
      <c r="K185" s="20">
        <v>1</v>
      </c>
    </row>
    <row r="186" spans="1:11">
      <c r="A186" s="16" t="s">
        <v>249</v>
      </c>
      <c r="B186" s="7" t="s">
        <v>1620</v>
      </c>
      <c r="C186" s="7" t="s">
        <v>1533</v>
      </c>
      <c r="D186" s="7" t="s">
        <v>1621</v>
      </c>
      <c r="E186" s="7" t="s">
        <v>1540</v>
      </c>
      <c r="F186" s="181">
        <v>6.84</v>
      </c>
      <c r="G186" s="182">
        <v>1.3355999999999999</v>
      </c>
      <c r="H186" s="183">
        <v>1</v>
      </c>
      <c r="I186" s="183">
        <v>1.6</v>
      </c>
      <c r="J186" s="183">
        <v>1.1499999999999999</v>
      </c>
      <c r="K186" s="20">
        <v>1</v>
      </c>
    </row>
    <row r="187" spans="1:11">
      <c r="A187" s="16" t="s">
        <v>250</v>
      </c>
      <c r="B187" s="7" t="s">
        <v>1622</v>
      </c>
      <c r="C187" s="7" t="s">
        <v>1528</v>
      </c>
      <c r="D187" s="7" t="s">
        <v>1623</v>
      </c>
      <c r="E187" s="7" t="s">
        <v>1540</v>
      </c>
      <c r="F187" s="181">
        <v>1.81</v>
      </c>
      <c r="G187" s="182">
        <v>0.27010000000000001</v>
      </c>
      <c r="H187" s="183">
        <v>1</v>
      </c>
      <c r="I187" s="183">
        <v>1.6</v>
      </c>
      <c r="J187" s="183">
        <v>1.1499999999999999</v>
      </c>
      <c r="K187" s="20">
        <v>1</v>
      </c>
    </row>
    <row r="188" spans="1:11">
      <c r="A188" s="16" t="s">
        <v>251</v>
      </c>
      <c r="B188" s="7" t="s">
        <v>1622</v>
      </c>
      <c r="C188" s="7" t="s">
        <v>1531</v>
      </c>
      <c r="D188" s="7" t="s">
        <v>1623</v>
      </c>
      <c r="E188" s="7" t="s">
        <v>1540</v>
      </c>
      <c r="F188" s="181">
        <v>2.37</v>
      </c>
      <c r="G188" s="182">
        <v>0.40200000000000002</v>
      </c>
      <c r="H188" s="183">
        <v>1</v>
      </c>
      <c r="I188" s="183">
        <v>1.6</v>
      </c>
      <c r="J188" s="183">
        <v>1.1499999999999999</v>
      </c>
      <c r="K188" s="20">
        <v>1</v>
      </c>
    </row>
    <row r="189" spans="1:11">
      <c r="A189" s="16" t="s">
        <v>252</v>
      </c>
      <c r="B189" s="7" t="s">
        <v>1622</v>
      </c>
      <c r="C189" s="7" t="s">
        <v>1532</v>
      </c>
      <c r="D189" s="7" t="s">
        <v>1623</v>
      </c>
      <c r="E189" s="7" t="s">
        <v>1540</v>
      </c>
      <c r="F189" s="181">
        <v>3.68</v>
      </c>
      <c r="G189" s="182">
        <v>0.69730000000000003</v>
      </c>
      <c r="H189" s="183">
        <v>1</v>
      </c>
      <c r="I189" s="183">
        <v>1.6</v>
      </c>
      <c r="J189" s="183">
        <v>1.1499999999999999</v>
      </c>
      <c r="K189" s="20">
        <v>1</v>
      </c>
    </row>
    <row r="190" spans="1:11">
      <c r="A190" s="16" t="s">
        <v>253</v>
      </c>
      <c r="B190" s="7" t="s">
        <v>1622</v>
      </c>
      <c r="C190" s="7" t="s">
        <v>1533</v>
      </c>
      <c r="D190" s="7" t="s">
        <v>1623</v>
      </c>
      <c r="E190" s="7" t="s">
        <v>1540</v>
      </c>
      <c r="F190" s="181">
        <v>6.75</v>
      </c>
      <c r="G190" s="182">
        <v>1.5787</v>
      </c>
      <c r="H190" s="183">
        <v>1</v>
      </c>
      <c r="I190" s="183">
        <v>1.6</v>
      </c>
      <c r="J190" s="183">
        <v>1.1499999999999999</v>
      </c>
      <c r="K190" s="20">
        <v>1</v>
      </c>
    </row>
    <row r="191" spans="1:11">
      <c r="A191" s="16" t="s">
        <v>254</v>
      </c>
      <c r="B191" s="7" t="s">
        <v>1624</v>
      </c>
      <c r="C191" s="7" t="s">
        <v>1528</v>
      </c>
      <c r="D191" s="7" t="s">
        <v>1625</v>
      </c>
      <c r="E191" s="7" t="s">
        <v>1540</v>
      </c>
      <c r="F191" s="181">
        <v>2.0699999999999998</v>
      </c>
      <c r="G191" s="182">
        <v>0.41449999999999998</v>
      </c>
      <c r="H191" s="183">
        <v>1</v>
      </c>
      <c r="I191" s="183">
        <v>1.6</v>
      </c>
      <c r="J191" s="183">
        <v>1.1499999999999999</v>
      </c>
      <c r="K191" s="20">
        <v>1</v>
      </c>
    </row>
    <row r="192" spans="1:11">
      <c r="A192" s="16" t="s">
        <v>255</v>
      </c>
      <c r="B192" s="7" t="s">
        <v>1624</v>
      </c>
      <c r="C192" s="7" t="s">
        <v>1531</v>
      </c>
      <c r="D192" s="7" t="s">
        <v>1625</v>
      </c>
      <c r="E192" s="7" t="s">
        <v>1540</v>
      </c>
      <c r="F192" s="181">
        <v>2.81</v>
      </c>
      <c r="G192" s="182">
        <v>0.61099999999999999</v>
      </c>
      <c r="H192" s="183">
        <v>1</v>
      </c>
      <c r="I192" s="183">
        <v>1.6</v>
      </c>
      <c r="J192" s="183">
        <v>1.1499999999999999</v>
      </c>
      <c r="K192" s="20">
        <v>1</v>
      </c>
    </row>
    <row r="193" spans="1:11">
      <c r="A193" s="16" t="s">
        <v>256</v>
      </c>
      <c r="B193" s="7" t="s">
        <v>1624</v>
      </c>
      <c r="C193" s="7" t="s">
        <v>1532</v>
      </c>
      <c r="D193" s="7" t="s">
        <v>1625</v>
      </c>
      <c r="E193" s="7" t="s">
        <v>1540</v>
      </c>
      <c r="F193" s="181">
        <v>5.16</v>
      </c>
      <c r="G193" s="182">
        <v>1.0184</v>
      </c>
      <c r="H193" s="183">
        <v>1</v>
      </c>
      <c r="I193" s="183">
        <v>1.6</v>
      </c>
      <c r="J193" s="183">
        <v>1.1499999999999999</v>
      </c>
      <c r="K193" s="20">
        <v>1</v>
      </c>
    </row>
    <row r="194" spans="1:11">
      <c r="A194" s="16" t="s">
        <v>257</v>
      </c>
      <c r="B194" s="7" t="s">
        <v>1624</v>
      </c>
      <c r="C194" s="7" t="s">
        <v>1533</v>
      </c>
      <c r="D194" s="7" t="s">
        <v>1625</v>
      </c>
      <c r="E194" s="7" t="s">
        <v>1540</v>
      </c>
      <c r="F194" s="181">
        <v>10.199999999999999</v>
      </c>
      <c r="G194" s="182">
        <v>2.2968000000000002</v>
      </c>
      <c r="H194" s="183">
        <v>1</v>
      </c>
      <c r="I194" s="183">
        <v>1.6</v>
      </c>
      <c r="J194" s="183">
        <v>1.1499999999999999</v>
      </c>
      <c r="K194" s="20">
        <v>1</v>
      </c>
    </row>
    <row r="195" spans="1:11">
      <c r="A195" s="16" t="s">
        <v>258</v>
      </c>
      <c r="B195" s="7" t="s">
        <v>1626</v>
      </c>
      <c r="C195" s="7" t="s">
        <v>1528</v>
      </c>
      <c r="D195" s="7" t="s">
        <v>1627</v>
      </c>
      <c r="E195" s="7" t="s">
        <v>1540</v>
      </c>
      <c r="F195" s="181">
        <v>2.16</v>
      </c>
      <c r="G195" s="182">
        <v>0.43680000000000002</v>
      </c>
      <c r="H195" s="183">
        <v>1</v>
      </c>
      <c r="I195" s="183">
        <v>1.6</v>
      </c>
      <c r="J195" s="183">
        <v>1.1499999999999999</v>
      </c>
      <c r="K195" s="20">
        <v>1</v>
      </c>
    </row>
    <row r="196" spans="1:11">
      <c r="A196" s="16" t="s">
        <v>259</v>
      </c>
      <c r="B196" s="7" t="s">
        <v>1626</v>
      </c>
      <c r="C196" s="7" t="s">
        <v>1531</v>
      </c>
      <c r="D196" s="7" t="s">
        <v>1627</v>
      </c>
      <c r="E196" s="7" t="s">
        <v>1540</v>
      </c>
      <c r="F196" s="181">
        <v>2.8</v>
      </c>
      <c r="G196" s="182">
        <v>0.62839999999999996</v>
      </c>
      <c r="H196" s="183">
        <v>1</v>
      </c>
      <c r="I196" s="183">
        <v>1.6</v>
      </c>
      <c r="J196" s="183">
        <v>1.1499999999999999</v>
      </c>
      <c r="K196" s="20">
        <v>1</v>
      </c>
    </row>
    <row r="197" spans="1:11">
      <c r="A197" s="16" t="s">
        <v>260</v>
      </c>
      <c r="B197" s="7" t="s">
        <v>1626</v>
      </c>
      <c r="C197" s="7" t="s">
        <v>1532</v>
      </c>
      <c r="D197" s="7" t="s">
        <v>1627</v>
      </c>
      <c r="E197" s="7" t="s">
        <v>1540</v>
      </c>
      <c r="F197" s="181">
        <v>4.45</v>
      </c>
      <c r="G197" s="182">
        <v>0.9</v>
      </c>
      <c r="H197" s="183">
        <v>1</v>
      </c>
      <c r="I197" s="183">
        <v>1.6</v>
      </c>
      <c r="J197" s="183">
        <v>1.1499999999999999</v>
      </c>
      <c r="K197" s="20">
        <v>1</v>
      </c>
    </row>
    <row r="198" spans="1:11">
      <c r="A198" s="16" t="s">
        <v>261</v>
      </c>
      <c r="B198" s="7" t="s">
        <v>1626</v>
      </c>
      <c r="C198" s="7" t="s">
        <v>1533</v>
      </c>
      <c r="D198" s="7" t="s">
        <v>1627</v>
      </c>
      <c r="E198" s="7" t="s">
        <v>1540</v>
      </c>
      <c r="F198" s="181">
        <v>8.81</v>
      </c>
      <c r="G198" s="182">
        <v>2.0354999999999999</v>
      </c>
      <c r="H198" s="183">
        <v>1</v>
      </c>
      <c r="I198" s="183">
        <v>1.6</v>
      </c>
      <c r="J198" s="183">
        <v>1.1499999999999999</v>
      </c>
      <c r="K198" s="20">
        <v>1</v>
      </c>
    </row>
    <row r="199" spans="1:11">
      <c r="A199" s="16" t="s">
        <v>262</v>
      </c>
      <c r="B199" s="7" t="s">
        <v>1628</v>
      </c>
      <c r="C199" s="7" t="s">
        <v>1528</v>
      </c>
      <c r="D199" s="7" t="s">
        <v>1629</v>
      </c>
      <c r="E199" s="7" t="s">
        <v>1540</v>
      </c>
      <c r="F199" s="181">
        <v>4.67</v>
      </c>
      <c r="G199" s="182">
        <v>1.6695</v>
      </c>
      <c r="H199" s="183">
        <v>1</v>
      </c>
      <c r="I199" s="183">
        <v>1.6</v>
      </c>
      <c r="J199" s="183">
        <v>1.1499999999999999</v>
      </c>
      <c r="K199" s="20">
        <v>1</v>
      </c>
    </row>
    <row r="200" spans="1:11">
      <c r="A200" s="16" t="s">
        <v>263</v>
      </c>
      <c r="B200" s="7" t="s">
        <v>1628</v>
      </c>
      <c r="C200" s="7" t="s">
        <v>1531</v>
      </c>
      <c r="D200" s="7" t="s">
        <v>1629</v>
      </c>
      <c r="E200" s="7" t="s">
        <v>1540</v>
      </c>
      <c r="F200" s="181">
        <v>6.54</v>
      </c>
      <c r="G200" s="182">
        <v>2.0668000000000002</v>
      </c>
      <c r="H200" s="183">
        <v>1</v>
      </c>
      <c r="I200" s="183">
        <v>1.6</v>
      </c>
      <c r="J200" s="183">
        <v>1.1499999999999999</v>
      </c>
      <c r="K200" s="20">
        <v>1</v>
      </c>
    </row>
    <row r="201" spans="1:11">
      <c r="A201" s="16" t="s">
        <v>264</v>
      </c>
      <c r="B201" s="7" t="s">
        <v>1628</v>
      </c>
      <c r="C201" s="7" t="s">
        <v>1532</v>
      </c>
      <c r="D201" s="7" t="s">
        <v>1629</v>
      </c>
      <c r="E201" s="7" t="s">
        <v>1540</v>
      </c>
      <c r="F201" s="181">
        <v>11</v>
      </c>
      <c r="G201" s="182">
        <v>3.1558999999999999</v>
      </c>
      <c r="H201" s="183">
        <v>1</v>
      </c>
      <c r="I201" s="183">
        <v>1.6</v>
      </c>
      <c r="J201" s="183">
        <v>1.1499999999999999</v>
      </c>
      <c r="K201" s="20">
        <v>1</v>
      </c>
    </row>
    <row r="202" spans="1:11">
      <c r="A202" s="16" t="s">
        <v>265</v>
      </c>
      <c r="B202" s="7" t="s">
        <v>1628</v>
      </c>
      <c r="C202" s="7" t="s">
        <v>1533</v>
      </c>
      <c r="D202" s="7" t="s">
        <v>1629</v>
      </c>
      <c r="E202" s="7" t="s">
        <v>1540</v>
      </c>
      <c r="F202" s="181">
        <v>18.91</v>
      </c>
      <c r="G202" s="182">
        <v>5.9661</v>
      </c>
      <c r="H202" s="183">
        <v>1</v>
      </c>
      <c r="I202" s="183">
        <v>1.6</v>
      </c>
      <c r="J202" s="183">
        <v>1.1499999999999999</v>
      </c>
      <c r="K202" s="20">
        <v>1</v>
      </c>
    </row>
    <row r="203" spans="1:11">
      <c r="A203" s="16" t="s">
        <v>266</v>
      </c>
      <c r="B203" s="7" t="s">
        <v>1630</v>
      </c>
      <c r="C203" s="7" t="s">
        <v>1528</v>
      </c>
      <c r="D203" s="7" t="s">
        <v>1631</v>
      </c>
      <c r="E203" s="7" t="s">
        <v>1540</v>
      </c>
      <c r="F203" s="181">
        <v>3.25</v>
      </c>
      <c r="G203" s="182">
        <v>1.1406000000000001</v>
      </c>
      <c r="H203" s="183">
        <v>1</v>
      </c>
      <c r="I203" s="183">
        <v>1.6</v>
      </c>
      <c r="J203" s="183">
        <v>1.1499999999999999</v>
      </c>
      <c r="K203" s="20">
        <v>1</v>
      </c>
    </row>
    <row r="204" spans="1:11">
      <c r="A204" s="16" t="s">
        <v>267</v>
      </c>
      <c r="B204" s="7" t="s">
        <v>1630</v>
      </c>
      <c r="C204" s="7" t="s">
        <v>1531</v>
      </c>
      <c r="D204" s="7" t="s">
        <v>1631</v>
      </c>
      <c r="E204" s="7" t="s">
        <v>1540</v>
      </c>
      <c r="F204" s="181">
        <v>5.16</v>
      </c>
      <c r="G204" s="182">
        <v>1.4818</v>
      </c>
      <c r="H204" s="183">
        <v>1</v>
      </c>
      <c r="I204" s="183">
        <v>1.6</v>
      </c>
      <c r="J204" s="183">
        <v>1.1499999999999999</v>
      </c>
      <c r="K204" s="20">
        <v>1</v>
      </c>
    </row>
    <row r="205" spans="1:11">
      <c r="A205" s="16" t="s">
        <v>268</v>
      </c>
      <c r="B205" s="7" t="s">
        <v>1630</v>
      </c>
      <c r="C205" s="7" t="s">
        <v>1532</v>
      </c>
      <c r="D205" s="7" t="s">
        <v>1631</v>
      </c>
      <c r="E205" s="7" t="s">
        <v>1540</v>
      </c>
      <c r="F205" s="181">
        <v>9.74</v>
      </c>
      <c r="G205" s="182">
        <v>2.5323000000000002</v>
      </c>
      <c r="H205" s="183">
        <v>1</v>
      </c>
      <c r="I205" s="183">
        <v>1.6</v>
      </c>
      <c r="J205" s="183">
        <v>1.1499999999999999</v>
      </c>
      <c r="K205" s="20">
        <v>1</v>
      </c>
    </row>
    <row r="206" spans="1:11">
      <c r="A206" s="16" t="s">
        <v>269</v>
      </c>
      <c r="B206" s="7" t="s">
        <v>1630</v>
      </c>
      <c r="C206" s="7" t="s">
        <v>1533</v>
      </c>
      <c r="D206" s="7" t="s">
        <v>1631</v>
      </c>
      <c r="E206" s="7" t="s">
        <v>1540</v>
      </c>
      <c r="F206" s="181">
        <v>18.11</v>
      </c>
      <c r="G206" s="182">
        <v>5.5362999999999998</v>
      </c>
      <c r="H206" s="183">
        <v>1</v>
      </c>
      <c r="I206" s="183">
        <v>1.6</v>
      </c>
      <c r="J206" s="183">
        <v>1.1499999999999999</v>
      </c>
      <c r="K206" s="20">
        <v>1</v>
      </c>
    </row>
    <row r="207" spans="1:11">
      <c r="A207" s="16" t="s">
        <v>270</v>
      </c>
      <c r="B207" s="7" t="s">
        <v>1632</v>
      </c>
      <c r="C207" s="7" t="s">
        <v>1528</v>
      </c>
      <c r="D207" s="7" t="s">
        <v>1633</v>
      </c>
      <c r="E207" s="7" t="s">
        <v>1540</v>
      </c>
      <c r="F207" s="181">
        <v>10.87</v>
      </c>
      <c r="G207" s="182">
        <v>2.9786999999999999</v>
      </c>
      <c r="H207" s="183">
        <v>1</v>
      </c>
      <c r="I207" s="183">
        <v>1.6</v>
      </c>
      <c r="J207" s="183">
        <v>1.1499999999999999</v>
      </c>
      <c r="K207" s="20">
        <v>1</v>
      </c>
    </row>
    <row r="208" spans="1:11">
      <c r="A208" s="16" t="s">
        <v>271</v>
      </c>
      <c r="B208" s="7" t="s">
        <v>1632</v>
      </c>
      <c r="C208" s="7" t="s">
        <v>1531</v>
      </c>
      <c r="D208" s="7" t="s">
        <v>1633</v>
      </c>
      <c r="E208" s="7" t="s">
        <v>1540</v>
      </c>
      <c r="F208" s="181">
        <v>11.05</v>
      </c>
      <c r="G208" s="182">
        <v>3.3096999999999999</v>
      </c>
      <c r="H208" s="183">
        <v>1</v>
      </c>
      <c r="I208" s="183">
        <v>1.6</v>
      </c>
      <c r="J208" s="183">
        <v>1.1499999999999999</v>
      </c>
      <c r="K208" s="20">
        <v>1</v>
      </c>
    </row>
    <row r="209" spans="1:11">
      <c r="A209" s="16" t="s">
        <v>272</v>
      </c>
      <c r="B209" s="7" t="s">
        <v>1632</v>
      </c>
      <c r="C209" s="7" t="s">
        <v>1532</v>
      </c>
      <c r="D209" s="7" t="s">
        <v>1633</v>
      </c>
      <c r="E209" s="7" t="s">
        <v>1540</v>
      </c>
      <c r="F209" s="181">
        <v>13.23</v>
      </c>
      <c r="G209" s="182">
        <v>3.6775000000000002</v>
      </c>
      <c r="H209" s="183">
        <v>1</v>
      </c>
      <c r="I209" s="183">
        <v>1.6</v>
      </c>
      <c r="J209" s="183">
        <v>1.1499999999999999</v>
      </c>
      <c r="K209" s="20">
        <v>1</v>
      </c>
    </row>
    <row r="210" spans="1:11">
      <c r="A210" s="16" t="s">
        <v>273</v>
      </c>
      <c r="B210" s="7" t="s">
        <v>1632</v>
      </c>
      <c r="C210" s="7" t="s">
        <v>1533</v>
      </c>
      <c r="D210" s="7" t="s">
        <v>1633</v>
      </c>
      <c r="E210" s="7" t="s">
        <v>1540</v>
      </c>
      <c r="F210" s="181">
        <v>17.649999999999999</v>
      </c>
      <c r="G210" s="182">
        <v>5.2495000000000003</v>
      </c>
      <c r="H210" s="183">
        <v>1</v>
      </c>
      <c r="I210" s="183">
        <v>1.6</v>
      </c>
      <c r="J210" s="183">
        <v>1.1499999999999999</v>
      </c>
      <c r="K210" s="20">
        <v>1</v>
      </c>
    </row>
    <row r="211" spans="1:11">
      <c r="A211" s="16" t="s">
        <v>274</v>
      </c>
      <c r="B211" s="7" t="s">
        <v>1634</v>
      </c>
      <c r="C211" s="7" t="s">
        <v>1528</v>
      </c>
      <c r="D211" s="7" t="s">
        <v>1635</v>
      </c>
      <c r="E211" s="7" t="s">
        <v>1540</v>
      </c>
      <c r="F211" s="181">
        <v>6.65</v>
      </c>
      <c r="G211" s="182">
        <v>1.2642</v>
      </c>
      <c r="H211" s="183">
        <v>1</v>
      </c>
      <c r="I211" s="183">
        <v>1.6</v>
      </c>
      <c r="J211" s="183">
        <v>1.1499999999999999</v>
      </c>
      <c r="K211" s="20">
        <v>1</v>
      </c>
    </row>
    <row r="212" spans="1:11">
      <c r="A212" s="16" t="s">
        <v>275</v>
      </c>
      <c r="B212" s="7" t="s">
        <v>1634</v>
      </c>
      <c r="C212" s="7" t="s">
        <v>1531</v>
      </c>
      <c r="D212" s="7" t="s">
        <v>1635</v>
      </c>
      <c r="E212" s="7" t="s">
        <v>1540</v>
      </c>
      <c r="F212" s="181">
        <v>7.93</v>
      </c>
      <c r="G212" s="182">
        <v>1.5282</v>
      </c>
      <c r="H212" s="183">
        <v>1</v>
      </c>
      <c r="I212" s="183">
        <v>1.6</v>
      </c>
      <c r="J212" s="183">
        <v>1.1499999999999999</v>
      </c>
      <c r="K212" s="20">
        <v>1</v>
      </c>
    </row>
    <row r="213" spans="1:11">
      <c r="A213" s="16" t="s">
        <v>276</v>
      </c>
      <c r="B213" s="7" t="s">
        <v>1634</v>
      </c>
      <c r="C213" s="7" t="s">
        <v>1532</v>
      </c>
      <c r="D213" s="7" t="s">
        <v>1635</v>
      </c>
      <c r="E213" s="7" t="s">
        <v>1540</v>
      </c>
      <c r="F213" s="181">
        <v>10.16</v>
      </c>
      <c r="G213" s="182">
        <v>2.0225</v>
      </c>
      <c r="H213" s="183">
        <v>1</v>
      </c>
      <c r="I213" s="183">
        <v>1.6</v>
      </c>
      <c r="J213" s="183">
        <v>1.1499999999999999</v>
      </c>
      <c r="K213" s="20">
        <v>1</v>
      </c>
    </row>
    <row r="214" spans="1:11">
      <c r="A214" s="16" t="s">
        <v>277</v>
      </c>
      <c r="B214" s="7" t="s">
        <v>1634</v>
      </c>
      <c r="C214" s="7" t="s">
        <v>1533</v>
      </c>
      <c r="D214" s="7" t="s">
        <v>1635</v>
      </c>
      <c r="E214" s="7" t="s">
        <v>1540</v>
      </c>
      <c r="F214" s="181">
        <v>12.73</v>
      </c>
      <c r="G214" s="182">
        <v>2.8454000000000002</v>
      </c>
      <c r="H214" s="183">
        <v>1</v>
      </c>
      <c r="I214" s="183">
        <v>1.6</v>
      </c>
      <c r="J214" s="183">
        <v>1.1499999999999999</v>
      </c>
      <c r="K214" s="20">
        <v>1</v>
      </c>
    </row>
    <row r="215" spans="1:11">
      <c r="A215" s="16" t="s">
        <v>278</v>
      </c>
      <c r="B215" s="7" t="s">
        <v>1636</v>
      </c>
      <c r="C215" s="7" t="s">
        <v>1528</v>
      </c>
      <c r="D215" s="7" t="s">
        <v>1637</v>
      </c>
      <c r="E215" s="7" t="s">
        <v>1540</v>
      </c>
      <c r="F215" s="181">
        <v>2.9</v>
      </c>
      <c r="G215" s="182">
        <v>0.41930000000000001</v>
      </c>
      <c r="H215" s="183">
        <v>1</v>
      </c>
      <c r="I215" s="183">
        <v>1.6</v>
      </c>
      <c r="J215" s="183">
        <v>1.1499999999999999</v>
      </c>
      <c r="K215" s="20">
        <v>1</v>
      </c>
    </row>
    <row r="216" spans="1:11">
      <c r="A216" s="16" t="s">
        <v>279</v>
      </c>
      <c r="B216" s="7" t="s">
        <v>1636</v>
      </c>
      <c r="C216" s="7" t="s">
        <v>1531</v>
      </c>
      <c r="D216" s="7" t="s">
        <v>1637</v>
      </c>
      <c r="E216" s="7" t="s">
        <v>1540</v>
      </c>
      <c r="F216" s="181">
        <v>3.62</v>
      </c>
      <c r="G216" s="182">
        <v>0.56820000000000004</v>
      </c>
      <c r="H216" s="183">
        <v>1</v>
      </c>
      <c r="I216" s="183">
        <v>1.6</v>
      </c>
      <c r="J216" s="183">
        <v>1.1499999999999999</v>
      </c>
      <c r="K216" s="20">
        <v>1</v>
      </c>
    </row>
    <row r="217" spans="1:11">
      <c r="A217" s="16" t="s">
        <v>280</v>
      </c>
      <c r="B217" s="7" t="s">
        <v>1636</v>
      </c>
      <c r="C217" s="7" t="s">
        <v>1532</v>
      </c>
      <c r="D217" s="7" t="s">
        <v>1637</v>
      </c>
      <c r="E217" s="7" t="s">
        <v>1540</v>
      </c>
      <c r="F217" s="181">
        <v>5.68</v>
      </c>
      <c r="G217" s="182">
        <v>0.90129999999999999</v>
      </c>
      <c r="H217" s="183">
        <v>1</v>
      </c>
      <c r="I217" s="183">
        <v>1.6</v>
      </c>
      <c r="J217" s="183">
        <v>1.1499999999999999</v>
      </c>
      <c r="K217" s="20">
        <v>1</v>
      </c>
    </row>
    <row r="218" spans="1:11">
      <c r="A218" s="16" t="s">
        <v>281</v>
      </c>
      <c r="B218" s="7" t="s">
        <v>1636</v>
      </c>
      <c r="C218" s="7" t="s">
        <v>1533</v>
      </c>
      <c r="D218" s="7" t="s">
        <v>1637</v>
      </c>
      <c r="E218" s="7" t="s">
        <v>1540</v>
      </c>
      <c r="F218" s="181">
        <v>7.99</v>
      </c>
      <c r="G218" s="182">
        <v>1.7995000000000001</v>
      </c>
      <c r="H218" s="183">
        <v>1</v>
      </c>
      <c r="I218" s="183">
        <v>1.6</v>
      </c>
      <c r="J218" s="183">
        <v>1.1499999999999999</v>
      </c>
      <c r="K218" s="20">
        <v>1</v>
      </c>
    </row>
    <row r="219" spans="1:11">
      <c r="A219" s="16" t="s">
        <v>282</v>
      </c>
      <c r="B219" s="7" t="s">
        <v>1638</v>
      </c>
      <c r="C219" s="7" t="s">
        <v>1528</v>
      </c>
      <c r="D219" s="7" t="s">
        <v>1639</v>
      </c>
      <c r="E219" s="7" t="s">
        <v>1540</v>
      </c>
      <c r="F219" s="181">
        <v>2.37</v>
      </c>
      <c r="G219" s="182">
        <v>0.53359999999999996</v>
      </c>
      <c r="H219" s="183">
        <v>1</v>
      </c>
      <c r="I219" s="183">
        <v>1.6</v>
      </c>
      <c r="J219" s="183">
        <v>1.1499999999999999</v>
      </c>
      <c r="K219" s="20">
        <v>1</v>
      </c>
    </row>
    <row r="220" spans="1:11">
      <c r="A220" s="16" t="s">
        <v>283</v>
      </c>
      <c r="B220" s="7" t="s">
        <v>1638</v>
      </c>
      <c r="C220" s="7" t="s">
        <v>1531</v>
      </c>
      <c r="D220" s="7" t="s">
        <v>1639</v>
      </c>
      <c r="E220" s="7" t="s">
        <v>1540</v>
      </c>
      <c r="F220" s="181">
        <v>3.83</v>
      </c>
      <c r="G220" s="182">
        <v>0.69530000000000003</v>
      </c>
      <c r="H220" s="183">
        <v>1</v>
      </c>
      <c r="I220" s="183">
        <v>1.6</v>
      </c>
      <c r="J220" s="183">
        <v>1.1499999999999999</v>
      </c>
      <c r="K220" s="20">
        <v>1</v>
      </c>
    </row>
    <row r="221" spans="1:11">
      <c r="A221" s="16" t="s">
        <v>284</v>
      </c>
      <c r="B221" s="7" t="s">
        <v>1638</v>
      </c>
      <c r="C221" s="7" t="s">
        <v>1532</v>
      </c>
      <c r="D221" s="7" t="s">
        <v>1639</v>
      </c>
      <c r="E221" s="7" t="s">
        <v>1540</v>
      </c>
      <c r="F221" s="181">
        <v>5.18</v>
      </c>
      <c r="G221" s="182">
        <v>1.0634999999999999</v>
      </c>
      <c r="H221" s="183">
        <v>1</v>
      </c>
      <c r="I221" s="183">
        <v>1.6</v>
      </c>
      <c r="J221" s="183">
        <v>1.1499999999999999</v>
      </c>
      <c r="K221" s="20">
        <v>1</v>
      </c>
    </row>
    <row r="222" spans="1:11">
      <c r="A222" s="16" t="s">
        <v>285</v>
      </c>
      <c r="B222" s="7" t="s">
        <v>1638</v>
      </c>
      <c r="C222" s="7" t="s">
        <v>1533</v>
      </c>
      <c r="D222" s="7" t="s">
        <v>1639</v>
      </c>
      <c r="E222" s="7" t="s">
        <v>1540</v>
      </c>
      <c r="F222" s="181">
        <v>6.55</v>
      </c>
      <c r="G222" s="182">
        <v>1.8149</v>
      </c>
      <c r="H222" s="183">
        <v>1</v>
      </c>
      <c r="I222" s="183">
        <v>1.6</v>
      </c>
      <c r="J222" s="183">
        <v>1.1499999999999999</v>
      </c>
      <c r="K222" s="20">
        <v>1</v>
      </c>
    </row>
    <row r="223" spans="1:11">
      <c r="A223" s="16" t="s">
        <v>286</v>
      </c>
      <c r="B223" s="7" t="s">
        <v>1640</v>
      </c>
      <c r="C223" s="7" t="s">
        <v>1528</v>
      </c>
      <c r="D223" s="7" t="s">
        <v>1641</v>
      </c>
      <c r="E223" s="7" t="s">
        <v>1540</v>
      </c>
      <c r="F223" s="181">
        <v>3.52</v>
      </c>
      <c r="G223" s="182">
        <v>0.64910000000000001</v>
      </c>
      <c r="H223" s="183">
        <v>1</v>
      </c>
      <c r="I223" s="183">
        <v>1.6</v>
      </c>
      <c r="J223" s="183">
        <v>1.1499999999999999</v>
      </c>
      <c r="K223" s="20">
        <v>1</v>
      </c>
    </row>
    <row r="224" spans="1:11">
      <c r="A224" s="16" t="s">
        <v>287</v>
      </c>
      <c r="B224" s="7" t="s">
        <v>1640</v>
      </c>
      <c r="C224" s="7" t="s">
        <v>1531</v>
      </c>
      <c r="D224" s="7" t="s">
        <v>1641</v>
      </c>
      <c r="E224" s="7" t="s">
        <v>1540</v>
      </c>
      <c r="F224" s="181">
        <v>4.38</v>
      </c>
      <c r="G224" s="182">
        <v>0.84360000000000002</v>
      </c>
      <c r="H224" s="183">
        <v>1</v>
      </c>
      <c r="I224" s="183">
        <v>1.6</v>
      </c>
      <c r="J224" s="183">
        <v>1.1499999999999999</v>
      </c>
      <c r="K224" s="20">
        <v>1</v>
      </c>
    </row>
    <row r="225" spans="1:11">
      <c r="A225" s="16" t="s">
        <v>288</v>
      </c>
      <c r="B225" s="7" t="s">
        <v>1640</v>
      </c>
      <c r="C225" s="7" t="s">
        <v>1532</v>
      </c>
      <c r="D225" s="7" t="s">
        <v>1641</v>
      </c>
      <c r="E225" s="7" t="s">
        <v>1540</v>
      </c>
      <c r="F225" s="181">
        <v>6.04</v>
      </c>
      <c r="G225" s="182">
        <v>1.2302</v>
      </c>
      <c r="H225" s="183">
        <v>1</v>
      </c>
      <c r="I225" s="183">
        <v>1.6</v>
      </c>
      <c r="J225" s="183">
        <v>1.1499999999999999</v>
      </c>
      <c r="K225" s="20">
        <v>1</v>
      </c>
    </row>
    <row r="226" spans="1:11">
      <c r="A226" s="16" t="s">
        <v>289</v>
      </c>
      <c r="B226" s="7" t="s">
        <v>1640</v>
      </c>
      <c r="C226" s="7" t="s">
        <v>1533</v>
      </c>
      <c r="D226" s="7" t="s">
        <v>1641</v>
      </c>
      <c r="E226" s="7" t="s">
        <v>1540</v>
      </c>
      <c r="F226" s="181">
        <v>8.9600000000000009</v>
      </c>
      <c r="G226" s="182">
        <v>2.1810999999999998</v>
      </c>
      <c r="H226" s="183">
        <v>1</v>
      </c>
      <c r="I226" s="183">
        <v>1.6</v>
      </c>
      <c r="J226" s="183">
        <v>1.1499999999999999</v>
      </c>
      <c r="K226" s="20">
        <v>1</v>
      </c>
    </row>
    <row r="227" spans="1:11">
      <c r="A227" s="16" t="s">
        <v>290</v>
      </c>
      <c r="B227" s="7" t="s">
        <v>1642</v>
      </c>
      <c r="C227" s="7" t="s">
        <v>1528</v>
      </c>
      <c r="D227" s="7" t="s">
        <v>1643</v>
      </c>
      <c r="E227" s="7" t="s">
        <v>1530</v>
      </c>
      <c r="F227" s="181">
        <v>2.67</v>
      </c>
      <c r="G227" s="182">
        <v>0.65480000000000005</v>
      </c>
      <c r="H227" s="183">
        <v>1</v>
      </c>
      <c r="I227" s="183">
        <v>1</v>
      </c>
      <c r="J227" s="184">
        <v>1</v>
      </c>
      <c r="K227" s="20">
        <v>1</v>
      </c>
    </row>
    <row r="228" spans="1:11">
      <c r="A228" s="16" t="s">
        <v>291</v>
      </c>
      <c r="B228" s="7" t="s">
        <v>1642</v>
      </c>
      <c r="C228" s="7" t="s">
        <v>1531</v>
      </c>
      <c r="D228" s="7" t="s">
        <v>1643</v>
      </c>
      <c r="E228" s="7" t="s">
        <v>1530</v>
      </c>
      <c r="F228" s="181">
        <v>3.51</v>
      </c>
      <c r="G228" s="182">
        <v>0.82579999999999998</v>
      </c>
      <c r="H228" s="183">
        <v>1</v>
      </c>
      <c r="I228" s="183">
        <v>1</v>
      </c>
      <c r="J228" s="184">
        <v>1</v>
      </c>
      <c r="K228" s="20">
        <v>1</v>
      </c>
    </row>
    <row r="229" spans="1:11">
      <c r="A229" s="16" t="s">
        <v>292</v>
      </c>
      <c r="B229" s="7" t="s">
        <v>1642</v>
      </c>
      <c r="C229" s="7" t="s">
        <v>1532</v>
      </c>
      <c r="D229" s="7" t="s">
        <v>1643</v>
      </c>
      <c r="E229" s="7" t="s">
        <v>1530</v>
      </c>
      <c r="F229" s="181">
        <v>5.46</v>
      </c>
      <c r="G229" s="182">
        <v>1.2201</v>
      </c>
      <c r="H229" s="183">
        <v>1</v>
      </c>
      <c r="I229" s="183">
        <v>1</v>
      </c>
      <c r="J229" s="184">
        <v>1</v>
      </c>
      <c r="K229" s="20">
        <v>1</v>
      </c>
    </row>
    <row r="230" spans="1:11">
      <c r="A230" s="16" t="s">
        <v>293</v>
      </c>
      <c r="B230" s="7" t="s">
        <v>1642</v>
      </c>
      <c r="C230" s="7" t="s">
        <v>1533</v>
      </c>
      <c r="D230" s="7" t="s">
        <v>1643</v>
      </c>
      <c r="E230" s="7" t="s">
        <v>1530</v>
      </c>
      <c r="F230" s="181">
        <v>7.97</v>
      </c>
      <c r="G230" s="182">
        <v>2.2589999999999999</v>
      </c>
      <c r="H230" s="183">
        <v>1</v>
      </c>
      <c r="I230" s="183">
        <v>1</v>
      </c>
      <c r="J230" s="184">
        <v>1</v>
      </c>
      <c r="K230" s="20">
        <v>1</v>
      </c>
    </row>
    <row r="231" spans="1:11">
      <c r="A231" s="16" t="s">
        <v>294</v>
      </c>
      <c r="B231" s="7" t="s">
        <v>1644</v>
      </c>
      <c r="C231" s="7" t="s">
        <v>1528</v>
      </c>
      <c r="D231" s="7" t="s">
        <v>1645</v>
      </c>
      <c r="E231" s="7" t="s">
        <v>1540</v>
      </c>
      <c r="F231" s="181">
        <v>2.87</v>
      </c>
      <c r="G231" s="182">
        <v>0.59789999999999999</v>
      </c>
      <c r="H231" s="183">
        <v>1</v>
      </c>
      <c r="I231" s="183">
        <v>1.6</v>
      </c>
      <c r="J231" s="183">
        <v>1.1499999999999999</v>
      </c>
      <c r="K231" s="20">
        <v>1</v>
      </c>
    </row>
    <row r="232" spans="1:11">
      <c r="A232" s="16" t="s">
        <v>295</v>
      </c>
      <c r="B232" s="7" t="s">
        <v>1644</v>
      </c>
      <c r="C232" s="7" t="s">
        <v>1531</v>
      </c>
      <c r="D232" s="7" t="s">
        <v>1645</v>
      </c>
      <c r="E232" s="7" t="s">
        <v>1540</v>
      </c>
      <c r="F232" s="181">
        <v>3.95</v>
      </c>
      <c r="G232" s="182">
        <v>0.78180000000000005</v>
      </c>
      <c r="H232" s="183">
        <v>1</v>
      </c>
      <c r="I232" s="183">
        <v>1.6</v>
      </c>
      <c r="J232" s="183">
        <v>1.1499999999999999</v>
      </c>
      <c r="K232" s="20">
        <v>1</v>
      </c>
    </row>
    <row r="233" spans="1:11">
      <c r="A233" s="16" t="s">
        <v>296</v>
      </c>
      <c r="B233" s="7" t="s">
        <v>1644</v>
      </c>
      <c r="C233" s="7" t="s">
        <v>1532</v>
      </c>
      <c r="D233" s="7" t="s">
        <v>1645</v>
      </c>
      <c r="E233" s="7" t="s">
        <v>1540</v>
      </c>
      <c r="F233" s="181">
        <v>6.25</v>
      </c>
      <c r="G233" s="182">
        <v>1.2613000000000001</v>
      </c>
      <c r="H233" s="183">
        <v>1</v>
      </c>
      <c r="I233" s="183">
        <v>1.6</v>
      </c>
      <c r="J233" s="183">
        <v>1.1499999999999999</v>
      </c>
      <c r="K233" s="20">
        <v>1</v>
      </c>
    </row>
    <row r="234" spans="1:11">
      <c r="A234" s="16" t="s">
        <v>297</v>
      </c>
      <c r="B234" s="7" t="s">
        <v>1644</v>
      </c>
      <c r="C234" s="7" t="s">
        <v>1533</v>
      </c>
      <c r="D234" s="7" t="s">
        <v>1645</v>
      </c>
      <c r="E234" s="7" t="s">
        <v>1540</v>
      </c>
      <c r="F234" s="181">
        <v>8.93</v>
      </c>
      <c r="G234" s="182">
        <v>2.0724999999999998</v>
      </c>
      <c r="H234" s="183">
        <v>1</v>
      </c>
      <c r="I234" s="183">
        <v>1.6</v>
      </c>
      <c r="J234" s="183">
        <v>1.1499999999999999</v>
      </c>
      <c r="K234" s="20">
        <v>1</v>
      </c>
    </row>
    <row r="235" spans="1:11">
      <c r="A235" s="16" t="s">
        <v>298</v>
      </c>
      <c r="B235" s="7" t="s">
        <v>1646</v>
      </c>
      <c r="C235" s="7" t="s">
        <v>1528</v>
      </c>
      <c r="D235" s="7" t="s">
        <v>1647</v>
      </c>
      <c r="E235" s="7" t="s">
        <v>1540</v>
      </c>
      <c r="F235" s="181">
        <v>4.13</v>
      </c>
      <c r="G235" s="182">
        <v>0.65610000000000002</v>
      </c>
      <c r="H235" s="183">
        <v>1</v>
      </c>
      <c r="I235" s="183">
        <v>1.6</v>
      </c>
      <c r="J235" s="183">
        <v>1.1499999999999999</v>
      </c>
      <c r="K235" s="20">
        <v>1</v>
      </c>
    </row>
    <row r="236" spans="1:11">
      <c r="A236" s="16" t="s">
        <v>299</v>
      </c>
      <c r="B236" s="7" t="s">
        <v>1646</v>
      </c>
      <c r="C236" s="7" t="s">
        <v>1531</v>
      </c>
      <c r="D236" s="7" t="s">
        <v>1647</v>
      </c>
      <c r="E236" s="7" t="s">
        <v>1540</v>
      </c>
      <c r="F236" s="181">
        <v>4.97</v>
      </c>
      <c r="G236" s="182">
        <v>0.79730000000000001</v>
      </c>
      <c r="H236" s="183">
        <v>1</v>
      </c>
      <c r="I236" s="183">
        <v>1.6</v>
      </c>
      <c r="J236" s="183">
        <v>1.1499999999999999</v>
      </c>
      <c r="K236" s="20">
        <v>1</v>
      </c>
    </row>
    <row r="237" spans="1:11">
      <c r="A237" s="16" t="s">
        <v>300</v>
      </c>
      <c r="B237" s="7" t="s">
        <v>1646</v>
      </c>
      <c r="C237" s="7" t="s">
        <v>1532</v>
      </c>
      <c r="D237" s="7" t="s">
        <v>1647</v>
      </c>
      <c r="E237" s="7" t="s">
        <v>1540</v>
      </c>
      <c r="F237" s="181">
        <v>6.98</v>
      </c>
      <c r="G237" s="182">
        <v>1.2396</v>
      </c>
      <c r="H237" s="183">
        <v>1</v>
      </c>
      <c r="I237" s="183">
        <v>1.6</v>
      </c>
      <c r="J237" s="183">
        <v>1.1499999999999999</v>
      </c>
      <c r="K237" s="20">
        <v>1</v>
      </c>
    </row>
    <row r="238" spans="1:11">
      <c r="A238" s="16" t="s">
        <v>301</v>
      </c>
      <c r="B238" s="7" t="s">
        <v>1646</v>
      </c>
      <c r="C238" s="7" t="s">
        <v>1533</v>
      </c>
      <c r="D238" s="7" t="s">
        <v>1647</v>
      </c>
      <c r="E238" s="7" t="s">
        <v>1540</v>
      </c>
      <c r="F238" s="181">
        <v>9.94</v>
      </c>
      <c r="G238" s="182">
        <v>2.1438000000000001</v>
      </c>
      <c r="H238" s="183">
        <v>1</v>
      </c>
      <c r="I238" s="183">
        <v>1.6</v>
      </c>
      <c r="J238" s="183">
        <v>1.1499999999999999</v>
      </c>
      <c r="K238" s="20">
        <v>1</v>
      </c>
    </row>
    <row r="239" spans="1:11">
      <c r="A239" s="16" t="s">
        <v>302</v>
      </c>
      <c r="B239" s="7" t="s">
        <v>1648</v>
      </c>
      <c r="C239" s="7" t="s">
        <v>1528</v>
      </c>
      <c r="D239" s="7" t="s">
        <v>1649</v>
      </c>
      <c r="E239" s="7" t="s">
        <v>1540</v>
      </c>
      <c r="F239" s="181">
        <v>2.27</v>
      </c>
      <c r="G239" s="182">
        <v>0.27310000000000001</v>
      </c>
      <c r="H239" s="183">
        <v>1</v>
      </c>
      <c r="I239" s="183">
        <v>1.6</v>
      </c>
      <c r="J239" s="183">
        <v>1.1499999999999999</v>
      </c>
      <c r="K239" s="20">
        <v>1</v>
      </c>
    </row>
    <row r="240" spans="1:11">
      <c r="A240" s="16" t="s">
        <v>303</v>
      </c>
      <c r="B240" s="7" t="s">
        <v>1648</v>
      </c>
      <c r="C240" s="7" t="s">
        <v>1531</v>
      </c>
      <c r="D240" s="7" t="s">
        <v>1649</v>
      </c>
      <c r="E240" s="7" t="s">
        <v>1540</v>
      </c>
      <c r="F240" s="181">
        <v>2.98</v>
      </c>
      <c r="G240" s="182">
        <v>0.38290000000000002</v>
      </c>
      <c r="H240" s="183">
        <v>1</v>
      </c>
      <c r="I240" s="183">
        <v>1.6</v>
      </c>
      <c r="J240" s="183">
        <v>1.1499999999999999</v>
      </c>
      <c r="K240" s="20">
        <v>1</v>
      </c>
    </row>
    <row r="241" spans="1:11">
      <c r="A241" s="16" t="s">
        <v>304</v>
      </c>
      <c r="B241" s="7" t="s">
        <v>1648</v>
      </c>
      <c r="C241" s="7" t="s">
        <v>1532</v>
      </c>
      <c r="D241" s="7" t="s">
        <v>1649</v>
      </c>
      <c r="E241" s="7" t="s">
        <v>1540</v>
      </c>
      <c r="F241" s="181">
        <v>5.09</v>
      </c>
      <c r="G241" s="182">
        <v>0.82</v>
      </c>
      <c r="H241" s="183">
        <v>1</v>
      </c>
      <c r="I241" s="183">
        <v>1.6</v>
      </c>
      <c r="J241" s="183">
        <v>1.1499999999999999</v>
      </c>
      <c r="K241" s="20">
        <v>1</v>
      </c>
    </row>
    <row r="242" spans="1:11">
      <c r="A242" s="16" t="s">
        <v>305</v>
      </c>
      <c r="B242" s="7" t="s">
        <v>1648</v>
      </c>
      <c r="C242" s="7" t="s">
        <v>1533</v>
      </c>
      <c r="D242" s="7" t="s">
        <v>1649</v>
      </c>
      <c r="E242" s="7" t="s">
        <v>1540</v>
      </c>
      <c r="F242" s="181">
        <v>8.3000000000000007</v>
      </c>
      <c r="G242" s="182">
        <v>2.0085999999999999</v>
      </c>
      <c r="H242" s="183">
        <v>1</v>
      </c>
      <c r="I242" s="183">
        <v>1.6</v>
      </c>
      <c r="J242" s="183">
        <v>1.1499999999999999</v>
      </c>
      <c r="K242" s="20">
        <v>1</v>
      </c>
    </row>
    <row r="243" spans="1:11">
      <c r="A243" s="16" t="s">
        <v>306</v>
      </c>
      <c r="B243" s="7" t="s">
        <v>1650</v>
      </c>
      <c r="C243" s="7" t="s">
        <v>1528</v>
      </c>
      <c r="D243" s="7" t="s">
        <v>1651</v>
      </c>
      <c r="E243" s="7" t="s">
        <v>1540</v>
      </c>
      <c r="F243" s="181">
        <v>2.58</v>
      </c>
      <c r="G243" s="182">
        <v>0.39150000000000001</v>
      </c>
      <c r="H243" s="183">
        <v>1</v>
      </c>
      <c r="I243" s="183">
        <v>1.6</v>
      </c>
      <c r="J243" s="183">
        <v>1.1499999999999999</v>
      </c>
      <c r="K243" s="20">
        <v>1</v>
      </c>
    </row>
    <row r="244" spans="1:11">
      <c r="A244" s="16" t="s">
        <v>307</v>
      </c>
      <c r="B244" s="7" t="s">
        <v>1650</v>
      </c>
      <c r="C244" s="7" t="s">
        <v>1531</v>
      </c>
      <c r="D244" s="7" t="s">
        <v>1651</v>
      </c>
      <c r="E244" s="7" t="s">
        <v>1540</v>
      </c>
      <c r="F244" s="181">
        <v>3.59</v>
      </c>
      <c r="G244" s="182">
        <v>0.56399999999999995</v>
      </c>
      <c r="H244" s="183">
        <v>1</v>
      </c>
      <c r="I244" s="183">
        <v>1.6</v>
      </c>
      <c r="J244" s="183">
        <v>1.1499999999999999</v>
      </c>
      <c r="K244" s="20">
        <v>1</v>
      </c>
    </row>
    <row r="245" spans="1:11">
      <c r="A245" s="16" t="s">
        <v>308</v>
      </c>
      <c r="B245" s="7" t="s">
        <v>1650</v>
      </c>
      <c r="C245" s="7" t="s">
        <v>1532</v>
      </c>
      <c r="D245" s="7" t="s">
        <v>1651</v>
      </c>
      <c r="E245" s="7" t="s">
        <v>1540</v>
      </c>
      <c r="F245" s="181">
        <v>5.34</v>
      </c>
      <c r="G245" s="182">
        <v>0.93940000000000001</v>
      </c>
      <c r="H245" s="183">
        <v>1</v>
      </c>
      <c r="I245" s="183">
        <v>1.6</v>
      </c>
      <c r="J245" s="183">
        <v>1.1499999999999999</v>
      </c>
      <c r="K245" s="20">
        <v>1</v>
      </c>
    </row>
    <row r="246" spans="1:11">
      <c r="A246" s="16" t="s">
        <v>309</v>
      </c>
      <c r="B246" s="7" t="s">
        <v>1650</v>
      </c>
      <c r="C246" s="7" t="s">
        <v>1533</v>
      </c>
      <c r="D246" s="7" t="s">
        <v>1651</v>
      </c>
      <c r="E246" s="7" t="s">
        <v>1540</v>
      </c>
      <c r="F246" s="181">
        <v>8.58</v>
      </c>
      <c r="G246" s="182">
        <v>1.8747</v>
      </c>
      <c r="H246" s="183">
        <v>1</v>
      </c>
      <c r="I246" s="183">
        <v>1.6</v>
      </c>
      <c r="J246" s="183">
        <v>1.1499999999999999</v>
      </c>
      <c r="K246" s="20">
        <v>1</v>
      </c>
    </row>
    <row r="247" spans="1:11">
      <c r="A247" s="16" t="s">
        <v>310</v>
      </c>
      <c r="B247" s="7" t="s">
        <v>1652</v>
      </c>
      <c r="C247" s="7" t="s">
        <v>1528</v>
      </c>
      <c r="D247" s="7" t="s">
        <v>1653</v>
      </c>
      <c r="E247" s="7" t="s">
        <v>1540</v>
      </c>
      <c r="F247" s="181">
        <v>2.98</v>
      </c>
      <c r="G247" s="182">
        <v>0.4753</v>
      </c>
      <c r="H247" s="183">
        <v>1</v>
      </c>
      <c r="I247" s="183">
        <v>1.6</v>
      </c>
      <c r="J247" s="183">
        <v>1.1499999999999999</v>
      </c>
      <c r="K247" s="20">
        <v>1</v>
      </c>
    </row>
    <row r="248" spans="1:11">
      <c r="A248" s="16" t="s">
        <v>311</v>
      </c>
      <c r="B248" s="7" t="s">
        <v>1652</v>
      </c>
      <c r="C248" s="7" t="s">
        <v>1531</v>
      </c>
      <c r="D248" s="7" t="s">
        <v>1653</v>
      </c>
      <c r="E248" s="7" t="s">
        <v>1540</v>
      </c>
      <c r="F248" s="181">
        <v>3.65</v>
      </c>
      <c r="G248" s="182">
        <v>0.60129999999999995</v>
      </c>
      <c r="H248" s="183">
        <v>1</v>
      </c>
      <c r="I248" s="183">
        <v>1.6</v>
      </c>
      <c r="J248" s="183">
        <v>1.1499999999999999</v>
      </c>
      <c r="K248" s="20">
        <v>1</v>
      </c>
    </row>
    <row r="249" spans="1:11">
      <c r="A249" s="16" t="s">
        <v>312</v>
      </c>
      <c r="B249" s="7" t="s">
        <v>1652</v>
      </c>
      <c r="C249" s="7" t="s">
        <v>1532</v>
      </c>
      <c r="D249" s="7" t="s">
        <v>1653</v>
      </c>
      <c r="E249" s="7" t="s">
        <v>1540</v>
      </c>
      <c r="F249" s="181">
        <v>4.9000000000000004</v>
      </c>
      <c r="G249" s="182">
        <v>0.85270000000000001</v>
      </c>
      <c r="H249" s="183">
        <v>1</v>
      </c>
      <c r="I249" s="183">
        <v>1.6</v>
      </c>
      <c r="J249" s="183">
        <v>1.1499999999999999</v>
      </c>
      <c r="K249" s="20">
        <v>1</v>
      </c>
    </row>
    <row r="250" spans="1:11">
      <c r="A250" s="16" t="s">
        <v>313</v>
      </c>
      <c r="B250" s="7" t="s">
        <v>1652</v>
      </c>
      <c r="C250" s="7" t="s">
        <v>1533</v>
      </c>
      <c r="D250" s="7" t="s">
        <v>1653</v>
      </c>
      <c r="E250" s="7" t="s">
        <v>1540</v>
      </c>
      <c r="F250" s="181">
        <v>8.39</v>
      </c>
      <c r="G250" s="182">
        <v>1.7790999999999999</v>
      </c>
      <c r="H250" s="183">
        <v>1</v>
      </c>
      <c r="I250" s="183">
        <v>1.6</v>
      </c>
      <c r="J250" s="183">
        <v>1.1499999999999999</v>
      </c>
      <c r="K250" s="20">
        <v>1</v>
      </c>
    </row>
    <row r="251" spans="1:11">
      <c r="A251" s="16" t="s">
        <v>314</v>
      </c>
      <c r="B251" s="7" t="s">
        <v>1654</v>
      </c>
      <c r="C251" s="7" t="s">
        <v>1528</v>
      </c>
      <c r="D251" s="7" t="s">
        <v>38</v>
      </c>
      <c r="E251" s="7" t="s">
        <v>1540</v>
      </c>
      <c r="F251" s="181">
        <v>2.1</v>
      </c>
      <c r="G251" s="182">
        <v>0.34499999999999997</v>
      </c>
      <c r="H251" s="183">
        <v>1</v>
      </c>
      <c r="I251" s="183">
        <v>1.6</v>
      </c>
      <c r="J251" s="183">
        <v>1.1499999999999999</v>
      </c>
      <c r="K251" s="20">
        <v>1</v>
      </c>
    </row>
    <row r="252" spans="1:11">
      <c r="A252" s="16" t="s">
        <v>315</v>
      </c>
      <c r="B252" s="7" t="s">
        <v>1654</v>
      </c>
      <c r="C252" s="7" t="s">
        <v>1531</v>
      </c>
      <c r="D252" s="7" t="s">
        <v>38</v>
      </c>
      <c r="E252" s="7" t="s">
        <v>1540</v>
      </c>
      <c r="F252" s="181">
        <v>2.93</v>
      </c>
      <c r="G252" s="182">
        <v>0.51</v>
      </c>
      <c r="H252" s="183">
        <v>1</v>
      </c>
      <c r="I252" s="183">
        <v>1.6</v>
      </c>
      <c r="J252" s="183">
        <v>1.1499999999999999</v>
      </c>
      <c r="K252" s="20">
        <v>1</v>
      </c>
    </row>
    <row r="253" spans="1:11">
      <c r="A253" s="16" t="s">
        <v>316</v>
      </c>
      <c r="B253" s="7" t="s">
        <v>1654</v>
      </c>
      <c r="C253" s="7" t="s">
        <v>1532</v>
      </c>
      <c r="D253" s="7" t="s">
        <v>38</v>
      </c>
      <c r="E253" s="7" t="s">
        <v>1540</v>
      </c>
      <c r="F253" s="181">
        <v>4.1100000000000003</v>
      </c>
      <c r="G253" s="182">
        <v>0.77769999999999995</v>
      </c>
      <c r="H253" s="183">
        <v>1</v>
      </c>
      <c r="I253" s="183">
        <v>1.6</v>
      </c>
      <c r="J253" s="183">
        <v>1.1499999999999999</v>
      </c>
      <c r="K253" s="20">
        <v>1</v>
      </c>
    </row>
    <row r="254" spans="1:11">
      <c r="A254" s="16" t="s">
        <v>317</v>
      </c>
      <c r="B254" s="7" t="s">
        <v>1654</v>
      </c>
      <c r="C254" s="7" t="s">
        <v>1533</v>
      </c>
      <c r="D254" s="7" t="s">
        <v>38</v>
      </c>
      <c r="E254" s="7" t="s">
        <v>1540</v>
      </c>
      <c r="F254" s="181">
        <v>5.21</v>
      </c>
      <c r="G254" s="182">
        <v>1.4124000000000001</v>
      </c>
      <c r="H254" s="183">
        <v>1</v>
      </c>
      <c r="I254" s="183">
        <v>1.6</v>
      </c>
      <c r="J254" s="183">
        <v>1.1499999999999999</v>
      </c>
      <c r="K254" s="20">
        <v>1</v>
      </c>
    </row>
    <row r="255" spans="1:11">
      <c r="A255" s="16" t="s">
        <v>318</v>
      </c>
      <c r="B255" s="7" t="s">
        <v>1655</v>
      </c>
      <c r="C255" s="7" t="s">
        <v>1528</v>
      </c>
      <c r="D255" s="7" t="s">
        <v>1656</v>
      </c>
      <c r="E255" s="7" t="s">
        <v>1540</v>
      </c>
      <c r="F255" s="181">
        <v>3.1</v>
      </c>
      <c r="G255" s="182">
        <v>0.62190000000000001</v>
      </c>
      <c r="H255" s="183">
        <v>1</v>
      </c>
      <c r="I255" s="183">
        <v>1.6</v>
      </c>
      <c r="J255" s="183">
        <v>1.1499999999999999</v>
      </c>
      <c r="K255" s="20">
        <v>1</v>
      </c>
    </row>
    <row r="256" spans="1:11">
      <c r="A256" s="16" t="s">
        <v>319</v>
      </c>
      <c r="B256" s="7" t="s">
        <v>1655</v>
      </c>
      <c r="C256" s="7" t="s">
        <v>1531</v>
      </c>
      <c r="D256" s="7" t="s">
        <v>1656</v>
      </c>
      <c r="E256" s="7" t="s">
        <v>1540</v>
      </c>
      <c r="F256" s="181">
        <v>3.98</v>
      </c>
      <c r="G256" s="182">
        <v>0.74639999999999995</v>
      </c>
      <c r="H256" s="183">
        <v>1</v>
      </c>
      <c r="I256" s="183">
        <v>1.6</v>
      </c>
      <c r="J256" s="183">
        <v>1.1499999999999999</v>
      </c>
      <c r="K256" s="20">
        <v>1</v>
      </c>
    </row>
    <row r="257" spans="1:11">
      <c r="A257" s="16" t="s">
        <v>320</v>
      </c>
      <c r="B257" s="7" t="s">
        <v>1655</v>
      </c>
      <c r="C257" s="7" t="s">
        <v>1532</v>
      </c>
      <c r="D257" s="7" t="s">
        <v>1656</v>
      </c>
      <c r="E257" s="7" t="s">
        <v>1540</v>
      </c>
      <c r="F257" s="181">
        <v>5.89</v>
      </c>
      <c r="G257" s="182">
        <v>1.0934999999999999</v>
      </c>
      <c r="H257" s="183">
        <v>1</v>
      </c>
      <c r="I257" s="183">
        <v>1.6</v>
      </c>
      <c r="J257" s="183">
        <v>1.1499999999999999</v>
      </c>
      <c r="K257" s="20">
        <v>1</v>
      </c>
    </row>
    <row r="258" spans="1:11">
      <c r="A258" s="16" t="s">
        <v>321</v>
      </c>
      <c r="B258" s="7" t="s">
        <v>1655</v>
      </c>
      <c r="C258" s="7" t="s">
        <v>1533</v>
      </c>
      <c r="D258" s="7" t="s">
        <v>1656</v>
      </c>
      <c r="E258" s="7" t="s">
        <v>1540</v>
      </c>
      <c r="F258" s="181">
        <v>9.9700000000000006</v>
      </c>
      <c r="G258" s="182">
        <v>2.1496</v>
      </c>
      <c r="H258" s="183">
        <v>1</v>
      </c>
      <c r="I258" s="183">
        <v>1.6</v>
      </c>
      <c r="J258" s="183">
        <v>1.1499999999999999</v>
      </c>
      <c r="K258" s="20">
        <v>1</v>
      </c>
    </row>
    <row r="259" spans="1:11">
      <c r="A259" s="16" t="s">
        <v>322</v>
      </c>
      <c r="B259" s="7" t="s">
        <v>1657</v>
      </c>
      <c r="C259" s="7" t="s">
        <v>1528</v>
      </c>
      <c r="D259" s="7" t="s">
        <v>1658</v>
      </c>
      <c r="E259" s="7" t="s">
        <v>1540</v>
      </c>
      <c r="F259" s="181">
        <v>2.69</v>
      </c>
      <c r="G259" s="182">
        <v>0.43480000000000002</v>
      </c>
      <c r="H259" s="183">
        <v>1</v>
      </c>
      <c r="I259" s="183">
        <v>1.6</v>
      </c>
      <c r="J259" s="183">
        <v>1.1499999999999999</v>
      </c>
      <c r="K259" s="20">
        <v>1</v>
      </c>
    </row>
    <row r="260" spans="1:11">
      <c r="A260" s="16" t="s">
        <v>323</v>
      </c>
      <c r="B260" s="7" t="s">
        <v>1657</v>
      </c>
      <c r="C260" s="7" t="s">
        <v>1531</v>
      </c>
      <c r="D260" s="7" t="s">
        <v>1658</v>
      </c>
      <c r="E260" s="7" t="s">
        <v>1540</v>
      </c>
      <c r="F260" s="181">
        <v>3.53</v>
      </c>
      <c r="G260" s="182">
        <v>0.67159999999999997</v>
      </c>
      <c r="H260" s="183">
        <v>1</v>
      </c>
      <c r="I260" s="183">
        <v>1.6</v>
      </c>
      <c r="J260" s="183">
        <v>1.1499999999999999</v>
      </c>
      <c r="K260" s="20">
        <v>1</v>
      </c>
    </row>
    <row r="261" spans="1:11">
      <c r="A261" s="16" t="s">
        <v>324</v>
      </c>
      <c r="B261" s="7" t="s">
        <v>1657</v>
      </c>
      <c r="C261" s="7" t="s">
        <v>1532</v>
      </c>
      <c r="D261" s="7" t="s">
        <v>1658</v>
      </c>
      <c r="E261" s="7" t="s">
        <v>1540</v>
      </c>
      <c r="F261" s="181">
        <v>5.24</v>
      </c>
      <c r="G261" s="182">
        <v>1.0911</v>
      </c>
      <c r="H261" s="183">
        <v>1</v>
      </c>
      <c r="I261" s="183">
        <v>1.6</v>
      </c>
      <c r="J261" s="183">
        <v>1.1499999999999999</v>
      </c>
      <c r="K261" s="20">
        <v>1</v>
      </c>
    </row>
    <row r="262" spans="1:11">
      <c r="A262" s="16" t="s">
        <v>325</v>
      </c>
      <c r="B262" s="7" t="s">
        <v>1657</v>
      </c>
      <c r="C262" s="7" t="s">
        <v>1533</v>
      </c>
      <c r="D262" s="7" t="s">
        <v>1658</v>
      </c>
      <c r="E262" s="7" t="s">
        <v>1540</v>
      </c>
      <c r="F262" s="181">
        <v>7.68</v>
      </c>
      <c r="G262" s="182">
        <v>1.9072</v>
      </c>
      <c r="H262" s="183">
        <v>1</v>
      </c>
      <c r="I262" s="183">
        <v>1.6</v>
      </c>
      <c r="J262" s="183">
        <v>1.1499999999999999</v>
      </c>
      <c r="K262" s="20">
        <v>1</v>
      </c>
    </row>
    <row r="263" spans="1:11">
      <c r="A263" s="16" t="s">
        <v>326</v>
      </c>
      <c r="B263" s="7" t="s">
        <v>1659</v>
      </c>
      <c r="C263" s="7" t="s">
        <v>1528</v>
      </c>
      <c r="D263" s="7" t="s">
        <v>1660</v>
      </c>
      <c r="E263" s="7" t="s">
        <v>1540</v>
      </c>
      <c r="F263" s="181">
        <v>2.0499999999999998</v>
      </c>
      <c r="G263" s="182">
        <v>0.42809999999999998</v>
      </c>
      <c r="H263" s="183">
        <v>1</v>
      </c>
      <c r="I263" s="183">
        <v>1.6</v>
      </c>
      <c r="J263" s="183">
        <v>1.1499999999999999</v>
      </c>
      <c r="K263" s="20">
        <v>1</v>
      </c>
    </row>
    <row r="264" spans="1:11">
      <c r="A264" s="16" t="s">
        <v>327</v>
      </c>
      <c r="B264" s="7" t="s">
        <v>1659</v>
      </c>
      <c r="C264" s="7" t="s">
        <v>1531</v>
      </c>
      <c r="D264" s="7" t="s">
        <v>1660</v>
      </c>
      <c r="E264" s="7" t="s">
        <v>1540</v>
      </c>
      <c r="F264" s="181">
        <v>2.8</v>
      </c>
      <c r="G264" s="182">
        <v>0.53690000000000004</v>
      </c>
      <c r="H264" s="183">
        <v>1</v>
      </c>
      <c r="I264" s="183">
        <v>1.6</v>
      </c>
      <c r="J264" s="183">
        <v>1.1499999999999999</v>
      </c>
      <c r="K264" s="20">
        <v>1</v>
      </c>
    </row>
    <row r="265" spans="1:11">
      <c r="A265" s="16" t="s">
        <v>328</v>
      </c>
      <c r="B265" s="7" t="s">
        <v>1659</v>
      </c>
      <c r="C265" s="7" t="s">
        <v>1532</v>
      </c>
      <c r="D265" s="7" t="s">
        <v>1660</v>
      </c>
      <c r="E265" s="7" t="s">
        <v>1540</v>
      </c>
      <c r="F265" s="181">
        <v>3.99</v>
      </c>
      <c r="G265" s="182">
        <v>0.78310000000000002</v>
      </c>
      <c r="H265" s="183">
        <v>1</v>
      </c>
      <c r="I265" s="183">
        <v>1.6</v>
      </c>
      <c r="J265" s="183">
        <v>1.1499999999999999</v>
      </c>
      <c r="K265" s="20">
        <v>1</v>
      </c>
    </row>
    <row r="266" spans="1:11">
      <c r="A266" s="16" t="s">
        <v>329</v>
      </c>
      <c r="B266" s="7" t="s">
        <v>1659</v>
      </c>
      <c r="C266" s="7" t="s">
        <v>1533</v>
      </c>
      <c r="D266" s="7" t="s">
        <v>1660</v>
      </c>
      <c r="E266" s="7" t="s">
        <v>1540</v>
      </c>
      <c r="F266" s="181">
        <v>6.78</v>
      </c>
      <c r="G266" s="182">
        <v>1.4933000000000001</v>
      </c>
      <c r="H266" s="183">
        <v>1</v>
      </c>
      <c r="I266" s="183">
        <v>1.6</v>
      </c>
      <c r="J266" s="183">
        <v>1.1499999999999999</v>
      </c>
      <c r="K266" s="20">
        <v>1</v>
      </c>
    </row>
    <row r="267" spans="1:11">
      <c r="A267" s="16" t="s">
        <v>330</v>
      </c>
      <c r="B267" s="7" t="s">
        <v>1661</v>
      </c>
      <c r="C267" s="7" t="s">
        <v>1528</v>
      </c>
      <c r="D267" s="7" t="s">
        <v>1662</v>
      </c>
      <c r="E267" s="7" t="s">
        <v>1540</v>
      </c>
      <c r="F267" s="181">
        <v>4.63</v>
      </c>
      <c r="G267" s="182">
        <v>2.8405</v>
      </c>
      <c r="H267" s="183">
        <v>1</v>
      </c>
      <c r="I267" s="183">
        <v>1.6</v>
      </c>
      <c r="J267" s="183">
        <v>1.1499999999999999</v>
      </c>
      <c r="K267" s="20">
        <v>1</v>
      </c>
    </row>
    <row r="268" spans="1:11">
      <c r="A268" s="16" t="s">
        <v>331</v>
      </c>
      <c r="B268" s="7" t="s">
        <v>1661</v>
      </c>
      <c r="C268" s="7" t="s">
        <v>1531</v>
      </c>
      <c r="D268" s="7" t="s">
        <v>1662</v>
      </c>
      <c r="E268" s="7" t="s">
        <v>1540</v>
      </c>
      <c r="F268" s="181">
        <v>5.98</v>
      </c>
      <c r="G268" s="182">
        <v>3.2378</v>
      </c>
      <c r="H268" s="183">
        <v>1</v>
      </c>
      <c r="I268" s="183">
        <v>1.6</v>
      </c>
      <c r="J268" s="183">
        <v>1.1499999999999999</v>
      </c>
      <c r="K268" s="20">
        <v>1</v>
      </c>
    </row>
    <row r="269" spans="1:11">
      <c r="A269" s="16" t="s">
        <v>332</v>
      </c>
      <c r="B269" s="7" t="s">
        <v>1661</v>
      </c>
      <c r="C269" s="7" t="s">
        <v>1532</v>
      </c>
      <c r="D269" s="7" t="s">
        <v>1662</v>
      </c>
      <c r="E269" s="7" t="s">
        <v>1540</v>
      </c>
      <c r="F269" s="181">
        <v>9.3800000000000008</v>
      </c>
      <c r="G269" s="182">
        <v>4.5788000000000002</v>
      </c>
      <c r="H269" s="183">
        <v>1</v>
      </c>
      <c r="I269" s="183">
        <v>1.6</v>
      </c>
      <c r="J269" s="183">
        <v>1.1499999999999999</v>
      </c>
      <c r="K269" s="20">
        <v>1</v>
      </c>
    </row>
    <row r="270" spans="1:11">
      <c r="A270" s="16" t="s">
        <v>333</v>
      </c>
      <c r="B270" s="7" t="s">
        <v>1661</v>
      </c>
      <c r="C270" s="7" t="s">
        <v>1533</v>
      </c>
      <c r="D270" s="7" t="s">
        <v>1662</v>
      </c>
      <c r="E270" s="7" t="s">
        <v>1540</v>
      </c>
      <c r="F270" s="181">
        <v>22.69</v>
      </c>
      <c r="G270" s="182">
        <v>10.384</v>
      </c>
      <c r="H270" s="183">
        <v>1</v>
      </c>
      <c r="I270" s="183">
        <v>1.6</v>
      </c>
      <c r="J270" s="183">
        <v>1.1499999999999999</v>
      </c>
      <c r="K270" s="20">
        <v>1</v>
      </c>
    </row>
    <row r="271" spans="1:11">
      <c r="A271" s="16" t="s">
        <v>334</v>
      </c>
      <c r="B271" s="7" t="s">
        <v>1663</v>
      </c>
      <c r="C271" s="7" t="s">
        <v>1528</v>
      </c>
      <c r="D271" s="7" t="s">
        <v>1664</v>
      </c>
      <c r="E271" s="7" t="s">
        <v>1540</v>
      </c>
      <c r="F271" s="181">
        <v>2.98</v>
      </c>
      <c r="G271" s="182">
        <v>3.9742000000000002</v>
      </c>
      <c r="H271" s="183">
        <v>1</v>
      </c>
      <c r="I271" s="183">
        <v>1.6</v>
      </c>
      <c r="J271" s="183">
        <v>1.1499999999999999</v>
      </c>
      <c r="K271" s="20">
        <v>1</v>
      </c>
    </row>
    <row r="272" spans="1:11">
      <c r="A272" s="16" t="s">
        <v>335</v>
      </c>
      <c r="B272" s="7" t="s">
        <v>1663</v>
      </c>
      <c r="C272" s="7" t="s">
        <v>1531</v>
      </c>
      <c r="D272" s="7" t="s">
        <v>1664</v>
      </c>
      <c r="E272" s="7" t="s">
        <v>1540</v>
      </c>
      <c r="F272" s="181">
        <v>7.5</v>
      </c>
      <c r="G272" s="182">
        <v>5.2447999999999997</v>
      </c>
      <c r="H272" s="183">
        <v>1</v>
      </c>
      <c r="I272" s="183">
        <v>1.6</v>
      </c>
      <c r="J272" s="183">
        <v>1.1499999999999999</v>
      </c>
      <c r="K272" s="20">
        <v>1</v>
      </c>
    </row>
    <row r="273" spans="1:11">
      <c r="A273" s="16" t="s">
        <v>336</v>
      </c>
      <c r="B273" s="7" t="s">
        <v>1663</v>
      </c>
      <c r="C273" s="7" t="s">
        <v>1532</v>
      </c>
      <c r="D273" s="7" t="s">
        <v>1664</v>
      </c>
      <c r="E273" s="7" t="s">
        <v>1540</v>
      </c>
      <c r="F273" s="181">
        <v>15.55</v>
      </c>
      <c r="G273" s="182">
        <v>8.5976999999999997</v>
      </c>
      <c r="H273" s="183">
        <v>1</v>
      </c>
      <c r="I273" s="183">
        <v>1.6</v>
      </c>
      <c r="J273" s="183">
        <v>1.1499999999999999</v>
      </c>
      <c r="K273" s="20">
        <v>1</v>
      </c>
    </row>
    <row r="274" spans="1:11">
      <c r="A274" s="16" t="s">
        <v>337</v>
      </c>
      <c r="B274" s="7" t="s">
        <v>1663</v>
      </c>
      <c r="C274" s="7" t="s">
        <v>1533</v>
      </c>
      <c r="D274" s="7" t="s">
        <v>1664</v>
      </c>
      <c r="E274" s="7" t="s">
        <v>1540</v>
      </c>
      <c r="F274" s="181">
        <v>30.04</v>
      </c>
      <c r="G274" s="182">
        <v>21.173300000000001</v>
      </c>
      <c r="H274" s="183">
        <v>1</v>
      </c>
      <c r="I274" s="183">
        <v>1.6</v>
      </c>
      <c r="J274" s="183">
        <v>1.1499999999999999</v>
      </c>
      <c r="K274" s="20">
        <v>1</v>
      </c>
    </row>
    <row r="275" spans="1:11">
      <c r="A275" s="16" t="s">
        <v>338</v>
      </c>
      <c r="B275" s="7" t="s">
        <v>1665</v>
      </c>
      <c r="C275" s="7" t="s">
        <v>1528</v>
      </c>
      <c r="D275" s="7" t="s">
        <v>1666</v>
      </c>
      <c r="E275" s="7" t="s">
        <v>1540</v>
      </c>
      <c r="F275" s="181">
        <v>7.87</v>
      </c>
      <c r="G275" s="182">
        <v>4.0948000000000002</v>
      </c>
      <c r="H275" s="183">
        <v>1</v>
      </c>
      <c r="I275" s="183">
        <v>1.6</v>
      </c>
      <c r="J275" s="183">
        <v>1.1499999999999999</v>
      </c>
      <c r="K275" s="20">
        <v>1</v>
      </c>
    </row>
    <row r="276" spans="1:11">
      <c r="A276" s="16" t="s">
        <v>339</v>
      </c>
      <c r="B276" s="7" t="s">
        <v>1665</v>
      </c>
      <c r="C276" s="7" t="s">
        <v>1531</v>
      </c>
      <c r="D276" s="7" t="s">
        <v>1666</v>
      </c>
      <c r="E276" s="7" t="s">
        <v>1540</v>
      </c>
      <c r="F276" s="181">
        <v>9.01</v>
      </c>
      <c r="G276" s="182">
        <v>4.7409999999999997</v>
      </c>
      <c r="H276" s="183">
        <v>1</v>
      </c>
      <c r="I276" s="183">
        <v>1.6</v>
      </c>
      <c r="J276" s="183">
        <v>1.1499999999999999</v>
      </c>
      <c r="K276" s="20">
        <v>1</v>
      </c>
    </row>
    <row r="277" spans="1:11">
      <c r="A277" s="16" t="s">
        <v>340</v>
      </c>
      <c r="B277" s="7" t="s">
        <v>1665</v>
      </c>
      <c r="C277" s="7" t="s">
        <v>1532</v>
      </c>
      <c r="D277" s="7" t="s">
        <v>1666</v>
      </c>
      <c r="E277" s="7" t="s">
        <v>1540</v>
      </c>
      <c r="F277" s="181">
        <v>12.97</v>
      </c>
      <c r="G277" s="182">
        <v>6.4396000000000004</v>
      </c>
      <c r="H277" s="183">
        <v>1</v>
      </c>
      <c r="I277" s="183">
        <v>1.6</v>
      </c>
      <c r="J277" s="183">
        <v>1.1499999999999999</v>
      </c>
      <c r="K277" s="20">
        <v>1</v>
      </c>
    </row>
    <row r="278" spans="1:11">
      <c r="A278" s="16" t="s">
        <v>341</v>
      </c>
      <c r="B278" s="7" t="s">
        <v>1665</v>
      </c>
      <c r="C278" s="7" t="s">
        <v>1533</v>
      </c>
      <c r="D278" s="7" t="s">
        <v>1666</v>
      </c>
      <c r="E278" s="7" t="s">
        <v>1540</v>
      </c>
      <c r="F278" s="181">
        <v>20.97</v>
      </c>
      <c r="G278" s="182">
        <v>10.2515</v>
      </c>
      <c r="H278" s="183">
        <v>1</v>
      </c>
      <c r="I278" s="183">
        <v>1.6</v>
      </c>
      <c r="J278" s="183">
        <v>1.1499999999999999</v>
      </c>
      <c r="K278" s="20">
        <v>1</v>
      </c>
    </row>
    <row r="279" spans="1:11">
      <c r="A279" s="16" t="s">
        <v>342</v>
      </c>
      <c r="B279" s="7" t="s">
        <v>1667</v>
      </c>
      <c r="C279" s="7" t="s">
        <v>1528</v>
      </c>
      <c r="D279" s="7" t="s">
        <v>1668</v>
      </c>
      <c r="E279" s="7" t="s">
        <v>1540</v>
      </c>
      <c r="F279" s="181">
        <v>5.5</v>
      </c>
      <c r="G279" s="182">
        <v>3.6284999999999998</v>
      </c>
      <c r="H279" s="183">
        <v>1</v>
      </c>
      <c r="I279" s="183">
        <v>1.6</v>
      </c>
      <c r="J279" s="183">
        <v>1.1499999999999999</v>
      </c>
      <c r="K279" s="20">
        <v>1</v>
      </c>
    </row>
    <row r="280" spans="1:11">
      <c r="A280" s="16" t="s">
        <v>343</v>
      </c>
      <c r="B280" s="7" t="s">
        <v>1667</v>
      </c>
      <c r="C280" s="7" t="s">
        <v>1531</v>
      </c>
      <c r="D280" s="7" t="s">
        <v>1668</v>
      </c>
      <c r="E280" s="7" t="s">
        <v>1540</v>
      </c>
      <c r="F280" s="181">
        <v>6.31</v>
      </c>
      <c r="G280" s="182">
        <v>3.9870000000000001</v>
      </c>
      <c r="H280" s="183">
        <v>1</v>
      </c>
      <c r="I280" s="183">
        <v>1.6</v>
      </c>
      <c r="J280" s="183">
        <v>1.1499999999999999</v>
      </c>
      <c r="K280" s="20">
        <v>1</v>
      </c>
    </row>
    <row r="281" spans="1:11">
      <c r="A281" s="16" t="s">
        <v>344</v>
      </c>
      <c r="B281" s="7" t="s">
        <v>1667</v>
      </c>
      <c r="C281" s="7" t="s">
        <v>1532</v>
      </c>
      <c r="D281" s="7" t="s">
        <v>1668</v>
      </c>
      <c r="E281" s="7" t="s">
        <v>1540</v>
      </c>
      <c r="F281" s="181">
        <v>9.07</v>
      </c>
      <c r="G281" s="182">
        <v>5.2946999999999997</v>
      </c>
      <c r="H281" s="183">
        <v>1</v>
      </c>
      <c r="I281" s="183">
        <v>1.6</v>
      </c>
      <c r="J281" s="183">
        <v>1.1499999999999999</v>
      </c>
      <c r="K281" s="20">
        <v>1</v>
      </c>
    </row>
    <row r="282" spans="1:11">
      <c r="A282" s="16" t="s">
        <v>345</v>
      </c>
      <c r="B282" s="7" t="s">
        <v>1667</v>
      </c>
      <c r="C282" s="7" t="s">
        <v>1533</v>
      </c>
      <c r="D282" s="7" t="s">
        <v>1668</v>
      </c>
      <c r="E282" s="7" t="s">
        <v>1540</v>
      </c>
      <c r="F282" s="181">
        <v>17.940000000000001</v>
      </c>
      <c r="G282" s="182">
        <v>9.5401000000000007</v>
      </c>
      <c r="H282" s="183">
        <v>1</v>
      </c>
      <c r="I282" s="183">
        <v>1.6</v>
      </c>
      <c r="J282" s="183">
        <v>1.1499999999999999</v>
      </c>
      <c r="K282" s="20">
        <v>1</v>
      </c>
    </row>
    <row r="283" spans="1:11">
      <c r="A283" s="16" t="s">
        <v>346</v>
      </c>
      <c r="B283" s="7" t="s">
        <v>1669</v>
      </c>
      <c r="C283" s="7" t="s">
        <v>1528</v>
      </c>
      <c r="D283" s="7" t="s">
        <v>1670</v>
      </c>
      <c r="E283" s="7" t="s">
        <v>1540</v>
      </c>
      <c r="F283" s="181">
        <v>6.63</v>
      </c>
      <c r="G283" s="182">
        <v>3.3755000000000002</v>
      </c>
      <c r="H283" s="183">
        <v>1</v>
      </c>
      <c r="I283" s="183">
        <v>1.6</v>
      </c>
      <c r="J283" s="183">
        <v>1.1499999999999999</v>
      </c>
      <c r="K283" s="20">
        <v>1</v>
      </c>
    </row>
    <row r="284" spans="1:11">
      <c r="A284" s="16" t="s">
        <v>347</v>
      </c>
      <c r="B284" s="7" t="s">
        <v>1669</v>
      </c>
      <c r="C284" s="7" t="s">
        <v>1531</v>
      </c>
      <c r="D284" s="7" t="s">
        <v>1670</v>
      </c>
      <c r="E284" s="7" t="s">
        <v>1540</v>
      </c>
      <c r="F284" s="181">
        <v>8.0399999999999991</v>
      </c>
      <c r="G284" s="182">
        <v>3.8919000000000001</v>
      </c>
      <c r="H284" s="183">
        <v>1</v>
      </c>
      <c r="I284" s="183">
        <v>1.6</v>
      </c>
      <c r="J284" s="183">
        <v>1.1499999999999999</v>
      </c>
      <c r="K284" s="20">
        <v>1</v>
      </c>
    </row>
    <row r="285" spans="1:11">
      <c r="A285" s="16" t="s">
        <v>348</v>
      </c>
      <c r="B285" s="7" t="s">
        <v>1669</v>
      </c>
      <c r="C285" s="7" t="s">
        <v>1532</v>
      </c>
      <c r="D285" s="7" t="s">
        <v>1670</v>
      </c>
      <c r="E285" s="7" t="s">
        <v>1540</v>
      </c>
      <c r="F285" s="181">
        <v>10.27</v>
      </c>
      <c r="G285" s="182">
        <v>4.9287999999999998</v>
      </c>
      <c r="H285" s="183">
        <v>1</v>
      </c>
      <c r="I285" s="183">
        <v>1.6</v>
      </c>
      <c r="J285" s="183">
        <v>1.1499999999999999</v>
      </c>
      <c r="K285" s="20">
        <v>1</v>
      </c>
    </row>
    <row r="286" spans="1:11">
      <c r="A286" s="16" t="s">
        <v>349</v>
      </c>
      <c r="B286" s="7" t="s">
        <v>1669</v>
      </c>
      <c r="C286" s="7" t="s">
        <v>1533</v>
      </c>
      <c r="D286" s="7" t="s">
        <v>1670</v>
      </c>
      <c r="E286" s="7" t="s">
        <v>1540</v>
      </c>
      <c r="F286" s="181">
        <v>16.91</v>
      </c>
      <c r="G286" s="182">
        <v>7.9370000000000003</v>
      </c>
      <c r="H286" s="183">
        <v>1</v>
      </c>
      <c r="I286" s="183">
        <v>1.6</v>
      </c>
      <c r="J286" s="183">
        <v>1.1499999999999999</v>
      </c>
      <c r="K286" s="20">
        <v>1</v>
      </c>
    </row>
    <row r="287" spans="1:11">
      <c r="A287" s="16" t="s">
        <v>350</v>
      </c>
      <c r="B287" s="7" t="s">
        <v>1671</v>
      </c>
      <c r="C287" s="7" t="s">
        <v>1528</v>
      </c>
      <c r="D287" s="7" t="s">
        <v>1672</v>
      </c>
      <c r="E287" s="7" t="s">
        <v>1540</v>
      </c>
      <c r="F287" s="181">
        <v>4.95</v>
      </c>
      <c r="G287" s="182">
        <v>2.6440999999999999</v>
      </c>
      <c r="H287" s="183">
        <v>1</v>
      </c>
      <c r="I287" s="183">
        <v>1.6</v>
      </c>
      <c r="J287" s="183">
        <v>1.1499999999999999</v>
      </c>
      <c r="K287" s="20">
        <v>1</v>
      </c>
    </row>
    <row r="288" spans="1:11">
      <c r="A288" s="16" t="s">
        <v>351</v>
      </c>
      <c r="B288" s="7" t="s">
        <v>1671</v>
      </c>
      <c r="C288" s="7" t="s">
        <v>1531</v>
      </c>
      <c r="D288" s="7" t="s">
        <v>1672</v>
      </c>
      <c r="E288" s="7" t="s">
        <v>1540</v>
      </c>
      <c r="F288" s="181">
        <v>5.97</v>
      </c>
      <c r="G288" s="182">
        <v>3.0516999999999999</v>
      </c>
      <c r="H288" s="183">
        <v>1</v>
      </c>
      <c r="I288" s="183">
        <v>1.6</v>
      </c>
      <c r="J288" s="183">
        <v>1.1499999999999999</v>
      </c>
      <c r="K288" s="20">
        <v>1</v>
      </c>
    </row>
    <row r="289" spans="1:11">
      <c r="A289" s="16" t="s">
        <v>352</v>
      </c>
      <c r="B289" s="7" t="s">
        <v>1671</v>
      </c>
      <c r="C289" s="7" t="s">
        <v>1532</v>
      </c>
      <c r="D289" s="7" t="s">
        <v>1672</v>
      </c>
      <c r="E289" s="7" t="s">
        <v>1540</v>
      </c>
      <c r="F289" s="181">
        <v>8.4</v>
      </c>
      <c r="G289" s="182">
        <v>4.0194000000000001</v>
      </c>
      <c r="H289" s="183">
        <v>1</v>
      </c>
      <c r="I289" s="183">
        <v>1.6</v>
      </c>
      <c r="J289" s="183">
        <v>1.1499999999999999</v>
      </c>
      <c r="K289" s="20">
        <v>1</v>
      </c>
    </row>
    <row r="290" spans="1:11">
      <c r="A290" s="16" t="s">
        <v>353</v>
      </c>
      <c r="B290" s="7" t="s">
        <v>1671</v>
      </c>
      <c r="C290" s="7" t="s">
        <v>1533</v>
      </c>
      <c r="D290" s="7" t="s">
        <v>1672</v>
      </c>
      <c r="E290" s="7" t="s">
        <v>1540</v>
      </c>
      <c r="F290" s="181">
        <v>15.4</v>
      </c>
      <c r="G290" s="182">
        <v>7.0218999999999996</v>
      </c>
      <c r="H290" s="183">
        <v>1</v>
      </c>
      <c r="I290" s="183">
        <v>1.6</v>
      </c>
      <c r="J290" s="183">
        <v>1.1499999999999999</v>
      </c>
      <c r="K290" s="20">
        <v>1</v>
      </c>
    </row>
    <row r="291" spans="1:11">
      <c r="A291" s="16" t="s">
        <v>354</v>
      </c>
      <c r="B291" s="7" t="s">
        <v>1673</v>
      </c>
      <c r="C291" s="7" t="s">
        <v>1528</v>
      </c>
      <c r="D291" s="7" t="s">
        <v>1674</v>
      </c>
      <c r="E291" s="7" t="s">
        <v>1540</v>
      </c>
      <c r="F291" s="181">
        <v>4.22</v>
      </c>
      <c r="G291" s="182">
        <v>2.7237</v>
      </c>
      <c r="H291" s="183">
        <v>1</v>
      </c>
      <c r="I291" s="183">
        <v>1.6</v>
      </c>
      <c r="J291" s="183">
        <v>1.1499999999999999</v>
      </c>
      <c r="K291" s="20">
        <v>1</v>
      </c>
    </row>
    <row r="292" spans="1:11">
      <c r="A292" s="16" t="s">
        <v>355</v>
      </c>
      <c r="B292" s="7" t="s">
        <v>1673</v>
      </c>
      <c r="C292" s="7" t="s">
        <v>1531</v>
      </c>
      <c r="D292" s="7" t="s">
        <v>1674</v>
      </c>
      <c r="E292" s="7" t="s">
        <v>1540</v>
      </c>
      <c r="F292" s="181">
        <v>5.54</v>
      </c>
      <c r="G292" s="182">
        <v>3.1726999999999999</v>
      </c>
      <c r="H292" s="183">
        <v>1</v>
      </c>
      <c r="I292" s="183">
        <v>1.6</v>
      </c>
      <c r="J292" s="183">
        <v>1.1499999999999999</v>
      </c>
      <c r="K292" s="20">
        <v>1</v>
      </c>
    </row>
    <row r="293" spans="1:11">
      <c r="A293" s="16" t="s">
        <v>356</v>
      </c>
      <c r="B293" s="7" t="s">
        <v>1673</v>
      </c>
      <c r="C293" s="7" t="s">
        <v>1532</v>
      </c>
      <c r="D293" s="7" t="s">
        <v>1674</v>
      </c>
      <c r="E293" s="7" t="s">
        <v>1540</v>
      </c>
      <c r="F293" s="181">
        <v>8.91</v>
      </c>
      <c r="G293" s="182">
        <v>4.2031000000000001</v>
      </c>
      <c r="H293" s="183">
        <v>1</v>
      </c>
      <c r="I293" s="183">
        <v>1.6</v>
      </c>
      <c r="J293" s="183">
        <v>1.1499999999999999</v>
      </c>
      <c r="K293" s="20">
        <v>1</v>
      </c>
    </row>
    <row r="294" spans="1:11">
      <c r="A294" s="16" t="s">
        <v>357</v>
      </c>
      <c r="B294" s="7" t="s">
        <v>1673</v>
      </c>
      <c r="C294" s="7" t="s">
        <v>1533</v>
      </c>
      <c r="D294" s="7" t="s">
        <v>1674</v>
      </c>
      <c r="E294" s="7" t="s">
        <v>1540</v>
      </c>
      <c r="F294" s="181">
        <v>17.23</v>
      </c>
      <c r="G294" s="182">
        <v>7.8846999999999996</v>
      </c>
      <c r="H294" s="183">
        <v>1</v>
      </c>
      <c r="I294" s="183">
        <v>1.6</v>
      </c>
      <c r="J294" s="183">
        <v>1.1499999999999999</v>
      </c>
      <c r="K294" s="20">
        <v>1</v>
      </c>
    </row>
    <row r="295" spans="1:11">
      <c r="A295" s="16" t="s">
        <v>358</v>
      </c>
      <c r="B295" s="7" t="s">
        <v>1675</v>
      </c>
      <c r="C295" s="7" t="s">
        <v>1528</v>
      </c>
      <c r="D295" s="7" t="s">
        <v>1676</v>
      </c>
      <c r="E295" s="7" t="s">
        <v>1540</v>
      </c>
      <c r="F295" s="181">
        <v>4.18</v>
      </c>
      <c r="G295" s="182">
        <v>1.6272</v>
      </c>
      <c r="H295" s="183">
        <v>1</v>
      </c>
      <c r="I295" s="183">
        <v>1.6</v>
      </c>
      <c r="J295" s="183">
        <v>1.1499999999999999</v>
      </c>
      <c r="K295" s="20">
        <v>1</v>
      </c>
    </row>
    <row r="296" spans="1:11">
      <c r="A296" s="16" t="s">
        <v>359</v>
      </c>
      <c r="B296" s="7" t="s">
        <v>1675</v>
      </c>
      <c r="C296" s="7" t="s">
        <v>1531</v>
      </c>
      <c r="D296" s="7" t="s">
        <v>1676</v>
      </c>
      <c r="E296" s="7" t="s">
        <v>1540</v>
      </c>
      <c r="F296" s="181">
        <v>5.43</v>
      </c>
      <c r="G296" s="182">
        <v>2.2164000000000001</v>
      </c>
      <c r="H296" s="183">
        <v>1</v>
      </c>
      <c r="I296" s="183">
        <v>1.6</v>
      </c>
      <c r="J296" s="183">
        <v>1.1499999999999999</v>
      </c>
      <c r="K296" s="20">
        <v>1</v>
      </c>
    </row>
    <row r="297" spans="1:11">
      <c r="A297" s="16" t="s">
        <v>360</v>
      </c>
      <c r="B297" s="7" t="s">
        <v>1675</v>
      </c>
      <c r="C297" s="7" t="s">
        <v>1532</v>
      </c>
      <c r="D297" s="7" t="s">
        <v>1676</v>
      </c>
      <c r="E297" s="7" t="s">
        <v>1540</v>
      </c>
      <c r="F297" s="181">
        <v>9.11</v>
      </c>
      <c r="G297" s="182">
        <v>3.7065999999999999</v>
      </c>
      <c r="H297" s="183">
        <v>1</v>
      </c>
      <c r="I297" s="183">
        <v>1.6</v>
      </c>
      <c r="J297" s="183">
        <v>1.1499999999999999</v>
      </c>
      <c r="K297" s="20">
        <v>1</v>
      </c>
    </row>
    <row r="298" spans="1:11">
      <c r="A298" s="16" t="s">
        <v>361</v>
      </c>
      <c r="B298" s="7" t="s">
        <v>1675</v>
      </c>
      <c r="C298" s="7" t="s">
        <v>1533</v>
      </c>
      <c r="D298" s="7" t="s">
        <v>1676</v>
      </c>
      <c r="E298" s="7" t="s">
        <v>1540</v>
      </c>
      <c r="F298" s="181">
        <v>16.760000000000002</v>
      </c>
      <c r="G298" s="182">
        <v>7.1696999999999997</v>
      </c>
      <c r="H298" s="183">
        <v>1</v>
      </c>
      <c r="I298" s="183">
        <v>1.6</v>
      </c>
      <c r="J298" s="183">
        <v>1.1499999999999999</v>
      </c>
      <c r="K298" s="20">
        <v>1</v>
      </c>
    </row>
    <row r="299" spans="1:11">
      <c r="A299" s="16" t="s">
        <v>362</v>
      </c>
      <c r="B299" s="7" t="s">
        <v>1677</v>
      </c>
      <c r="C299" s="7" t="s">
        <v>1528</v>
      </c>
      <c r="D299" s="7" t="s">
        <v>1678</v>
      </c>
      <c r="E299" s="7" t="s">
        <v>1540</v>
      </c>
      <c r="F299" s="181">
        <v>4.0599999999999996</v>
      </c>
      <c r="G299" s="182">
        <v>2.1844000000000001</v>
      </c>
      <c r="H299" s="183">
        <v>1</v>
      </c>
      <c r="I299" s="183">
        <v>1.6</v>
      </c>
      <c r="J299" s="183">
        <v>1.1499999999999999</v>
      </c>
      <c r="K299" s="20">
        <v>1</v>
      </c>
    </row>
    <row r="300" spans="1:11">
      <c r="A300" s="16" t="s">
        <v>363</v>
      </c>
      <c r="B300" s="7" t="s">
        <v>1677</v>
      </c>
      <c r="C300" s="7" t="s">
        <v>1531</v>
      </c>
      <c r="D300" s="7" t="s">
        <v>1678</v>
      </c>
      <c r="E300" s="7" t="s">
        <v>1540</v>
      </c>
      <c r="F300" s="181">
        <v>5.03</v>
      </c>
      <c r="G300" s="182">
        <v>2.2764000000000002</v>
      </c>
      <c r="H300" s="183">
        <v>1</v>
      </c>
      <c r="I300" s="183">
        <v>1.6</v>
      </c>
      <c r="J300" s="183">
        <v>1.1499999999999999</v>
      </c>
      <c r="K300" s="20">
        <v>1</v>
      </c>
    </row>
    <row r="301" spans="1:11">
      <c r="A301" s="16" t="s">
        <v>364</v>
      </c>
      <c r="B301" s="7" t="s">
        <v>1677</v>
      </c>
      <c r="C301" s="7" t="s">
        <v>1532</v>
      </c>
      <c r="D301" s="7" t="s">
        <v>1678</v>
      </c>
      <c r="E301" s="7" t="s">
        <v>1540</v>
      </c>
      <c r="F301" s="181">
        <v>8.67</v>
      </c>
      <c r="G301" s="182">
        <v>2.8201000000000001</v>
      </c>
      <c r="H301" s="183">
        <v>1</v>
      </c>
      <c r="I301" s="183">
        <v>1.6</v>
      </c>
      <c r="J301" s="183">
        <v>1.1499999999999999</v>
      </c>
      <c r="K301" s="20">
        <v>1</v>
      </c>
    </row>
    <row r="302" spans="1:11">
      <c r="A302" s="16" t="s">
        <v>365</v>
      </c>
      <c r="B302" s="7" t="s">
        <v>1677</v>
      </c>
      <c r="C302" s="7" t="s">
        <v>1533</v>
      </c>
      <c r="D302" s="7" t="s">
        <v>1678</v>
      </c>
      <c r="E302" s="7" t="s">
        <v>1540</v>
      </c>
      <c r="F302" s="181">
        <v>15.44</v>
      </c>
      <c r="G302" s="182">
        <v>4.7352999999999996</v>
      </c>
      <c r="H302" s="183">
        <v>1</v>
      </c>
      <c r="I302" s="183">
        <v>1.6</v>
      </c>
      <c r="J302" s="183">
        <v>1.1499999999999999</v>
      </c>
      <c r="K302" s="20">
        <v>1</v>
      </c>
    </row>
    <row r="303" spans="1:11">
      <c r="A303" s="16" t="s">
        <v>366</v>
      </c>
      <c r="B303" s="7" t="s">
        <v>1679</v>
      </c>
      <c r="C303" s="7" t="s">
        <v>1528</v>
      </c>
      <c r="D303" s="7" t="s">
        <v>1680</v>
      </c>
      <c r="E303" s="7" t="s">
        <v>1540</v>
      </c>
      <c r="F303" s="181">
        <v>2.46</v>
      </c>
      <c r="G303" s="182">
        <v>1.5036</v>
      </c>
      <c r="H303" s="183">
        <v>1</v>
      </c>
      <c r="I303" s="183">
        <v>1.6</v>
      </c>
      <c r="J303" s="183">
        <v>1.1499999999999999</v>
      </c>
      <c r="K303" s="20">
        <v>1</v>
      </c>
    </row>
    <row r="304" spans="1:11">
      <c r="A304" s="16" t="s">
        <v>367</v>
      </c>
      <c r="B304" s="7" t="s">
        <v>1679</v>
      </c>
      <c r="C304" s="7" t="s">
        <v>1531</v>
      </c>
      <c r="D304" s="7" t="s">
        <v>1680</v>
      </c>
      <c r="E304" s="7" t="s">
        <v>1540</v>
      </c>
      <c r="F304" s="181">
        <v>3.74</v>
      </c>
      <c r="G304" s="182">
        <v>1.7569999999999999</v>
      </c>
      <c r="H304" s="183">
        <v>1</v>
      </c>
      <c r="I304" s="183">
        <v>1.6</v>
      </c>
      <c r="J304" s="183">
        <v>1.1499999999999999</v>
      </c>
      <c r="K304" s="20">
        <v>1</v>
      </c>
    </row>
    <row r="305" spans="1:11">
      <c r="A305" s="16" t="s">
        <v>368</v>
      </c>
      <c r="B305" s="7" t="s">
        <v>1679</v>
      </c>
      <c r="C305" s="7" t="s">
        <v>1532</v>
      </c>
      <c r="D305" s="7" t="s">
        <v>1680</v>
      </c>
      <c r="E305" s="7" t="s">
        <v>1540</v>
      </c>
      <c r="F305" s="181">
        <v>6.22</v>
      </c>
      <c r="G305" s="182">
        <v>2.3203999999999998</v>
      </c>
      <c r="H305" s="183">
        <v>1</v>
      </c>
      <c r="I305" s="183">
        <v>1.6</v>
      </c>
      <c r="J305" s="183">
        <v>1.1499999999999999</v>
      </c>
      <c r="K305" s="20">
        <v>1</v>
      </c>
    </row>
    <row r="306" spans="1:11">
      <c r="A306" s="16" t="s">
        <v>369</v>
      </c>
      <c r="B306" s="7" t="s">
        <v>1679</v>
      </c>
      <c r="C306" s="7" t="s">
        <v>1533</v>
      </c>
      <c r="D306" s="7" t="s">
        <v>1680</v>
      </c>
      <c r="E306" s="7" t="s">
        <v>1540</v>
      </c>
      <c r="F306" s="181">
        <v>12.56</v>
      </c>
      <c r="G306" s="182">
        <v>4.3381999999999996</v>
      </c>
      <c r="H306" s="183">
        <v>1</v>
      </c>
      <c r="I306" s="183">
        <v>1.6</v>
      </c>
      <c r="J306" s="183">
        <v>1.1499999999999999</v>
      </c>
      <c r="K306" s="20">
        <v>1</v>
      </c>
    </row>
    <row r="307" spans="1:11">
      <c r="A307" s="16" t="s">
        <v>370</v>
      </c>
      <c r="B307" s="7" t="s">
        <v>1681</v>
      </c>
      <c r="C307" s="7" t="s">
        <v>1528</v>
      </c>
      <c r="D307" s="7" t="s">
        <v>1682</v>
      </c>
      <c r="E307" s="7" t="s">
        <v>1540</v>
      </c>
      <c r="F307" s="181">
        <v>2.31</v>
      </c>
      <c r="G307" s="182">
        <v>1.7115</v>
      </c>
      <c r="H307" s="183">
        <v>1</v>
      </c>
      <c r="I307" s="183">
        <v>1.6</v>
      </c>
      <c r="J307" s="183">
        <v>1.1499999999999999</v>
      </c>
      <c r="K307" s="20">
        <v>1</v>
      </c>
    </row>
    <row r="308" spans="1:11">
      <c r="A308" s="16" t="s">
        <v>371</v>
      </c>
      <c r="B308" s="7" t="s">
        <v>1681</v>
      </c>
      <c r="C308" s="7" t="s">
        <v>1531</v>
      </c>
      <c r="D308" s="7" t="s">
        <v>1682</v>
      </c>
      <c r="E308" s="7" t="s">
        <v>1540</v>
      </c>
      <c r="F308" s="181">
        <v>3.83</v>
      </c>
      <c r="G308" s="182">
        <v>2.0743999999999998</v>
      </c>
      <c r="H308" s="183">
        <v>1</v>
      </c>
      <c r="I308" s="183">
        <v>1.6</v>
      </c>
      <c r="J308" s="183">
        <v>1.1499999999999999</v>
      </c>
      <c r="K308" s="20">
        <v>1</v>
      </c>
    </row>
    <row r="309" spans="1:11">
      <c r="A309" s="16" t="s">
        <v>372</v>
      </c>
      <c r="B309" s="7" t="s">
        <v>1681</v>
      </c>
      <c r="C309" s="7" t="s">
        <v>1532</v>
      </c>
      <c r="D309" s="7" t="s">
        <v>1682</v>
      </c>
      <c r="E309" s="7" t="s">
        <v>1540</v>
      </c>
      <c r="F309" s="181">
        <v>7.86</v>
      </c>
      <c r="G309" s="182">
        <v>2.9436</v>
      </c>
      <c r="H309" s="183">
        <v>1</v>
      </c>
      <c r="I309" s="183">
        <v>1.6</v>
      </c>
      <c r="J309" s="183">
        <v>1.1499999999999999</v>
      </c>
      <c r="K309" s="20">
        <v>1</v>
      </c>
    </row>
    <row r="310" spans="1:11">
      <c r="A310" s="16" t="s">
        <v>373</v>
      </c>
      <c r="B310" s="7" t="s">
        <v>1681</v>
      </c>
      <c r="C310" s="7" t="s">
        <v>1533</v>
      </c>
      <c r="D310" s="7" t="s">
        <v>1682</v>
      </c>
      <c r="E310" s="7" t="s">
        <v>1540</v>
      </c>
      <c r="F310" s="181">
        <v>16.66</v>
      </c>
      <c r="G310" s="182">
        <v>5.7458999999999998</v>
      </c>
      <c r="H310" s="183">
        <v>1</v>
      </c>
      <c r="I310" s="183">
        <v>1.6</v>
      </c>
      <c r="J310" s="183">
        <v>1.1499999999999999</v>
      </c>
      <c r="K310" s="20">
        <v>1</v>
      </c>
    </row>
    <row r="311" spans="1:11">
      <c r="A311" s="16" t="s">
        <v>374</v>
      </c>
      <c r="B311" s="7" t="s">
        <v>1683</v>
      </c>
      <c r="C311" s="7" t="s">
        <v>1528</v>
      </c>
      <c r="D311" s="7" t="s">
        <v>1684</v>
      </c>
      <c r="E311" s="7" t="s">
        <v>1540</v>
      </c>
      <c r="F311" s="181">
        <v>2.36</v>
      </c>
      <c r="G311" s="182">
        <v>1.8805000000000001</v>
      </c>
      <c r="H311" s="183">
        <v>1</v>
      </c>
      <c r="I311" s="183">
        <v>1.6</v>
      </c>
      <c r="J311" s="183">
        <v>1.1499999999999999</v>
      </c>
      <c r="K311" s="20">
        <v>1</v>
      </c>
    </row>
    <row r="312" spans="1:11">
      <c r="A312" s="16" t="s">
        <v>375</v>
      </c>
      <c r="B312" s="7" t="s">
        <v>1683</v>
      </c>
      <c r="C312" s="7" t="s">
        <v>1531</v>
      </c>
      <c r="D312" s="7" t="s">
        <v>1684</v>
      </c>
      <c r="E312" s="7" t="s">
        <v>1540</v>
      </c>
      <c r="F312" s="181">
        <v>2.98</v>
      </c>
      <c r="G312" s="182">
        <v>2.0348999999999999</v>
      </c>
      <c r="H312" s="183">
        <v>1</v>
      </c>
      <c r="I312" s="183">
        <v>1.6</v>
      </c>
      <c r="J312" s="183">
        <v>1.1499999999999999</v>
      </c>
      <c r="K312" s="20">
        <v>1</v>
      </c>
    </row>
    <row r="313" spans="1:11">
      <c r="A313" s="16" t="s">
        <v>376</v>
      </c>
      <c r="B313" s="7" t="s">
        <v>1683</v>
      </c>
      <c r="C313" s="7" t="s">
        <v>1532</v>
      </c>
      <c r="D313" s="7" t="s">
        <v>1684</v>
      </c>
      <c r="E313" s="7" t="s">
        <v>1540</v>
      </c>
      <c r="F313" s="181">
        <v>5.05</v>
      </c>
      <c r="G313" s="182">
        <v>2.6303999999999998</v>
      </c>
      <c r="H313" s="183">
        <v>1</v>
      </c>
      <c r="I313" s="183">
        <v>1.6</v>
      </c>
      <c r="J313" s="183">
        <v>1.1499999999999999</v>
      </c>
      <c r="K313" s="20">
        <v>1</v>
      </c>
    </row>
    <row r="314" spans="1:11">
      <c r="A314" s="16" t="s">
        <v>377</v>
      </c>
      <c r="B314" s="7" t="s">
        <v>1683</v>
      </c>
      <c r="C314" s="7" t="s">
        <v>1533</v>
      </c>
      <c r="D314" s="7" t="s">
        <v>1684</v>
      </c>
      <c r="E314" s="7" t="s">
        <v>1540</v>
      </c>
      <c r="F314" s="181">
        <v>8.77</v>
      </c>
      <c r="G314" s="182">
        <v>4.3826000000000001</v>
      </c>
      <c r="H314" s="183">
        <v>1</v>
      </c>
      <c r="I314" s="183">
        <v>1.6</v>
      </c>
      <c r="J314" s="183">
        <v>1.1499999999999999</v>
      </c>
      <c r="K314" s="20">
        <v>1</v>
      </c>
    </row>
    <row r="315" spans="1:11">
      <c r="A315" s="16" t="s">
        <v>378</v>
      </c>
      <c r="B315" s="7" t="s">
        <v>1685</v>
      </c>
      <c r="C315" s="7" t="s">
        <v>1528</v>
      </c>
      <c r="D315" s="7" t="s">
        <v>1686</v>
      </c>
      <c r="E315" s="7" t="s">
        <v>1540</v>
      </c>
      <c r="F315" s="181">
        <v>1.63</v>
      </c>
      <c r="G315" s="182">
        <v>1.7292000000000001</v>
      </c>
      <c r="H315" s="183">
        <v>1</v>
      </c>
      <c r="I315" s="183">
        <v>1.6</v>
      </c>
      <c r="J315" s="183">
        <v>1.1499999999999999</v>
      </c>
      <c r="K315" s="20">
        <v>1</v>
      </c>
    </row>
    <row r="316" spans="1:11">
      <c r="A316" s="16" t="s">
        <v>379</v>
      </c>
      <c r="B316" s="7" t="s">
        <v>1685</v>
      </c>
      <c r="C316" s="7" t="s">
        <v>1531</v>
      </c>
      <c r="D316" s="7" t="s">
        <v>1686</v>
      </c>
      <c r="E316" s="7" t="s">
        <v>1540</v>
      </c>
      <c r="F316" s="181">
        <v>2.4</v>
      </c>
      <c r="G316" s="182">
        <v>1.9648000000000001</v>
      </c>
      <c r="H316" s="183">
        <v>1</v>
      </c>
      <c r="I316" s="183">
        <v>1.6</v>
      </c>
      <c r="J316" s="183">
        <v>1.1499999999999999</v>
      </c>
      <c r="K316" s="20">
        <v>1</v>
      </c>
    </row>
    <row r="317" spans="1:11">
      <c r="A317" s="16" t="s">
        <v>380</v>
      </c>
      <c r="B317" s="7" t="s">
        <v>1685</v>
      </c>
      <c r="C317" s="7" t="s">
        <v>1532</v>
      </c>
      <c r="D317" s="7" t="s">
        <v>1686</v>
      </c>
      <c r="E317" s="7" t="s">
        <v>1540</v>
      </c>
      <c r="F317" s="181">
        <v>4.8600000000000003</v>
      </c>
      <c r="G317" s="182">
        <v>2.5362</v>
      </c>
      <c r="H317" s="183">
        <v>1</v>
      </c>
      <c r="I317" s="183">
        <v>1.6</v>
      </c>
      <c r="J317" s="183">
        <v>1.1499999999999999</v>
      </c>
      <c r="K317" s="20">
        <v>1</v>
      </c>
    </row>
    <row r="318" spans="1:11">
      <c r="A318" s="16" t="s">
        <v>381</v>
      </c>
      <c r="B318" s="7" t="s">
        <v>1685</v>
      </c>
      <c r="C318" s="7" t="s">
        <v>1533</v>
      </c>
      <c r="D318" s="7" t="s">
        <v>1686</v>
      </c>
      <c r="E318" s="7" t="s">
        <v>1540</v>
      </c>
      <c r="F318" s="181">
        <v>9.68</v>
      </c>
      <c r="G318" s="182">
        <v>4.4253</v>
      </c>
      <c r="H318" s="183">
        <v>1</v>
      </c>
      <c r="I318" s="183">
        <v>1.6</v>
      </c>
      <c r="J318" s="183">
        <v>1.1499999999999999</v>
      </c>
      <c r="K318" s="20">
        <v>1</v>
      </c>
    </row>
    <row r="319" spans="1:11">
      <c r="A319" s="16" t="s">
        <v>382</v>
      </c>
      <c r="B319" s="7" t="s">
        <v>1687</v>
      </c>
      <c r="C319" s="7" t="s">
        <v>1528</v>
      </c>
      <c r="D319" s="7" t="s">
        <v>1688</v>
      </c>
      <c r="E319" s="7" t="s">
        <v>1540</v>
      </c>
      <c r="F319" s="181">
        <v>2.76</v>
      </c>
      <c r="G319" s="182">
        <v>1.3448</v>
      </c>
      <c r="H319" s="183">
        <v>1</v>
      </c>
      <c r="I319" s="183">
        <v>1.6</v>
      </c>
      <c r="J319" s="183">
        <v>1.1499999999999999</v>
      </c>
      <c r="K319" s="20">
        <v>1</v>
      </c>
    </row>
    <row r="320" spans="1:11">
      <c r="A320" s="16" t="s">
        <v>383</v>
      </c>
      <c r="B320" s="7" t="s">
        <v>1687</v>
      </c>
      <c r="C320" s="7" t="s">
        <v>1531</v>
      </c>
      <c r="D320" s="7" t="s">
        <v>1688</v>
      </c>
      <c r="E320" s="7" t="s">
        <v>1540</v>
      </c>
      <c r="F320" s="181">
        <v>2.3199999999999998</v>
      </c>
      <c r="G320" s="182">
        <v>2.5939999999999999</v>
      </c>
      <c r="H320" s="183">
        <v>1</v>
      </c>
      <c r="I320" s="183">
        <v>1.6</v>
      </c>
      <c r="J320" s="183">
        <v>1.1499999999999999</v>
      </c>
      <c r="K320" s="20">
        <v>1</v>
      </c>
    </row>
    <row r="321" spans="1:11">
      <c r="A321" s="16" t="s">
        <v>384</v>
      </c>
      <c r="B321" s="7" t="s">
        <v>1687</v>
      </c>
      <c r="C321" s="7" t="s">
        <v>1532</v>
      </c>
      <c r="D321" s="7" t="s">
        <v>1688</v>
      </c>
      <c r="E321" s="7" t="s">
        <v>1540</v>
      </c>
      <c r="F321" s="181">
        <v>4.1500000000000004</v>
      </c>
      <c r="G321" s="182">
        <v>2.8664999999999998</v>
      </c>
      <c r="H321" s="183">
        <v>1</v>
      </c>
      <c r="I321" s="183">
        <v>1.6</v>
      </c>
      <c r="J321" s="183">
        <v>1.1499999999999999</v>
      </c>
      <c r="K321" s="20">
        <v>1</v>
      </c>
    </row>
    <row r="322" spans="1:11">
      <c r="A322" s="16" t="s">
        <v>385</v>
      </c>
      <c r="B322" s="7" t="s">
        <v>1687</v>
      </c>
      <c r="C322" s="7" t="s">
        <v>1533</v>
      </c>
      <c r="D322" s="7" t="s">
        <v>1688</v>
      </c>
      <c r="E322" s="7" t="s">
        <v>1540</v>
      </c>
      <c r="F322" s="181">
        <v>12.48</v>
      </c>
      <c r="G322" s="182">
        <v>5.1040999999999999</v>
      </c>
      <c r="H322" s="183">
        <v>1</v>
      </c>
      <c r="I322" s="183">
        <v>1.6</v>
      </c>
      <c r="J322" s="183">
        <v>1.1499999999999999</v>
      </c>
      <c r="K322" s="20">
        <v>1</v>
      </c>
    </row>
    <row r="323" spans="1:11">
      <c r="A323" s="16" t="s">
        <v>386</v>
      </c>
      <c r="B323" s="7" t="s">
        <v>1689</v>
      </c>
      <c r="C323" s="7" t="s">
        <v>1528</v>
      </c>
      <c r="D323" s="7" t="s">
        <v>1690</v>
      </c>
      <c r="E323" s="7" t="s">
        <v>1540</v>
      </c>
      <c r="F323" s="181">
        <v>2.4</v>
      </c>
      <c r="G323" s="182">
        <v>1.1286</v>
      </c>
      <c r="H323" s="183">
        <v>1</v>
      </c>
      <c r="I323" s="183">
        <v>1.6</v>
      </c>
      <c r="J323" s="183">
        <v>1.1499999999999999</v>
      </c>
      <c r="K323" s="20">
        <v>1</v>
      </c>
    </row>
    <row r="324" spans="1:11">
      <c r="A324" s="16" t="s">
        <v>387</v>
      </c>
      <c r="B324" s="7" t="s">
        <v>1689</v>
      </c>
      <c r="C324" s="7" t="s">
        <v>1531</v>
      </c>
      <c r="D324" s="7" t="s">
        <v>1690</v>
      </c>
      <c r="E324" s="7" t="s">
        <v>1540</v>
      </c>
      <c r="F324" s="181">
        <v>3.85</v>
      </c>
      <c r="G324" s="182">
        <v>1.4479</v>
      </c>
      <c r="H324" s="183">
        <v>1</v>
      </c>
      <c r="I324" s="183">
        <v>1.6</v>
      </c>
      <c r="J324" s="183">
        <v>1.1499999999999999</v>
      </c>
      <c r="K324" s="20">
        <v>1</v>
      </c>
    </row>
    <row r="325" spans="1:11">
      <c r="A325" s="16" t="s">
        <v>388</v>
      </c>
      <c r="B325" s="7" t="s">
        <v>1689</v>
      </c>
      <c r="C325" s="7" t="s">
        <v>1532</v>
      </c>
      <c r="D325" s="7" t="s">
        <v>1690</v>
      </c>
      <c r="E325" s="7" t="s">
        <v>1540</v>
      </c>
      <c r="F325" s="181">
        <v>7.16</v>
      </c>
      <c r="G325" s="182">
        <v>2.2745000000000002</v>
      </c>
      <c r="H325" s="183">
        <v>1</v>
      </c>
      <c r="I325" s="183">
        <v>1.6</v>
      </c>
      <c r="J325" s="183">
        <v>1.1499999999999999</v>
      </c>
      <c r="K325" s="20">
        <v>1</v>
      </c>
    </row>
    <row r="326" spans="1:11">
      <c r="A326" s="16" t="s">
        <v>389</v>
      </c>
      <c r="B326" s="7" t="s">
        <v>1689</v>
      </c>
      <c r="C326" s="7" t="s">
        <v>1533</v>
      </c>
      <c r="D326" s="7" t="s">
        <v>1690</v>
      </c>
      <c r="E326" s="7" t="s">
        <v>1540</v>
      </c>
      <c r="F326" s="181">
        <v>15.49</v>
      </c>
      <c r="G326" s="182">
        <v>4.6589999999999998</v>
      </c>
      <c r="H326" s="183">
        <v>1</v>
      </c>
      <c r="I326" s="183">
        <v>1.6</v>
      </c>
      <c r="J326" s="183">
        <v>1.1499999999999999</v>
      </c>
      <c r="K326" s="20">
        <v>1</v>
      </c>
    </row>
    <row r="327" spans="1:11">
      <c r="A327" s="16" t="s">
        <v>390</v>
      </c>
      <c r="B327" s="7" t="s">
        <v>1691</v>
      </c>
      <c r="C327" s="7" t="s">
        <v>1528</v>
      </c>
      <c r="D327" s="7" t="s">
        <v>1692</v>
      </c>
      <c r="E327" s="7" t="s">
        <v>1540</v>
      </c>
      <c r="F327" s="181">
        <v>3.8</v>
      </c>
      <c r="G327" s="182">
        <v>1.0951</v>
      </c>
      <c r="H327" s="183">
        <v>1</v>
      </c>
      <c r="I327" s="183">
        <v>1.6</v>
      </c>
      <c r="J327" s="183">
        <v>1.1499999999999999</v>
      </c>
      <c r="K327" s="20">
        <v>1</v>
      </c>
    </row>
    <row r="328" spans="1:11">
      <c r="A328" s="16" t="s">
        <v>391</v>
      </c>
      <c r="B328" s="7" t="s">
        <v>1691</v>
      </c>
      <c r="C328" s="7" t="s">
        <v>1531</v>
      </c>
      <c r="D328" s="7" t="s">
        <v>1692</v>
      </c>
      <c r="E328" s="7" t="s">
        <v>1540</v>
      </c>
      <c r="F328" s="181">
        <v>5.51</v>
      </c>
      <c r="G328" s="182">
        <v>1.4865999999999999</v>
      </c>
      <c r="H328" s="183">
        <v>1</v>
      </c>
      <c r="I328" s="183">
        <v>1.6</v>
      </c>
      <c r="J328" s="183">
        <v>1.1499999999999999</v>
      </c>
      <c r="K328" s="20">
        <v>1</v>
      </c>
    </row>
    <row r="329" spans="1:11">
      <c r="A329" s="16" t="s">
        <v>392</v>
      </c>
      <c r="B329" s="7" t="s">
        <v>1691</v>
      </c>
      <c r="C329" s="7" t="s">
        <v>1532</v>
      </c>
      <c r="D329" s="7" t="s">
        <v>1692</v>
      </c>
      <c r="E329" s="7" t="s">
        <v>1540</v>
      </c>
      <c r="F329" s="181">
        <v>9.14</v>
      </c>
      <c r="G329" s="182">
        <v>2.3218999999999999</v>
      </c>
      <c r="H329" s="183">
        <v>1</v>
      </c>
      <c r="I329" s="183">
        <v>1.6</v>
      </c>
      <c r="J329" s="183">
        <v>1.1499999999999999</v>
      </c>
      <c r="K329" s="20">
        <v>1</v>
      </c>
    </row>
    <row r="330" spans="1:11">
      <c r="A330" s="16" t="s">
        <v>393</v>
      </c>
      <c r="B330" s="7" t="s">
        <v>1691</v>
      </c>
      <c r="C330" s="7" t="s">
        <v>1533</v>
      </c>
      <c r="D330" s="7" t="s">
        <v>1692</v>
      </c>
      <c r="E330" s="7" t="s">
        <v>1540</v>
      </c>
      <c r="F330" s="181">
        <v>15.45</v>
      </c>
      <c r="G330" s="182">
        <v>4.5751999999999997</v>
      </c>
      <c r="H330" s="183">
        <v>1</v>
      </c>
      <c r="I330" s="183">
        <v>1.6</v>
      </c>
      <c r="J330" s="183">
        <v>1.1499999999999999</v>
      </c>
      <c r="K330" s="20">
        <v>1</v>
      </c>
    </row>
    <row r="331" spans="1:11">
      <c r="A331" s="16" t="s">
        <v>394</v>
      </c>
      <c r="B331" s="7" t="s">
        <v>1693</v>
      </c>
      <c r="C331" s="7" t="s">
        <v>1528</v>
      </c>
      <c r="D331" s="7" t="s">
        <v>1694</v>
      </c>
      <c r="E331" s="7" t="s">
        <v>1540</v>
      </c>
      <c r="F331" s="181">
        <v>2.04</v>
      </c>
      <c r="G331" s="182">
        <v>0.6724</v>
      </c>
      <c r="H331" s="183">
        <v>1</v>
      </c>
      <c r="I331" s="183">
        <v>1.6</v>
      </c>
      <c r="J331" s="183">
        <v>1.1499999999999999</v>
      </c>
      <c r="K331" s="20">
        <v>1</v>
      </c>
    </row>
    <row r="332" spans="1:11">
      <c r="A332" s="16" t="s">
        <v>395</v>
      </c>
      <c r="B332" s="7" t="s">
        <v>1693</v>
      </c>
      <c r="C332" s="7" t="s">
        <v>1531</v>
      </c>
      <c r="D332" s="7" t="s">
        <v>1694</v>
      </c>
      <c r="E332" s="7" t="s">
        <v>1540</v>
      </c>
      <c r="F332" s="181">
        <v>3.03</v>
      </c>
      <c r="G332" s="182">
        <v>0.80049999999999999</v>
      </c>
      <c r="H332" s="183">
        <v>1</v>
      </c>
      <c r="I332" s="183">
        <v>1.6</v>
      </c>
      <c r="J332" s="183">
        <v>1.1499999999999999</v>
      </c>
      <c r="K332" s="20">
        <v>1</v>
      </c>
    </row>
    <row r="333" spans="1:11">
      <c r="A333" s="16" t="s">
        <v>396</v>
      </c>
      <c r="B333" s="7" t="s">
        <v>1693</v>
      </c>
      <c r="C333" s="7" t="s">
        <v>1532</v>
      </c>
      <c r="D333" s="7" t="s">
        <v>1694</v>
      </c>
      <c r="E333" s="7" t="s">
        <v>1540</v>
      </c>
      <c r="F333" s="181">
        <v>4.96</v>
      </c>
      <c r="G333" s="182">
        <v>1.1342000000000001</v>
      </c>
      <c r="H333" s="183">
        <v>1</v>
      </c>
      <c r="I333" s="183">
        <v>1.6</v>
      </c>
      <c r="J333" s="183">
        <v>1.1499999999999999</v>
      </c>
      <c r="K333" s="20">
        <v>1</v>
      </c>
    </row>
    <row r="334" spans="1:11">
      <c r="A334" s="16" t="s">
        <v>397</v>
      </c>
      <c r="B334" s="7" t="s">
        <v>1693</v>
      </c>
      <c r="C334" s="7" t="s">
        <v>1533</v>
      </c>
      <c r="D334" s="7" t="s">
        <v>1694</v>
      </c>
      <c r="E334" s="7" t="s">
        <v>1540</v>
      </c>
      <c r="F334" s="181">
        <v>8.27</v>
      </c>
      <c r="G334" s="182">
        <v>2.3035999999999999</v>
      </c>
      <c r="H334" s="183">
        <v>1</v>
      </c>
      <c r="I334" s="183">
        <v>1.6</v>
      </c>
      <c r="J334" s="183">
        <v>1.1499999999999999</v>
      </c>
      <c r="K334" s="20">
        <v>1</v>
      </c>
    </row>
    <row r="335" spans="1:11">
      <c r="A335" s="16" t="s">
        <v>398</v>
      </c>
      <c r="B335" s="7" t="s">
        <v>1695</v>
      </c>
      <c r="C335" s="7" t="s">
        <v>1528</v>
      </c>
      <c r="D335" s="7" t="s">
        <v>1696</v>
      </c>
      <c r="E335" s="7" t="s">
        <v>1540</v>
      </c>
      <c r="F335" s="181">
        <v>2.34</v>
      </c>
      <c r="G335" s="182">
        <v>0.98029999999999995</v>
      </c>
      <c r="H335" s="183">
        <v>1</v>
      </c>
      <c r="I335" s="183">
        <v>1.6</v>
      </c>
      <c r="J335" s="183">
        <v>1.1499999999999999</v>
      </c>
      <c r="K335" s="20">
        <v>1</v>
      </c>
    </row>
    <row r="336" spans="1:11">
      <c r="A336" s="16" t="s">
        <v>399</v>
      </c>
      <c r="B336" s="7" t="s">
        <v>1695</v>
      </c>
      <c r="C336" s="7" t="s">
        <v>1531</v>
      </c>
      <c r="D336" s="7" t="s">
        <v>1696</v>
      </c>
      <c r="E336" s="7" t="s">
        <v>1540</v>
      </c>
      <c r="F336" s="181">
        <v>3.4</v>
      </c>
      <c r="G336" s="182">
        <v>1.1678999999999999</v>
      </c>
      <c r="H336" s="183">
        <v>1</v>
      </c>
      <c r="I336" s="183">
        <v>1.6</v>
      </c>
      <c r="J336" s="183">
        <v>1.1499999999999999</v>
      </c>
      <c r="K336" s="20">
        <v>1</v>
      </c>
    </row>
    <row r="337" spans="1:11">
      <c r="A337" s="16" t="s">
        <v>400</v>
      </c>
      <c r="B337" s="7" t="s">
        <v>1695</v>
      </c>
      <c r="C337" s="7" t="s">
        <v>1532</v>
      </c>
      <c r="D337" s="7" t="s">
        <v>1696</v>
      </c>
      <c r="E337" s="7" t="s">
        <v>1540</v>
      </c>
      <c r="F337" s="181">
        <v>5.52</v>
      </c>
      <c r="G337" s="182">
        <v>1.5371999999999999</v>
      </c>
      <c r="H337" s="183">
        <v>1</v>
      </c>
      <c r="I337" s="183">
        <v>1.6</v>
      </c>
      <c r="J337" s="183">
        <v>1.1499999999999999</v>
      </c>
      <c r="K337" s="20">
        <v>1</v>
      </c>
    </row>
    <row r="338" spans="1:11">
      <c r="A338" s="16" t="s">
        <v>401</v>
      </c>
      <c r="B338" s="7" t="s">
        <v>1695</v>
      </c>
      <c r="C338" s="7" t="s">
        <v>1533</v>
      </c>
      <c r="D338" s="7" t="s">
        <v>1696</v>
      </c>
      <c r="E338" s="7" t="s">
        <v>1540</v>
      </c>
      <c r="F338" s="181">
        <v>11.62</v>
      </c>
      <c r="G338" s="182">
        <v>3.5276999999999998</v>
      </c>
      <c r="H338" s="183">
        <v>1</v>
      </c>
      <c r="I338" s="183">
        <v>1.6</v>
      </c>
      <c r="J338" s="183">
        <v>1.1499999999999999</v>
      </c>
      <c r="K338" s="20">
        <v>1</v>
      </c>
    </row>
    <row r="339" spans="1:11">
      <c r="A339" s="16" t="s">
        <v>402</v>
      </c>
      <c r="B339" s="7" t="s">
        <v>1697</v>
      </c>
      <c r="C339" s="7" t="s">
        <v>1528</v>
      </c>
      <c r="D339" s="7" t="s">
        <v>1698</v>
      </c>
      <c r="E339" s="7" t="s">
        <v>1540</v>
      </c>
      <c r="F339" s="181">
        <v>1.82</v>
      </c>
      <c r="G339" s="182">
        <v>0.83460000000000001</v>
      </c>
      <c r="H339" s="183">
        <v>1</v>
      </c>
      <c r="I339" s="183">
        <v>1.6</v>
      </c>
      <c r="J339" s="183">
        <v>1.1499999999999999</v>
      </c>
      <c r="K339" s="20">
        <v>1</v>
      </c>
    </row>
    <row r="340" spans="1:11">
      <c r="A340" s="16" t="s">
        <v>403</v>
      </c>
      <c r="B340" s="7" t="s">
        <v>1697</v>
      </c>
      <c r="C340" s="7" t="s">
        <v>1531</v>
      </c>
      <c r="D340" s="7" t="s">
        <v>1698</v>
      </c>
      <c r="E340" s="7" t="s">
        <v>1540</v>
      </c>
      <c r="F340" s="181">
        <v>2.46</v>
      </c>
      <c r="G340" s="182">
        <v>0.96430000000000005</v>
      </c>
      <c r="H340" s="183">
        <v>1</v>
      </c>
      <c r="I340" s="183">
        <v>1.6</v>
      </c>
      <c r="J340" s="183">
        <v>1.1499999999999999</v>
      </c>
      <c r="K340" s="20">
        <v>1</v>
      </c>
    </row>
    <row r="341" spans="1:11">
      <c r="A341" s="16" t="s">
        <v>404</v>
      </c>
      <c r="B341" s="7" t="s">
        <v>1697</v>
      </c>
      <c r="C341" s="7" t="s">
        <v>1532</v>
      </c>
      <c r="D341" s="7" t="s">
        <v>1698</v>
      </c>
      <c r="E341" s="7" t="s">
        <v>1540</v>
      </c>
      <c r="F341" s="181">
        <v>4.1900000000000004</v>
      </c>
      <c r="G341" s="182">
        <v>1.3275999999999999</v>
      </c>
      <c r="H341" s="183">
        <v>1</v>
      </c>
      <c r="I341" s="183">
        <v>1.6</v>
      </c>
      <c r="J341" s="183">
        <v>1.1499999999999999</v>
      </c>
      <c r="K341" s="20">
        <v>1</v>
      </c>
    </row>
    <row r="342" spans="1:11">
      <c r="A342" s="16" t="s">
        <v>405</v>
      </c>
      <c r="B342" s="7" t="s">
        <v>1697</v>
      </c>
      <c r="C342" s="7" t="s">
        <v>1533</v>
      </c>
      <c r="D342" s="7" t="s">
        <v>1698</v>
      </c>
      <c r="E342" s="7" t="s">
        <v>1540</v>
      </c>
      <c r="F342" s="181">
        <v>8.6199999999999992</v>
      </c>
      <c r="G342" s="182">
        <v>2.6781000000000001</v>
      </c>
      <c r="H342" s="183">
        <v>1</v>
      </c>
      <c r="I342" s="183">
        <v>1.6</v>
      </c>
      <c r="J342" s="183">
        <v>1.1499999999999999</v>
      </c>
      <c r="K342" s="20">
        <v>1</v>
      </c>
    </row>
    <row r="343" spans="1:11">
      <c r="A343" s="16" t="s">
        <v>406</v>
      </c>
      <c r="B343" s="7" t="s">
        <v>1699</v>
      </c>
      <c r="C343" s="7" t="s">
        <v>1528</v>
      </c>
      <c r="D343" s="7" t="s">
        <v>1700</v>
      </c>
      <c r="E343" s="7" t="s">
        <v>1540</v>
      </c>
      <c r="F343" s="181">
        <v>4.92</v>
      </c>
      <c r="G343" s="182">
        <v>0.86799999999999999</v>
      </c>
      <c r="H343" s="183">
        <v>1</v>
      </c>
      <c r="I343" s="183">
        <v>1.6</v>
      </c>
      <c r="J343" s="183">
        <v>1.1499999999999999</v>
      </c>
      <c r="K343" s="20">
        <v>1</v>
      </c>
    </row>
    <row r="344" spans="1:11">
      <c r="A344" s="16" t="s">
        <v>407</v>
      </c>
      <c r="B344" s="7" t="s">
        <v>1699</v>
      </c>
      <c r="C344" s="7" t="s">
        <v>1531</v>
      </c>
      <c r="D344" s="7" t="s">
        <v>1700</v>
      </c>
      <c r="E344" s="7" t="s">
        <v>1540</v>
      </c>
      <c r="F344" s="181">
        <v>6.52</v>
      </c>
      <c r="G344" s="182">
        <v>1.0880000000000001</v>
      </c>
      <c r="H344" s="183">
        <v>1</v>
      </c>
      <c r="I344" s="183">
        <v>1.6</v>
      </c>
      <c r="J344" s="183">
        <v>1.1499999999999999</v>
      </c>
      <c r="K344" s="20">
        <v>1</v>
      </c>
    </row>
    <row r="345" spans="1:11">
      <c r="A345" s="16" t="s">
        <v>408</v>
      </c>
      <c r="B345" s="7" t="s">
        <v>1699</v>
      </c>
      <c r="C345" s="7" t="s">
        <v>1532</v>
      </c>
      <c r="D345" s="7" t="s">
        <v>1700</v>
      </c>
      <c r="E345" s="7" t="s">
        <v>1540</v>
      </c>
      <c r="F345" s="181">
        <v>9.5500000000000007</v>
      </c>
      <c r="G345" s="182">
        <v>1.7821</v>
      </c>
      <c r="H345" s="183">
        <v>1</v>
      </c>
      <c r="I345" s="183">
        <v>1.6</v>
      </c>
      <c r="J345" s="183">
        <v>1.1499999999999999</v>
      </c>
      <c r="K345" s="20">
        <v>1</v>
      </c>
    </row>
    <row r="346" spans="1:11">
      <c r="A346" s="16" t="s">
        <v>409</v>
      </c>
      <c r="B346" s="7" t="s">
        <v>1699</v>
      </c>
      <c r="C346" s="7" t="s">
        <v>1533</v>
      </c>
      <c r="D346" s="7" t="s">
        <v>1700</v>
      </c>
      <c r="E346" s="7" t="s">
        <v>1540</v>
      </c>
      <c r="F346" s="181">
        <v>14.42</v>
      </c>
      <c r="G346" s="182">
        <v>3.1015999999999999</v>
      </c>
      <c r="H346" s="183">
        <v>1</v>
      </c>
      <c r="I346" s="183">
        <v>1.6</v>
      </c>
      <c r="J346" s="183">
        <v>1.1499999999999999</v>
      </c>
      <c r="K346" s="20">
        <v>1</v>
      </c>
    </row>
    <row r="347" spans="1:11">
      <c r="A347" s="16" t="s">
        <v>410</v>
      </c>
      <c r="B347" s="7" t="s">
        <v>1701</v>
      </c>
      <c r="C347" s="7" t="s">
        <v>1528</v>
      </c>
      <c r="D347" s="7" t="s">
        <v>1702</v>
      </c>
      <c r="E347" s="7" t="s">
        <v>1540</v>
      </c>
      <c r="F347" s="181">
        <v>2.75</v>
      </c>
      <c r="G347" s="182">
        <v>0.48680000000000001</v>
      </c>
      <c r="H347" s="183">
        <v>1</v>
      </c>
      <c r="I347" s="183">
        <v>1.6</v>
      </c>
      <c r="J347" s="183">
        <v>1.1499999999999999</v>
      </c>
      <c r="K347" s="20">
        <v>1</v>
      </c>
    </row>
    <row r="348" spans="1:11">
      <c r="A348" s="16" t="s">
        <v>411</v>
      </c>
      <c r="B348" s="7" t="s">
        <v>1701</v>
      </c>
      <c r="C348" s="7" t="s">
        <v>1531</v>
      </c>
      <c r="D348" s="7" t="s">
        <v>1702</v>
      </c>
      <c r="E348" s="7" t="s">
        <v>1540</v>
      </c>
      <c r="F348" s="181">
        <v>3.57</v>
      </c>
      <c r="G348" s="182">
        <v>0.61270000000000002</v>
      </c>
      <c r="H348" s="183">
        <v>1</v>
      </c>
      <c r="I348" s="183">
        <v>1.6</v>
      </c>
      <c r="J348" s="183">
        <v>1.1499999999999999</v>
      </c>
      <c r="K348" s="20">
        <v>1</v>
      </c>
    </row>
    <row r="349" spans="1:11">
      <c r="A349" s="16" t="s">
        <v>412</v>
      </c>
      <c r="B349" s="7" t="s">
        <v>1701</v>
      </c>
      <c r="C349" s="7" t="s">
        <v>1532</v>
      </c>
      <c r="D349" s="7" t="s">
        <v>1702</v>
      </c>
      <c r="E349" s="7" t="s">
        <v>1540</v>
      </c>
      <c r="F349" s="181">
        <v>5.36</v>
      </c>
      <c r="G349" s="182">
        <v>0.95909999999999995</v>
      </c>
      <c r="H349" s="183">
        <v>1</v>
      </c>
      <c r="I349" s="183">
        <v>1.6</v>
      </c>
      <c r="J349" s="183">
        <v>1.1499999999999999</v>
      </c>
      <c r="K349" s="20">
        <v>1</v>
      </c>
    </row>
    <row r="350" spans="1:11">
      <c r="A350" s="16" t="s">
        <v>413</v>
      </c>
      <c r="B350" s="7" t="s">
        <v>1701</v>
      </c>
      <c r="C350" s="7" t="s">
        <v>1533</v>
      </c>
      <c r="D350" s="7" t="s">
        <v>1702</v>
      </c>
      <c r="E350" s="7" t="s">
        <v>1540</v>
      </c>
      <c r="F350" s="181">
        <v>9.2200000000000006</v>
      </c>
      <c r="G350" s="182">
        <v>2.0095999999999998</v>
      </c>
      <c r="H350" s="183">
        <v>1</v>
      </c>
      <c r="I350" s="183">
        <v>1.6</v>
      </c>
      <c r="J350" s="183">
        <v>1.1499999999999999</v>
      </c>
      <c r="K350" s="20">
        <v>1</v>
      </c>
    </row>
    <row r="351" spans="1:11">
      <c r="A351" s="16" t="s">
        <v>414</v>
      </c>
      <c r="B351" s="7" t="s">
        <v>1703</v>
      </c>
      <c r="C351" s="7" t="s">
        <v>1528</v>
      </c>
      <c r="D351" s="7" t="s">
        <v>1704</v>
      </c>
      <c r="E351" s="7" t="s">
        <v>1540</v>
      </c>
      <c r="F351" s="181">
        <v>1.55</v>
      </c>
      <c r="G351" s="182">
        <v>0.37359999999999999</v>
      </c>
      <c r="H351" s="183">
        <v>1</v>
      </c>
      <c r="I351" s="183">
        <v>1.6</v>
      </c>
      <c r="J351" s="183">
        <v>1.1499999999999999</v>
      </c>
      <c r="K351" s="20">
        <v>1</v>
      </c>
    </row>
    <row r="352" spans="1:11">
      <c r="A352" s="16" t="s">
        <v>415</v>
      </c>
      <c r="B352" s="7" t="s">
        <v>1703</v>
      </c>
      <c r="C352" s="7" t="s">
        <v>1531</v>
      </c>
      <c r="D352" s="7" t="s">
        <v>1704</v>
      </c>
      <c r="E352" s="7" t="s">
        <v>1540</v>
      </c>
      <c r="F352" s="181">
        <v>2.16</v>
      </c>
      <c r="G352" s="182">
        <v>0.49209999999999998</v>
      </c>
      <c r="H352" s="183">
        <v>1</v>
      </c>
      <c r="I352" s="183">
        <v>1.6</v>
      </c>
      <c r="J352" s="183">
        <v>1.1499999999999999</v>
      </c>
      <c r="K352" s="20">
        <v>1</v>
      </c>
    </row>
    <row r="353" spans="1:11">
      <c r="A353" s="16" t="s">
        <v>416</v>
      </c>
      <c r="B353" s="7" t="s">
        <v>1703</v>
      </c>
      <c r="C353" s="7" t="s">
        <v>1532</v>
      </c>
      <c r="D353" s="7" t="s">
        <v>1704</v>
      </c>
      <c r="E353" s="7" t="s">
        <v>1540</v>
      </c>
      <c r="F353" s="181">
        <v>2.2400000000000002</v>
      </c>
      <c r="G353" s="182">
        <v>0.75849999999999995</v>
      </c>
      <c r="H353" s="183">
        <v>1</v>
      </c>
      <c r="I353" s="183">
        <v>1.6</v>
      </c>
      <c r="J353" s="183">
        <v>1.1499999999999999</v>
      </c>
      <c r="K353" s="20">
        <v>1</v>
      </c>
    </row>
    <row r="354" spans="1:11">
      <c r="A354" s="16" t="s">
        <v>417</v>
      </c>
      <c r="B354" s="7" t="s">
        <v>1703</v>
      </c>
      <c r="C354" s="7" t="s">
        <v>1533</v>
      </c>
      <c r="D354" s="7" t="s">
        <v>1704</v>
      </c>
      <c r="E354" s="7" t="s">
        <v>1540</v>
      </c>
      <c r="F354" s="181">
        <v>4.46</v>
      </c>
      <c r="G354" s="182">
        <v>1.7617</v>
      </c>
      <c r="H354" s="183">
        <v>1</v>
      </c>
      <c r="I354" s="183">
        <v>1.6</v>
      </c>
      <c r="J354" s="183">
        <v>1.1499999999999999</v>
      </c>
      <c r="K354" s="20">
        <v>1</v>
      </c>
    </row>
    <row r="355" spans="1:11">
      <c r="A355" s="16" t="s">
        <v>418</v>
      </c>
      <c r="B355" s="7" t="s">
        <v>1705</v>
      </c>
      <c r="C355" s="7" t="s">
        <v>1528</v>
      </c>
      <c r="D355" s="7" t="s">
        <v>1706</v>
      </c>
      <c r="E355" s="7" t="s">
        <v>1540</v>
      </c>
      <c r="F355" s="181">
        <v>3.07</v>
      </c>
      <c r="G355" s="182">
        <v>0.46860000000000002</v>
      </c>
      <c r="H355" s="183">
        <v>1</v>
      </c>
      <c r="I355" s="183">
        <v>1.6</v>
      </c>
      <c r="J355" s="183">
        <v>1.1499999999999999</v>
      </c>
      <c r="K355" s="20">
        <v>1</v>
      </c>
    </row>
    <row r="356" spans="1:11">
      <c r="A356" s="16" t="s">
        <v>419</v>
      </c>
      <c r="B356" s="7" t="s">
        <v>1705</v>
      </c>
      <c r="C356" s="7" t="s">
        <v>1531</v>
      </c>
      <c r="D356" s="7" t="s">
        <v>1706</v>
      </c>
      <c r="E356" s="7" t="s">
        <v>1540</v>
      </c>
      <c r="F356" s="181">
        <v>3.84</v>
      </c>
      <c r="G356" s="182">
        <v>0.64559999999999995</v>
      </c>
      <c r="H356" s="183">
        <v>1</v>
      </c>
      <c r="I356" s="183">
        <v>1.6</v>
      </c>
      <c r="J356" s="183">
        <v>1.1499999999999999</v>
      </c>
      <c r="K356" s="20">
        <v>1</v>
      </c>
    </row>
    <row r="357" spans="1:11">
      <c r="A357" s="16" t="s">
        <v>420</v>
      </c>
      <c r="B357" s="7" t="s">
        <v>1705</v>
      </c>
      <c r="C357" s="7" t="s">
        <v>1532</v>
      </c>
      <c r="D357" s="7" t="s">
        <v>1706</v>
      </c>
      <c r="E357" s="7" t="s">
        <v>1540</v>
      </c>
      <c r="F357" s="181">
        <v>5.13</v>
      </c>
      <c r="G357" s="182">
        <v>0.97729999999999995</v>
      </c>
      <c r="H357" s="183">
        <v>1</v>
      </c>
      <c r="I357" s="183">
        <v>1.6</v>
      </c>
      <c r="J357" s="183">
        <v>1.1499999999999999</v>
      </c>
      <c r="K357" s="20">
        <v>1</v>
      </c>
    </row>
    <row r="358" spans="1:11">
      <c r="A358" s="16" t="s">
        <v>421</v>
      </c>
      <c r="B358" s="7" t="s">
        <v>1705</v>
      </c>
      <c r="C358" s="7" t="s">
        <v>1533</v>
      </c>
      <c r="D358" s="7" t="s">
        <v>1706</v>
      </c>
      <c r="E358" s="7" t="s">
        <v>1540</v>
      </c>
      <c r="F358" s="181">
        <v>9.74</v>
      </c>
      <c r="G358" s="182">
        <v>2.3003</v>
      </c>
      <c r="H358" s="183">
        <v>1</v>
      </c>
      <c r="I358" s="183">
        <v>1.6</v>
      </c>
      <c r="J358" s="183">
        <v>1.1499999999999999</v>
      </c>
      <c r="K358" s="20">
        <v>1</v>
      </c>
    </row>
    <row r="359" spans="1:11">
      <c r="A359" s="16" t="s">
        <v>422</v>
      </c>
      <c r="B359" s="7" t="s">
        <v>1707</v>
      </c>
      <c r="C359" s="7" t="s">
        <v>1528</v>
      </c>
      <c r="D359" s="7" t="s">
        <v>1708</v>
      </c>
      <c r="E359" s="7" t="s">
        <v>1540</v>
      </c>
      <c r="F359" s="181">
        <v>1.58</v>
      </c>
      <c r="G359" s="182">
        <v>0.41660000000000003</v>
      </c>
      <c r="H359" s="183">
        <v>1</v>
      </c>
      <c r="I359" s="183">
        <v>1.6</v>
      </c>
      <c r="J359" s="183">
        <v>1.1499999999999999</v>
      </c>
      <c r="K359" s="20">
        <v>1</v>
      </c>
    </row>
    <row r="360" spans="1:11">
      <c r="A360" s="16" t="s">
        <v>423</v>
      </c>
      <c r="B360" s="7" t="s">
        <v>1707</v>
      </c>
      <c r="C360" s="7" t="s">
        <v>1531</v>
      </c>
      <c r="D360" s="7" t="s">
        <v>1708</v>
      </c>
      <c r="E360" s="7" t="s">
        <v>1540</v>
      </c>
      <c r="F360" s="181">
        <v>2.0299999999999998</v>
      </c>
      <c r="G360" s="182">
        <v>0.4889</v>
      </c>
      <c r="H360" s="183">
        <v>1</v>
      </c>
      <c r="I360" s="183">
        <v>1.6</v>
      </c>
      <c r="J360" s="183">
        <v>1.1499999999999999</v>
      </c>
      <c r="K360" s="20">
        <v>1</v>
      </c>
    </row>
    <row r="361" spans="1:11">
      <c r="A361" s="16" t="s">
        <v>424</v>
      </c>
      <c r="B361" s="7" t="s">
        <v>1707</v>
      </c>
      <c r="C361" s="7" t="s">
        <v>1532</v>
      </c>
      <c r="D361" s="7" t="s">
        <v>1708</v>
      </c>
      <c r="E361" s="7" t="s">
        <v>1540</v>
      </c>
      <c r="F361" s="181">
        <v>3.19</v>
      </c>
      <c r="G361" s="182">
        <v>0.69499999999999995</v>
      </c>
      <c r="H361" s="183">
        <v>1</v>
      </c>
      <c r="I361" s="183">
        <v>1.6</v>
      </c>
      <c r="J361" s="183">
        <v>1.1499999999999999</v>
      </c>
      <c r="K361" s="20">
        <v>1</v>
      </c>
    </row>
    <row r="362" spans="1:11">
      <c r="A362" s="16" t="s">
        <v>425</v>
      </c>
      <c r="B362" s="7" t="s">
        <v>1707</v>
      </c>
      <c r="C362" s="7" t="s">
        <v>1533</v>
      </c>
      <c r="D362" s="7" t="s">
        <v>1708</v>
      </c>
      <c r="E362" s="7" t="s">
        <v>1540</v>
      </c>
      <c r="F362" s="181">
        <v>6.93</v>
      </c>
      <c r="G362" s="182">
        <v>1.6459999999999999</v>
      </c>
      <c r="H362" s="183">
        <v>1</v>
      </c>
      <c r="I362" s="183">
        <v>1.6</v>
      </c>
      <c r="J362" s="183">
        <v>1.1499999999999999</v>
      </c>
      <c r="K362" s="20">
        <v>1</v>
      </c>
    </row>
    <row r="363" spans="1:11">
      <c r="A363" s="16" t="s">
        <v>426</v>
      </c>
      <c r="B363" s="7" t="s">
        <v>1709</v>
      </c>
      <c r="C363" s="7" t="s">
        <v>1528</v>
      </c>
      <c r="D363" s="7" t="s">
        <v>39</v>
      </c>
      <c r="E363" s="7" t="s">
        <v>1540</v>
      </c>
      <c r="F363" s="181">
        <v>1.89</v>
      </c>
      <c r="G363" s="182">
        <v>0.44729999999999998</v>
      </c>
      <c r="H363" s="183">
        <v>1</v>
      </c>
      <c r="I363" s="183">
        <v>1.6</v>
      </c>
      <c r="J363" s="183">
        <v>1.1499999999999999</v>
      </c>
      <c r="K363" s="20">
        <v>1</v>
      </c>
    </row>
    <row r="364" spans="1:11">
      <c r="A364" s="16" t="s">
        <v>427</v>
      </c>
      <c r="B364" s="7" t="s">
        <v>1709</v>
      </c>
      <c r="C364" s="7" t="s">
        <v>1531</v>
      </c>
      <c r="D364" s="7" t="s">
        <v>39</v>
      </c>
      <c r="E364" s="7" t="s">
        <v>1540</v>
      </c>
      <c r="F364" s="181">
        <v>2.46</v>
      </c>
      <c r="G364" s="182">
        <v>0.52980000000000005</v>
      </c>
      <c r="H364" s="183">
        <v>1</v>
      </c>
      <c r="I364" s="183">
        <v>1.6</v>
      </c>
      <c r="J364" s="183">
        <v>1.1499999999999999</v>
      </c>
      <c r="K364" s="20">
        <v>1</v>
      </c>
    </row>
    <row r="365" spans="1:11">
      <c r="A365" s="16" t="s">
        <v>428</v>
      </c>
      <c r="B365" s="7" t="s">
        <v>1709</v>
      </c>
      <c r="C365" s="7" t="s">
        <v>1532</v>
      </c>
      <c r="D365" s="7" t="s">
        <v>39</v>
      </c>
      <c r="E365" s="7" t="s">
        <v>1540</v>
      </c>
      <c r="F365" s="181">
        <v>3.74</v>
      </c>
      <c r="G365" s="182">
        <v>0.76890000000000003</v>
      </c>
      <c r="H365" s="183">
        <v>1</v>
      </c>
      <c r="I365" s="183">
        <v>1.6</v>
      </c>
      <c r="J365" s="183">
        <v>1.1499999999999999</v>
      </c>
      <c r="K365" s="20">
        <v>1</v>
      </c>
    </row>
    <row r="366" spans="1:11">
      <c r="A366" s="16" t="s">
        <v>429</v>
      </c>
      <c r="B366" s="7" t="s">
        <v>1709</v>
      </c>
      <c r="C366" s="7" t="s">
        <v>1533</v>
      </c>
      <c r="D366" s="7" t="s">
        <v>39</v>
      </c>
      <c r="E366" s="7" t="s">
        <v>1540</v>
      </c>
      <c r="F366" s="181">
        <v>7.44</v>
      </c>
      <c r="G366" s="182">
        <v>1.7670999999999999</v>
      </c>
      <c r="H366" s="183">
        <v>1</v>
      </c>
      <c r="I366" s="183">
        <v>1.6</v>
      </c>
      <c r="J366" s="183">
        <v>1.1499999999999999</v>
      </c>
      <c r="K366" s="20">
        <v>1</v>
      </c>
    </row>
    <row r="367" spans="1:11">
      <c r="A367" s="16" t="s">
        <v>430</v>
      </c>
      <c r="B367" s="7" t="s">
        <v>1710</v>
      </c>
      <c r="C367" s="7" t="s">
        <v>1528</v>
      </c>
      <c r="D367" s="7" t="s">
        <v>1711</v>
      </c>
      <c r="E367" s="7" t="s">
        <v>1540</v>
      </c>
      <c r="F367" s="181">
        <v>2.23</v>
      </c>
      <c r="G367" s="182">
        <v>0.5222</v>
      </c>
      <c r="H367" s="183">
        <v>1</v>
      </c>
      <c r="I367" s="183">
        <v>1.6</v>
      </c>
      <c r="J367" s="183">
        <v>1.1499999999999999</v>
      </c>
      <c r="K367" s="20">
        <v>1</v>
      </c>
    </row>
    <row r="368" spans="1:11">
      <c r="A368" s="16" t="s">
        <v>431</v>
      </c>
      <c r="B368" s="7" t="s">
        <v>1710</v>
      </c>
      <c r="C368" s="7" t="s">
        <v>1531</v>
      </c>
      <c r="D368" s="7" t="s">
        <v>1711</v>
      </c>
      <c r="E368" s="7" t="s">
        <v>1540</v>
      </c>
      <c r="F368" s="181">
        <v>2.95</v>
      </c>
      <c r="G368" s="182">
        <v>0.60499999999999998</v>
      </c>
      <c r="H368" s="183">
        <v>1</v>
      </c>
      <c r="I368" s="183">
        <v>1.6</v>
      </c>
      <c r="J368" s="183">
        <v>1.1499999999999999</v>
      </c>
      <c r="K368" s="20">
        <v>1</v>
      </c>
    </row>
    <row r="369" spans="1:11">
      <c r="A369" s="16" t="s">
        <v>432</v>
      </c>
      <c r="B369" s="7" t="s">
        <v>1710</v>
      </c>
      <c r="C369" s="7" t="s">
        <v>1532</v>
      </c>
      <c r="D369" s="7" t="s">
        <v>1711</v>
      </c>
      <c r="E369" s="7" t="s">
        <v>1540</v>
      </c>
      <c r="F369" s="181">
        <v>4.75</v>
      </c>
      <c r="G369" s="182">
        <v>0.89629999999999999</v>
      </c>
      <c r="H369" s="183">
        <v>1</v>
      </c>
      <c r="I369" s="183">
        <v>1.6</v>
      </c>
      <c r="J369" s="183">
        <v>1.1499999999999999</v>
      </c>
      <c r="K369" s="20">
        <v>1</v>
      </c>
    </row>
    <row r="370" spans="1:11">
      <c r="A370" s="16" t="s">
        <v>433</v>
      </c>
      <c r="B370" s="7" t="s">
        <v>1710</v>
      </c>
      <c r="C370" s="7" t="s">
        <v>1533</v>
      </c>
      <c r="D370" s="7" t="s">
        <v>1711</v>
      </c>
      <c r="E370" s="7" t="s">
        <v>1540</v>
      </c>
      <c r="F370" s="181">
        <v>9.43</v>
      </c>
      <c r="G370" s="182">
        <v>2.2776999999999998</v>
      </c>
      <c r="H370" s="183">
        <v>1</v>
      </c>
      <c r="I370" s="183">
        <v>1.6</v>
      </c>
      <c r="J370" s="183">
        <v>1.1499999999999999</v>
      </c>
      <c r="K370" s="20">
        <v>1</v>
      </c>
    </row>
    <row r="371" spans="1:11">
      <c r="A371" s="16" t="s">
        <v>434</v>
      </c>
      <c r="B371" s="7" t="s">
        <v>1712</v>
      </c>
      <c r="C371" s="7" t="s">
        <v>1528</v>
      </c>
      <c r="D371" s="7" t="s">
        <v>1713</v>
      </c>
      <c r="E371" s="7" t="s">
        <v>1540</v>
      </c>
      <c r="F371" s="181">
        <v>1.9</v>
      </c>
      <c r="G371" s="182">
        <v>0.41370000000000001</v>
      </c>
      <c r="H371" s="183">
        <v>1</v>
      </c>
      <c r="I371" s="183">
        <v>1.6</v>
      </c>
      <c r="J371" s="183">
        <v>1.1499999999999999</v>
      </c>
      <c r="K371" s="20">
        <v>1</v>
      </c>
    </row>
    <row r="372" spans="1:11">
      <c r="A372" s="16" t="s">
        <v>435</v>
      </c>
      <c r="B372" s="7" t="s">
        <v>1712</v>
      </c>
      <c r="C372" s="7" t="s">
        <v>1531</v>
      </c>
      <c r="D372" s="7" t="s">
        <v>1713</v>
      </c>
      <c r="E372" s="7" t="s">
        <v>1540</v>
      </c>
      <c r="F372" s="181">
        <v>2.77</v>
      </c>
      <c r="G372" s="182">
        <v>0.53639999999999999</v>
      </c>
      <c r="H372" s="183">
        <v>1</v>
      </c>
      <c r="I372" s="183">
        <v>1.6</v>
      </c>
      <c r="J372" s="183">
        <v>1.1499999999999999</v>
      </c>
      <c r="K372" s="20">
        <v>1</v>
      </c>
    </row>
    <row r="373" spans="1:11">
      <c r="A373" s="16" t="s">
        <v>436</v>
      </c>
      <c r="B373" s="7" t="s">
        <v>1712</v>
      </c>
      <c r="C373" s="7" t="s">
        <v>1532</v>
      </c>
      <c r="D373" s="7" t="s">
        <v>1713</v>
      </c>
      <c r="E373" s="7" t="s">
        <v>1540</v>
      </c>
      <c r="F373" s="181">
        <v>4.4000000000000004</v>
      </c>
      <c r="G373" s="182">
        <v>0.83550000000000002</v>
      </c>
      <c r="H373" s="183">
        <v>1</v>
      </c>
      <c r="I373" s="183">
        <v>1.6</v>
      </c>
      <c r="J373" s="183">
        <v>1.1499999999999999</v>
      </c>
      <c r="K373" s="20">
        <v>1</v>
      </c>
    </row>
    <row r="374" spans="1:11">
      <c r="A374" s="16" t="s">
        <v>437</v>
      </c>
      <c r="B374" s="7" t="s">
        <v>1712</v>
      </c>
      <c r="C374" s="7" t="s">
        <v>1533</v>
      </c>
      <c r="D374" s="7" t="s">
        <v>1713</v>
      </c>
      <c r="E374" s="7" t="s">
        <v>1540</v>
      </c>
      <c r="F374" s="181">
        <v>8.69</v>
      </c>
      <c r="G374" s="182">
        <v>1.9734</v>
      </c>
      <c r="H374" s="183">
        <v>1</v>
      </c>
      <c r="I374" s="183">
        <v>1.6</v>
      </c>
      <c r="J374" s="183">
        <v>1.1499999999999999</v>
      </c>
      <c r="K374" s="20">
        <v>1</v>
      </c>
    </row>
    <row r="375" spans="1:11">
      <c r="A375" s="16" t="s">
        <v>438</v>
      </c>
      <c r="B375" s="7" t="s">
        <v>1714</v>
      </c>
      <c r="C375" s="7" t="s">
        <v>1528</v>
      </c>
      <c r="D375" s="7" t="s">
        <v>1715</v>
      </c>
      <c r="E375" s="7" t="s">
        <v>1540</v>
      </c>
      <c r="F375" s="181">
        <v>1.41</v>
      </c>
      <c r="G375" s="182">
        <v>0.4365</v>
      </c>
      <c r="H375" s="183">
        <v>1</v>
      </c>
      <c r="I375" s="183">
        <v>1.6</v>
      </c>
      <c r="J375" s="183">
        <v>1.1499999999999999</v>
      </c>
      <c r="K375" s="20">
        <v>1</v>
      </c>
    </row>
    <row r="376" spans="1:11">
      <c r="A376" s="16" t="s">
        <v>439</v>
      </c>
      <c r="B376" s="7" t="s">
        <v>1714</v>
      </c>
      <c r="C376" s="7" t="s">
        <v>1531</v>
      </c>
      <c r="D376" s="7" t="s">
        <v>1715</v>
      </c>
      <c r="E376" s="7" t="s">
        <v>1540</v>
      </c>
      <c r="F376" s="181">
        <v>1.85</v>
      </c>
      <c r="G376" s="182">
        <v>0.51419999999999999</v>
      </c>
      <c r="H376" s="183">
        <v>1</v>
      </c>
      <c r="I376" s="183">
        <v>1.6</v>
      </c>
      <c r="J376" s="183">
        <v>1.1499999999999999</v>
      </c>
      <c r="K376" s="20">
        <v>1</v>
      </c>
    </row>
    <row r="377" spans="1:11">
      <c r="A377" s="16" t="s">
        <v>440</v>
      </c>
      <c r="B377" s="7" t="s">
        <v>1714</v>
      </c>
      <c r="C377" s="7" t="s">
        <v>1532</v>
      </c>
      <c r="D377" s="7" t="s">
        <v>1715</v>
      </c>
      <c r="E377" s="7" t="s">
        <v>1540</v>
      </c>
      <c r="F377" s="181">
        <v>2.87</v>
      </c>
      <c r="G377" s="182">
        <v>0.6966</v>
      </c>
      <c r="H377" s="183">
        <v>1</v>
      </c>
      <c r="I377" s="183">
        <v>1.6</v>
      </c>
      <c r="J377" s="183">
        <v>1.1499999999999999</v>
      </c>
      <c r="K377" s="20">
        <v>1</v>
      </c>
    </row>
    <row r="378" spans="1:11">
      <c r="A378" s="16" t="s">
        <v>441</v>
      </c>
      <c r="B378" s="7" t="s">
        <v>1714</v>
      </c>
      <c r="C378" s="7" t="s">
        <v>1533</v>
      </c>
      <c r="D378" s="7" t="s">
        <v>1715</v>
      </c>
      <c r="E378" s="7" t="s">
        <v>1540</v>
      </c>
      <c r="F378" s="181">
        <v>6.82</v>
      </c>
      <c r="G378" s="182">
        <v>1.5572999999999999</v>
      </c>
      <c r="H378" s="183">
        <v>1</v>
      </c>
      <c r="I378" s="183">
        <v>1.6</v>
      </c>
      <c r="J378" s="183">
        <v>1.1499999999999999</v>
      </c>
      <c r="K378" s="20">
        <v>1</v>
      </c>
    </row>
    <row r="379" spans="1:11">
      <c r="A379" s="16" t="s">
        <v>442</v>
      </c>
      <c r="B379" s="7" t="s">
        <v>1716</v>
      </c>
      <c r="C379" s="7" t="s">
        <v>1528</v>
      </c>
      <c r="D379" s="7" t="s">
        <v>1717</v>
      </c>
      <c r="E379" s="7" t="s">
        <v>1540</v>
      </c>
      <c r="F379" s="181">
        <v>1.91</v>
      </c>
      <c r="G379" s="182">
        <v>0.49969999999999998</v>
      </c>
      <c r="H379" s="183">
        <v>1</v>
      </c>
      <c r="I379" s="183">
        <v>1.6</v>
      </c>
      <c r="J379" s="183">
        <v>1.1499999999999999</v>
      </c>
      <c r="K379" s="20">
        <v>1</v>
      </c>
    </row>
    <row r="380" spans="1:11">
      <c r="A380" s="16" t="s">
        <v>443</v>
      </c>
      <c r="B380" s="7" t="s">
        <v>1716</v>
      </c>
      <c r="C380" s="7" t="s">
        <v>1531</v>
      </c>
      <c r="D380" s="7" t="s">
        <v>1717</v>
      </c>
      <c r="E380" s="7" t="s">
        <v>1540</v>
      </c>
      <c r="F380" s="181">
        <v>2.5099999999999998</v>
      </c>
      <c r="G380" s="182">
        <v>0.57489999999999997</v>
      </c>
      <c r="H380" s="183">
        <v>1</v>
      </c>
      <c r="I380" s="183">
        <v>1.6</v>
      </c>
      <c r="J380" s="183">
        <v>1.1499999999999999</v>
      </c>
      <c r="K380" s="20">
        <v>1</v>
      </c>
    </row>
    <row r="381" spans="1:11">
      <c r="A381" s="16" t="s">
        <v>444</v>
      </c>
      <c r="B381" s="7" t="s">
        <v>1716</v>
      </c>
      <c r="C381" s="7" t="s">
        <v>1532</v>
      </c>
      <c r="D381" s="7" t="s">
        <v>1717</v>
      </c>
      <c r="E381" s="7" t="s">
        <v>1540</v>
      </c>
      <c r="F381" s="181">
        <v>3.64</v>
      </c>
      <c r="G381" s="182">
        <v>0.74819999999999998</v>
      </c>
      <c r="H381" s="183">
        <v>1</v>
      </c>
      <c r="I381" s="183">
        <v>1.6</v>
      </c>
      <c r="J381" s="183">
        <v>1.1499999999999999</v>
      </c>
      <c r="K381" s="20">
        <v>1</v>
      </c>
    </row>
    <row r="382" spans="1:11">
      <c r="A382" s="16" t="s">
        <v>445</v>
      </c>
      <c r="B382" s="7" t="s">
        <v>1716</v>
      </c>
      <c r="C382" s="7" t="s">
        <v>1533</v>
      </c>
      <c r="D382" s="7" t="s">
        <v>1717</v>
      </c>
      <c r="E382" s="7" t="s">
        <v>1540</v>
      </c>
      <c r="F382" s="181">
        <v>8.1199999999999992</v>
      </c>
      <c r="G382" s="182">
        <v>1.6806000000000001</v>
      </c>
      <c r="H382" s="183">
        <v>1</v>
      </c>
      <c r="I382" s="183">
        <v>1.6</v>
      </c>
      <c r="J382" s="183">
        <v>1.1499999999999999</v>
      </c>
      <c r="K382" s="20">
        <v>1</v>
      </c>
    </row>
    <row r="383" spans="1:11">
      <c r="A383" s="16" t="s">
        <v>446</v>
      </c>
      <c r="B383" s="7" t="s">
        <v>1718</v>
      </c>
      <c r="C383" s="7" t="s">
        <v>1528</v>
      </c>
      <c r="D383" s="7" t="s">
        <v>40</v>
      </c>
      <c r="E383" s="7" t="s">
        <v>1540</v>
      </c>
      <c r="F383" s="181">
        <v>2.13</v>
      </c>
      <c r="G383" s="182">
        <v>0.4461</v>
      </c>
      <c r="H383" s="183">
        <v>1</v>
      </c>
      <c r="I383" s="183">
        <v>1.6</v>
      </c>
      <c r="J383" s="183">
        <v>1.1499999999999999</v>
      </c>
      <c r="K383" s="20">
        <v>1</v>
      </c>
    </row>
    <row r="384" spans="1:11">
      <c r="A384" s="16" t="s">
        <v>447</v>
      </c>
      <c r="B384" s="7" t="s">
        <v>1718</v>
      </c>
      <c r="C384" s="7" t="s">
        <v>1531</v>
      </c>
      <c r="D384" s="7" t="s">
        <v>40</v>
      </c>
      <c r="E384" s="7" t="s">
        <v>1540</v>
      </c>
      <c r="F384" s="181">
        <v>2.82</v>
      </c>
      <c r="G384" s="182">
        <v>0.58840000000000003</v>
      </c>
      <c r="H384" s="183">
        <v>1</v>
      </c>
      <c r="I384" s="183">
        <v>1.6</v>
      </c>
      <c r="J384" s="183">
        <v>1.1499999999999999</v>
      </c>
      <c r="K384" s="20">
        <v>1</v>
      </c>
    </row>
    <row r="385" spans="1:11">
      <c r="A385" s="16" t="s">
        <v>448</v>
      </c>
      <c r="B385" s="7" t="s">
        <v>1718</v>
      </c>
      <c r="C385" s="7" t="s">
        <v>1532</v>
      </c>
      <c r="D385" s="7" t="s">
        <v>40</v>
      </c>
      <c r="E385" s="7" t="s">
        <v>1540</v>
      </c>
      <c r="F385" s="181">
        <v>4.5599999999999996</v>
      </c>
      <c r="G385" s="182">
        <v>0.90249999999999997</v>
      </c>
      <c r="H385" s="183">
        <v>1</v>
      </c>
      <c r="I385" s="183">
        <v>1.6</v>
      </c>
      <c r="J385" s="183">
        <v>1.1499999999999999</v>
      </c>
      <c r="K385" s="20">
        <v>1</v>
      </c>
    </row>
    <row r="386" spans="1:11">
      <c r="A386" s="16" t="s">
        <v>449</v>
      </c>
      <c r="B386" s="7" t="s">
        <v>1718</v>
      </c>
      <c r="C386" s="7" t="s">
        <v>1533</v>
      </c>
      <c r="D386" s="7" t="s">
        <v>40</v>
      </c>
      <c r="E386" s="7" t="s">
        <v>1540</v>
      </c>
      <c r="F386" s="181">
        <v>9.6999999999999993</v>
      </c>
      <c r="G386" s="182">
        <v>2.5459999999999998</v>
      </c>
      <c r="H386" s="183">
        <v>1</v>
      </c>
      <c r="I386" s="183">
        <v>1.6</v>
      </c>
      <c r="J386" s="183">
        <v>1.1499999999999999</v>
      </c>
      <c r="K386" s="20">
        <v>1</v>
      </c>
    </row>
    <row r="387" spans="1:11">
      <c r="A387" s="16" t="s">
        <v>450</v>
      </c>
      <c r="B387" s="7" t="s">
        <v>1719</v>
      </c>
      <c r="C387" s="7" t="s">
        <v>1528</v>
      </c>
      <c r="D387" s="7" t="s">
        <v>1720</v>
      </c>
      <c r="E387" s="7" t="s">
        <v>1540</v>
      </c>
      <c r="F387" s="181">
        <v>2.06</v>
      </c>
      <c r="G387" s="182">
        <v>0.51859999999999995</v>
      </c>
      <c r="H387" s="183">
        <v>1</v>
      </c>
      <c r="I387" s="183">
        <v>1.6</v>
      </c>
      <c r="J387" s="183">
        <v>1.1499999999999999</v>
      </c>
      <c r="K387" s="20">
        <v>1</v>
      </c>
    </row>
    <row r="388" spans="1:11">
      <c r="A388" s="16" t="s">
        <v>451</v>
      </c>
      <c r="B388" s="7" t="s">
        <v>1719</v>
      </c>
      <c r="C388" s="7" t="s">
        <v>1531</v>
      </c>
      <c r="D388" s="7" t="s">
        <v>1720</v>
      </c>
      <c r="E388" s="7" t="s">
        <v>1540</v>
      </c>
      <c r="F388" s="181">
        <v>3.17</v>
      </c>
      <c r="G388" s="182">
        <v>0.64980000000000004</v>
      </c>
      <c r="H388" s="183">
        <v>1</v>
      </c>
      <c r="I388" s="183">
        <v>1.6</v>
      </c>
      <c r="J388" s="183">
        <v>1.1499999999999999</v>
      </c>
      <c r="K388" s="20">
        <v>1</v>
      </c>
    </row>
    <row r="389" spans="1:11">
      <c r="A389" s="16" t="s">
        <v>452</v>
      </c>
      <c r="B389" s="7" t="s">
        <v>1719</v>
      </c>
      <c r="C389" s="7" t="s">
        <v>1532</v>
      </c>
      <c r="D389" s="7" t="s">
        <v>1720</v>
      </c>
      <c r="E389" s="7" t="s">
        <v>1540</v>
      </c>
      <c r="F389" s="181">
        <v>5.15</v>
      </c>
      <c r="G389" s="182">
        <v>1.0777000000000001</v>
      </c>
      <c r="H389" s="183">
        <v>1</v>
      </c>
      <c r="I389" s="183">
        <v>1.6</v>
      </c>
      <c r="J389" s="183">
        <v>1.1499999999999999</v>
      </c>
      <c r="K389" s="20">
        <v>1</v>
      </c>
    </row>
    <row r="390" spans="1:11">
      <c r="A390" s="16" t="s">
        <v>453</v>
      </c>
      <c r="B390" s="7" t="s">
        <v>1719</v>
      </c>
      <c r="C390" s="7" t="s">
        <v>1533</v>
      </c>
      <c r="D390" s="7" t="s">
        <v>1720</v>
      </c>
      <c r="E390" s="7" t="s">
        <v>1540</v>
      </c>
      <c r="F390" s="181">
        <v>10.67</v>
      </c>
      <c r="G390" s="182">
        <v>2.4956999999999998</v>
      </c>
      <c r="H390" s="183">
        <v>1</v>
      </c>
      <c r="I390" s="183">
        <v>1.6</v>
      </c>
      <c r="J390" s="183">
        <v>1.1499999999999999</v>
      </c>
      <c r="K390" s="20">
        <v>1</v>
      </c>
    </row>
    <row r="391" spans="1:11">
      <c r="A391" s="16" t="s">
        <v>454</v>
      </c>
      <c r="B391" s="7" t="s">
        <v>1721</v>
      </c>
      <c r="C391" s="7" t="s">
        <v>1528</v>
      </c>
      <c r="D391" s="7" t="s">
        <v>1722</v>
      </c>
      <c r="E391" s="7" t="s">
        <v>1540</v>
      </c>
      <c r="F391" s="181">
        <v>2.2200000000000002</v>
      </c>
      <c r="G391" s="182">
        <v>0.4849</v>
      </c>
      <c r="H391" s="183">
        <v>1</v>
      </c>
      <c r="I391" s="183">
        <v>1.6</v>
      </c>
      <c r="J391" s="183">
        <v>1.1499999999999999</v>
      </c>
      <c r="K391" s="20">
        <v>1</v>
      </c>
    </row>
    <row r="392" spans="1:11">
      <c r="A392" s="16" t="s">
        <v>455</v>
      </c>
      <c r="B392" s="7" t="s">
        <v>1721</v>
      </c>
      <c r="C392" s="7" t="s">
        <v>1531</v>
      </c>
      <c r="D392" s="7" t="s">
        <v>1722</v>
      </c>
      <c r="E392" s="7" t="s">
        <v>1540</v>
      </c>
      <c r="F392" s="181">
        <v>3.1</v>
      </c>
      <c r="G392" s="182">
        <v>0.64980000000000004</v>
      </c>
      <c r="H392" s="183">
        <v>1</v>
      </c>
      <c r="I392" s="183">
        <v>1.6</v>
      </c>
      <c r="J392" s="183">
        <v>1.1499999999999999</v>
      </c>
      <c r="K392" s="20">
        <v>1</v>
      </c>
    </row>
    <row r="393" spans="1:11">
      <c r="A393" s="16" t="s">
        <v>456</v>
      </c>
      <c r="B393" s="7" t="s">
        <v>1721</v>
      </c>
      <c r="C393" s="7" t="s">
        <v>1532</v>
      </c>
      <c r="D393" s="7" t="s">
        <v>1722</v>
      </c>
      <c r="E393" s="7" t="s">
        <v>1540</v>
      </c>
      <c r="F393" s="181">
        <v>4.51</v>
      </c>
      <c r="G393" s="182">
        <v>0.94850000000000001</v>
      </c>
      <c r="H393" s="183">
        <v>1</v>
      </c>
      <c r="I393" s="183">
        <v>1.6</v>
      </c>
      <c r="J393" s="183">
        <v>1.1499999999999999</v>
      </c>
      <c r="K393" s="20">
        <v>1</v>
      </c>
    </row>
    <row r="394" spans="1:11">
      <c r="A394" s="16" t="s">
        <v>457</v>
      </c>
      <c r="B394" s="7" t="s">
        <v>1721</v>
      </c>
      <c r="C394" s="7" t="s">
        <v>1533</v>
      </c>
      <c r="D394" s="7" t="s">
        <v>1722</v>
      </c>
      <c r="E394" s="7" t="s">
        <v>1540</v>
      </c>
      <c r="F394" s="181">
        <v>7.84</v>
      </c>
      <c r="G394" s="182">
        <v>1.9499</v>
      </c>
      <c r="H394" s="183">
        <v>1</v>
      </c>
      <c r="I394" s="183">
        <v>1.6</v>
      </c>
      <c r="J394" s="183">
        <v>1.1499999999999999</v>
      </c>
      <c r="K394" s="20">
        <v>1</v>
      </c>
    </row>
    <row r="395" spans="1:11">
      <c r="A395" s="16" t="s">
        <v>458</v>
      </c>
      <c r="B395" s="7" t="s">
        <v>1723</v>
      </c>
      <c r="C395" s="7" t="s">
        <v>1528</v>
      </c>
      <c r="D395" s="7" t="s">
        <v>1724</v>
      </c>
      <c r="E395" s="7" t="s">
        <v>1540</v>
      </c>
      <c r="F395" s="181">
        <v>3.53</v>
      </c>
      <c r="G395" s="182">
        <v>1.2475000000000001</v>
      </c>
      <c r="H395" s="183">
        <v>1</v>
      </c>
      <c r="I395" s="183">
        <v>1.6</v>
      </c>
      <c r="J395" s="183">
        <v>1.1499999999999999</v>
      </c>
      <c r="K395" s="20">
        <v>1</v>
      </c>
    </row>
    <row r="396" spans="1:11">
      <c r="A396" s="16" t="s">
        <v>459</v>
      </c>
      <c r="B396" s="7" t="s">
        <v>1723</v>
      </c>
      <c r="C396" s="7" t="s">
        <v>1531</v>
      </c>
      <c r="D396" s="7" t="s">
        <v>1724</v>
      </c>
      <c r="E396" s="7" t="s">
        <v>1540</v>
      </c>
      <c r="F396" s="181">
        <v>6.88</v>
      </c>
      <c r="G396" s="182">
        <v>1.9689000000000001</v>
      </c>
      <c r="H396" s="183">
        <v>1</v>
      </c>
      <c r="I396" s="183">
        <v>1.6</v>
      </c>
      <c r="J396" s="183">
        <v>1.1499999999999999</v>
      </c>
      <c r="K396" s="20">
        <v>1</v>
      </c>
    </row>
    <row r="397" spans="1:11">
      <c r="A397" s="16" t="s">
        <v>460</v>
      </c>
      <c r="B397" s="7" t="s">
        <v>1723</v>
      </c>
      <c r="C397" s="7" t="s">
        <v>1532</v>
      </c>
      <c r="D397" s="7" t="s">
        <v>1724</v>
      </c>
      <c r="E397" s="7" t="s">
        <v>1540</v>
      </c>
      <c r="F397" s="181">
        <v>11.61</v>
      </c>
      <c r="G397" s="182">
        <v>3.3262</v>
      </c>
      <c r="H397" s="183">
        <v>1</v>
      </c>
      <c r="I397" s="183">
        <v>1.6</v>
      </c>
      <c r="J397" s="183">
        <v>1.1499999999999999</v>
      </c>
      <c r="K397" s="20">
        <v>1</v>
      </c>
    </row>
    <row r="398" spans="1:11">
      <c r="A398" s="16" t="s">
        <v>461</v>
      </c>
      <c r="B398" s="7" t="s">
        <v>1723</v>
      </c>
      <c r="C398" s="7" t="s">
        <v>1533</v>
      </c>
      <c r="D398" s="7" t="s">
        <v>1724</v>
      </c>
      <c r="E398" s="7" t="s">
        <v>1540</v>
      </c>
      <c r="F398" s="181">
        <v>20.52</v>
      </c>
      <c r="G398" s="182">
        <v>6.6379000000000001</v>
      </c>
      <c r="H398" s="183">
        <v>1</v>
      </c>
      <c r="I398" s="183">
        <v>1.6</v>
      </c>
      <c r="J398" s="183">
        <v>1.1499999999999999</v>
      </c>
      <c r="K398" s="20">
        <v>1</v>
      </c>
    </row>
    <row r="399" spans="1:11">
      <c r="A399" s="16" t="s">
        <v>462</v>
      </c>
      <c r="B399" s="7" t="s">
        <v>1725</v>
      </c>
      <c r="C399" s="7" t="s">
        <v>1528</v>
      </c>
      <c r="D399" s="7" t="s">
        <v>1726</v>
      </c>
      <c r="E399" s="7" t="s">
        <v>1540</v>
      </c>
      <c r="F399" s="181">
        <v>4.78</v>
      </c>
      <c r="G399" s="182">
        <v>1.2786</v>
      </c>
      <c r="H399" s="183">
        <v>1</v>
      </c>
      <c r="I399" s="183">
        <v>1.6</v>
      </c>
      <c r="J399" s="183">
        <v>1.1499999999999999</v>
      </c>
      <c r="K399" s="20">
        <v>1</v>
      </c>
    </row>
    <row r="400" spans="1:11">
      <c r="A400" s="16" t="s">
        <v>463</v>
      </c>
      <c r="B400" s="7" t="s">
        <v>1725</v>
      </c>
      <c r="C400" s="7" t="s">
        <v>1531</v>
      </c>
      <c r="D400" s="7" t="s">
        <v>1726</v>
      </c>
      <c r="E400" s="7" t="s">
        <v>1540</v>
      </c>
      <c r="F400" s="181">
        <v>6.87</v>
      </c>
      <c r="G400" s="182">
        <v>1.6875</v>
      </c>
      <c r="H400" s="183">
        <v>1</v>
      </c>
      <c r="I400" s="183">
        <v>1.6</v>
      </c>
      <c r="J400" s="183">
        <v>1.1499999999999999</v>
      </c>
      <c r="K400" s="20">
        <v>1</v>
      </c>
    </row>
    <row r="401" spans="1:11">
      <c r="A401" s="16" t="s">
        <v>464</v>
      </c>
      <c r="B401" s="7" t="s">
        <v>1725</v>
      </c>
      <c r="C401" s="7" t="s">
        <v>1532</v>
      </c>
      <c r="D401" s="7" t="s">
        <v>1726</v>
      </c>
      <c r="E401" s="7" t="s">
        <v>1540</v>
      </c>
      <c r="F401" s="181">
        <v>11.79</v>
      </c>
      <c r="G401" s="182">
        <v>2.8353000000000002</v>
      </c>
      <c r="H401" s="183">
        <v>1</v>
      </c>
      <c r="I401" s="183">
        <v>1.6</v>
      </c>
      <c r="J401" s="183">
        <v>1.1499999999999999</v>
      </c>
      <c r="K401" s="20">
        <v>1</v>
      </c>
    </row>
    <row r="402" spans="1:11">
      <c r="A402" s="16" t="s">
        <v>465</v>
      </c>
      <c r="B402" s="7" t="s">
        <v>1725</v>
      </c>
      <c r="C402" s="7" t="s">
        <v>1533</v>
      </c>
      <c r="D402" s="7" t="s">
        <v>1726</v>
      </c>
      <c r="E402" s="7" t="s">
        <v>1540</v>
      </c>
      <c r="F402" s="181">
        <v>19.86</v>
      </c>
      <c r="G402" s="182">
        <v>5.9885000000000002</v>
      </c>
      <c r="H402" s="183">
        <v>1</v>
      </c>
      <c r="I402" s="183">
        <v>1.6</v>
      </c>
      <c r="J402" s="183">
        <v>1.1499999999999999</v>
      </c>
      <c r="K402" s="20">
        <v>1</v>
      </c>
    </row>
    <row r="403" spans="1:11">
      <c r="A403" s="16" t="s">
        <v>466</v>
      </c>
      <c r="B403" s="7" t="s">
        <v>1727</v>
      </c>
      <c r="C403" s="7" t="s">
        <v>1528</v>
      </c>
      <c r="D403" s="7" t="s">
        <v>1728</v>
      </c>
      <c r="E403" s="7" t="s">
        <v>1540</v>
      </c>
      <c r="F403" s="181">
        <v>2.14</v>
      </c>
      <c r="G403" s="182">
        <v>0.78739999999999999</v>
      </c>
      <c r="H403" s="183">
        <v>1</v>
      </c>
      <c r="I403" s="183">
        <v>1.6</v>
      </c>
      <c r="J403" s="183">
        <v>1.1499999999999999</v>
      </c>
      <c r="K403" s="20">
        <v>1</v>
      </c>
    </row>
    <row r="404" spans="1:11">
      <c r="A404" s="16" t="s">
        <v>467</v>
      </c>
      <c r="B404" s="7" t="s">
        <v>1727</v>
      </c>
      <c r="C404" s="7" t="s">
        <v>1531</v>
      </c>
      <c r="D404" s="7" t="s">
        <v>1728</v>
      </c>
      <c r="E404" s="7" t="s">
        <v>1540</v>
      </c>
      <c r="F404" s="181">
        <v>3.32</v>
      </c>
      <c r="G404" s="182">
        <v>1.1720999999999999</v>
      </c>
      <c r="H404" s="183">
        <v>1</v>
      </c>
      <c r="I404" s="183">
        <v>1.6</v>
      </c>
      <c r="J404" s="183">
        <v>1.1499999999999999</v>
      </c>
      <c r="K404" s="20">
        <v>1</v>
      </c>
    </row>
    <row r="405" spans="1:11">
      <c r="A405" s="16" t="s">
        <v>468</v>
      </c>
      <c r="B405" s="7" t="s">
        <v>1727</v>
      </c>
      <c r="C405" s="7" t="s">
        <v>1532</v>
      </c>
      <c r="D405" s="7" t="s">
        <v>1728</v>
      </c>
      <c r="E405" s="7" t="s">
        <v>1540</v>
      </c>
      <c r="F405" s="181">
        <v>7.79</v>
      </c>
      <c r="G405" s="182">
        <v>2.0783</v>
      </c>
      <c r="H405" s="183">
        <v>1</v>
      </c>
      <c r="I405" s="183">
        <v>1.6</v>
      </c>
      <c r="J405" s="183">
        <v>1.1499999999999999</v>
      </c>
      <c r="K405" s="20">
        <v>1</v>
      </c>
    </row>
    <row r="406" spans="1:11">
      <c r="A406" s="16" t="s">
        <v>469</v>
      </c>
      <c r="B406" s="7" t="s">
        <v>1727</v>
      </c>
      <c r="C406" s="7" t="s">
        <v>1533</v>
      </c>
      <c r="D406" s="7" t="s">
        <v>1728</v>
      </c>
      <c r="E406" s="7" t="s">
        <v>1540</v>
      </c>
      <c r="F406" s="181">
        <v>16.899999999999999</v>
      </c>
      <c r="G406" s="182">
        <v>5.0111999999999997</v>
      </c>
      <c r="H406" s="183">
        <v>1</v>
      </c>
      <c r="I406" s="183">
        <v>1.6</v>
      </c>
      <c r="J406" s="183">
        <v>1.1499999999999999</v>
      </c>
      <c r="K406" s="20">
        <v>1</v>
      </c>
    </row>
    <row r="407" spans="1:11">
      <c r="A407" s="16" t="s">
        <v>470</v>
      </c>
      <c r="B407" s="7" t="s">
        <v>1729</v>
      </c>
      <c r="C407" s="7" t="s">
        <v>1528</v>
      </c>
      <c r="D407" s="7" t="s">
        <v>1730</v>
      </c>
      <c r="E407" s="7" t="s">
        <v>1540</v>
      </c>
      <c r="F407" s="181">
        <v>4.24</v>
      </c>
      <c r="G407" s="182">
        <v>1.0188999999999999</v>
      </c>
      <c r="H407" s="183">
        <v>1</v>
      </c>
      <c r="I407" s="183">
        <v>1.6</v>
      </c>
      <c r="J407" s="183">
        <v>1.1499999999999999</v>
      </c>
      <c r="K407" s="20">
        <v>1</v>
      </c>
    </row>
    <row r="408" spans="1:11">
      <c r="A408" s="16" t="s">
        <v>471</v>
      </c>
      <c r="B408" s="7" t="s">
        <v>1729</v>
      </c>
      <c r="C408" s="7" t="s">
        <v>1531</v>
      </c>
      <c r="D408" s="7" t="s">
        <v>1730</v>
      </c>
      <c r="E408" s="7" t="s">
        <v>1540</v>
      </c>
      <c r="F408" s="181">
        <v>6.13</v>
      </c>
      <c r="G408" s="182">
        <v>1.3880999999999999</v>
      </c>
      <c r="H408" s="183">
        <v>1</v>
      </c>
      <c r="I408" s="183">
        <v>1.6</v>
      </c>
      <c r="J408" s="183">
        <v>1.1499999999999999</v>
      </c>
      <c r="K408" s="20">
        <v>1</v>
      </c>
    </row>
    <row r="409" spans="1:11">
      <c r="A409" s="16" t="s">
        <v>472</v>
      </c>
      <c r="B409" s="7" t="s">
        <v>1729</v>
      </c>
      <c r="C409" s="7" t="s">
        <v>1532</v>
      </c>
      <c r="D409" s="7" t="s">
        <v>1730</v>
      </c>
      <c r="E409" s="7" t="s">
        <v>1540</v>
      </c>
      <c r="F409" s="181">
        <v>10.53</v>
      </c>
      <c r="G409" s="182">
        <v>2.4131</v>
      </c>
      <c r="H409" s="183">
        <v>1</v>
      </c>
      <c r="I409" s="183">
        <v>1.6</v>
      </c>
      <c r="J409" s="183">
        <v>1.1499999999999999</v>
      </c>
      <c r="K409" s="20">
        <v>1</v>
      </c>
    </row>
    <row r="410" spans="1:11">
      <c r="A410" s="16" t="s">
        <v>473</v>
      </c>
      <c r="B410" s="7" t="s">
        <v>1729</v>
      </c>
      <c r="C410" s="7" t="s">
        <v>1533</v>
      </c>
      <c r="D410" s="7" t="s">
        <v>1730</v>
      </c>
      <c r="E410" s="7" t="s">
        <v>1540</v>
      </c>
      <c r="F410" s="181">
        <v>18.61</v>
      </c>
      <c r="G410" s="182">
        <v>5.2460000000000004</v>
      </c>
      <c r="H410" s="183">
        <v>1</v>
      </c>
      <c r="I410" s="183">
        <v>1.6</v>
      </c>
      <c r="J410" s="183">
        <v>1.1499999999999999</v>
      </c>
      <c r="K410" s="20">
        <v>1</v>
      </c>
    </row>
    <row r="411" spans="1:11">
      <c r="A411" s="16" t="s">
        <v>474</v>
      </c>
      <c r="B411" s="7" t="s">
        <v>1731</v>
      </c>
      <c r="C411" s="7" t="s">
        <v>1528</v>
      </c>
      <c r="D411" s="7" t="s">
        <v>1732</v>
      </c>
      <c r="E411" s="7" t="s">
        <v>1540</v>
      </c>
      <c r="F411" s="181">
        <v>5.12</v>
      </c>
      <c r="G411" s="182">
        <v>1.1032</v>
      </c>
      <c r="H411" s="183">
        <v>1</v>
      </c>
      <c r="I411" s="183">
        <v>1.6</v>
      </c>
      <c r="J411" s="183">
        <v>1.1499999999999999</v>
      </c>
      <c r="K411" s="20">
        <v>1</v>
      </c>
    </row>
    <row r="412" spans="1:11">
      <c r="A412" s="16" t="s">
        <v>475</v>
      </c>
      <c r="B412" s="7" t="s">
        <v>1731</v>
      </c>
      <c r="C412" s="7" t="s">
        <v>1531</v>
      </c>
      <c r="D412" s="7" t="s">
        <v>1732</v>
      </c>
      <c r="E412" s="7" t="s">
        <v>1540</v>
      </c>
      <c r="F412" s="181">
        <v>7.57</v>
      </c>
      <c r="G412" s="182">
        <v>1.5243</v>
      </c>
      <c r="H412" s="183">
        <v>1</v>
      </c>
      <c r="I412" s="183">
        <v>1.6</v>
      </c>
      <c r="J412" s="183">
        <v>1.1499999999999999</v>
      </c>
      <c r="K412" s="20">
        <v>1</v>
      </c>
    </row>
    <row r="413" spans="1:11">
      <c r="A413" s="16" t="s">
        <v>476</v>
      </c>
      <c r="B413" s="7" t="s">
        <v>1731</v>
      </c>
      <c r="C413" s="7" t="s">
        <v>1532</v>
      </c>
      <c r="D413" s="7" t="s">
        <v>1732</v>
      </c>
      <c r="E413" s="7" t="s">
        <v>1540</v>
      </c>
      <c r="F413" s="181">
        <v>11.15</v>
      </c>
      <c r="G413" s="182">
        <v>2.3828999999999998</v>
      </c>
      <c r="H413" s="183">
        <v>1</v>
      </c>
      <c r="I413" s="183">
        <v>1.6</v>
      </c>
      <c r="J413" s="183">
        <v>1.1499999999999999</v>
      </c>
      <c r="K413" s="20">
        <v>1</v>
      </c>
    </row>
    <row r="414" spans="1:11">
      <c r="A414" s="16" t="s">
        <v>477</v>
      </c>
      <c r="B414" s="7" t="s">
        <v>1731</v>
      </c>
      <c r="C414" s="7" t="s">
        <v>1533</v>
      </c>
      <c r="D414" s="7" t="s">
        <v>1732</v>
      </c>
      <c r="E414" s="7" t="s">
        <v>1540</v>
      </c>
      <c r="F414" s="181">
        <v>17.29</v>
      </c>
      <c r="G414" s="182">
        <v>4.5490000000000004</v>
      </c>
      <c r="H414" s="183">
        <v>1</v>
      </c>
      <c r="I414" s="183">
        <v>1.6</v>
      </c>
      <c r="J414" s="183">
        <v>1.1499999999999999</v>
      </c>
      <c r="K414" s="20">
        <v>1</v>
      </c>
    </row>
    <row r="415" spans="1:11">
      <c r="A415" s="16" t="s">
        <v>478</v>
      </c>
      <c r="B415" s="7" t="s">
        <v>1733</v>
      </c>
      <c r="C415" s="7" t="s">
        <v>1528</v>
      </c>
      <c r="D415" s="7" t="s">
        <v>41</v>
      </c>
      <c r="E415" s="7" t="s">
        <v>1540</v>
      </c>
      <c r="F415" s="181">
        <v>1.49</v>
      </c>
      <c r="G415" s="182">
        <v>0.75149999999999995</v>
      </c>
      <c r="H415" s="183">
        <v>1</v>
      </c>
      <c r="I415" s="183">
        <v>1.6</v>
      </c>
      <c r="J415" s="183">
        <v>1.1499999999999999</v>
      </c>
      <c r="K415" s="20">
        <v>1</v>
      </c>
    </row>
    <row r="416" spans="1:11">
      <c r="A416" s="16" t="s">
        <v>479</v>
      </c>
      <c r="B416" s="7" t="s">
        <v>1733</v>
      </c>
      <c r="C416" s="7" t="s">
        <v>1531</v>
      </c>
      <c r="D416" s="7" t="s">
        <v>41</v>
      </c>
      <c r="E416" s="7" t="s">
        <v>1540</v>
      </c>
      <c r="F416" s="181">
        <v>3.57</v>
      </c>
      <c r="G416" s="182">
        <v>1.024</v>
      </c>
      <c r="H416" s="183">
        <v>1</v>
      </c>
      <c r="I416" s="183">
        <v>1.6</v>
      </c>
      <c r="J416" s="183">
        <v>1.1499999999999999</v>
      </c>
      <c r="K416" s="20">
        <v>1</v>
      </c>
    </row>
    <row r="417" spans="1:11">
      <c r="A417" s="16" t="s">
        <v>480</v>
      </c>
      <c r="B417" s="7" t="s">
        <v>1733</v>
      </c>
      <c r="C417" s="7" t="s">
        <v>1532</v>
      </c>
      <c r="D417" s="7" t="s">
        <v>41</v>
      </c>
      <c r="E417" s="7" t="s">
        <v>1540</v>
      </c>
      <c r="F417" s="181">
        <v>6.94</v>
      </c>
      <c r="G417" s="182">
        <v>1.8176000000000001</v>
      </c>
      <c r="H417" s="183">
        <v>1</v>
      </c>
      <c r="I417" s="183">
        <v>1.6</v>
      </c>
      <c r="J417" s="183">
        <v>1.1499999999999999</v>
      </c>
      <c r="K417" s="20">
        <v>1</v>
      </c>
    </row>
    <row r="418" spans="1:11">
      <c r="A418" s="16" t="s">
        <v>481</v>
      </c>
      <c r="B418" s="7" t="s">
        <v>1733</v>
      </c>
      <c r="C418" s="7" t="s">
        <v>1533</v>
      </c>
      <c r="D418" s="7" t="s">
        <v>41</v>
      </c>
      <c r="E418" s="7" t="s">
        <v>1540</v>
      </c>
      <c r="F418" s="181">
        <v>12.9</v>
      </c>
      <c r="G418" s="182">
        <v>3.7288000000000001</v>
      </c>
      <c r="H418" s="183">
        <v>1</v>
      </c>
      <c r="I418" s="183">
        <v>1.6</v>
      </c>
      <c r="J418" s="183">
        <v>1.1499999999999999</v>
      </c>
      <c r="K418" s="20">
        <v>1</v>
      </c>
    </row>
    <row r="419" spans="1:11">
      <c r="A419" s="16" t="s">
        <v>482</v>
      </c>
      <c r="B419" s="7" t="s">
        <v>1734</v>
      </c>
      <c r="C419" s="7" t="s">
        <v>1528</v>
      </c>
      <c r="D419" s="7" t="s">
        <v>1735</v>
      </c>
      <c r="E419" s="7" t="s">
        <v>1540</v>
      </c>
      <c r="F419" s="181">
        <v>2.39</v>
      </c>
      <c r="G419" s="182">
        <v>0.61229999999999996</v>
      </c>
      <c r="H419" s="183">
        <v>1</v>
      </c>
      <c r="I419" s="183">
        <v>1.6</v>
      </c>
      <c r="J419" s="183">
        <v>1.1499999999999999</v>
      </c>
      <c r="K419" s="20">
        <v>1</v>
      </c>
    </row>
    <row r="420" spans="1:11">
      <c r="A420" s="16" t="s">
        <v>483</v>
      </c>
      <c r="B420" s="7" t="s">
        <v>1734</v>
      </c>
      <c r="C420" s="7" t="s">
        <v>1531</v>
      </c>
      <c r="D420" s="7" t="s">
        <v>1735</v>
      </c>
      <c r="E420" s="7" t="s">
        <v>1540</v>
      </c>
      <c r="F420" s="181">
        <v>3.83</v>
      </c>
      <c r="G420" s="182">
        <v>0.85809999999999997</v>
      </c>
      <c r="H420" s="183">
        <v>1</v>
      </c>
      <c r="I420" s="183">
        <v>1.6</v>
      </c>
      <c r="J420" s="183">
        <v>1.1499999999999999</v>
      </c>
      <c r="K420" s="20">
        <v>1</v>
      </c>
    </row>
    <row r="421" spans="1:11">
      <c r="A421" s="16" t="s">
        <v>484</v>
      </c>
      <c r="B421" s="7" t="s">
        <v>1734</v>
      </c>
      <c r="C421" s="7" t="s">
        <v>1532</v>
      </c>
      <c r="D421" s="7" t="s">
        <v>1735</v>
      </c>
      <c r="E421" s="7" t="s">
        <v>1540</v>
      </c>
      <c r="F421" s="181">
        <v>6.86</v>
      </c>
      <c r="G421" s="182">
        <v>1.4698</v>
      </c>
      <c r="H421" s="183">
        <v>1</v>
      </c>
      <c r="I421" s="183">
        <v>1.6</v>
      </c>
      <c r="J421" s="183">
        <v>1.1499999999999999</v>
      </c>
      <c r="K421" s="20">
        <v>1</v>
      </c>
    </row>
    <row r="422" spans="1:11">
      <c r="A422" s="16" t="s">
        <v>485</v>
      </c>
      <c r="B422" s="7" t="s">
        <v>1734</v>
      </c>
      <c r="C422" s="7" t="s">
        <v>1533</v>
      </c>
      <c r="D422" s="7" t="s">
        <v>1735</v>
      </c>
      <c r="E422" s="7" t="s">
        <v>1540</v>
      </c>
      <c r="F422" s="181">
        <v>12.62</v>
      </c>
      <c r="G422" s="182">
        <v>2.9912999999999998</v>
      </c>
      <c r="H422" s="183">
        <v>1</v>
      </c>
      <c r="I422" s="183">
        <v>1.6</v>
      </c>
      <c r="J422" s="183">
        <v>1.1499999999999999</v>
      </c>
      <c r="K422" s="20">
        <v>1</v>
      </c>
    </row>
    <row r="423" spans="1:11">
      <c r="A423" s="16" t="s">
        <v>486</v>
      </c>
      <c r="B423" s="7" t="s">
        <v>1736</v>
      </c>
      <c r="C423" s="7" t="s">
        <v>1528</v>
      </c>
      <c r="D423" s="7" t="s">
        <v>1737</v>
      </c>
      <c r="E423" s="7" t="s">
        <v>1540</v>
      </c>
      <c r="F423" s="181">
        <v>2.78</v>
      </c>
      <c r="G423" s="182">
        <v>0.95189999999999997</v>
      </c>
      <c r="H423" s="183">
        <v>1</v>
      </c>
      <c r="I423" s="183">
        <v>1.6</v>
      </c>
      <c r="J423" s="183">
        <v>1.1499999999999999</v>
      </c>
      <c r="K423" s="20">
        <v>1</v>
      </c>
    </row>
    <row r="424" spans="1:11">
      <c r="A424" s="16" t="s">
        <v>487</v>
      </c>
      <c r="B424" s="7" t="s">
        <v>1736</v>
      </c>
      <c r="C424" s="7" t="s">
        <v>1531</v>
      </c>
      <c r="D424" s="7" t="s">
        <v>1737</v>
      </c>
      <c r="E424" s="7" t="s">
        <v>1540</v>
      </c>
      <c r="F424" s="181">
        <v>4.2</v>
      </c>
      <c r="G424" s="182">
        <v>1.2363999999999999</v>
      </c>
      <c r="H424" s="183">
        <v>1</v>
      </c>
      <c r="I424" s="183">
        <v>1.6</v>
      </c>
      <c r="J424" s="183">
        <v>1.1499999999999999</v>
      </c>
      <c r="K424" s="20">
        <v>1</v>
      </c>
    </row>
    <row r="425" spans="1:11">
      <c r="A425" s="16" t="s">
        <v>488</v>
      </c>
      <c r="B425" s="7" t="s">
        <v>1736</v>
      </c>
      <c r="C425" s="7" t="s">
        <v>1532</v>
      </c>
      <c r="D425" s="7" t="s">
        <v>1737</v>
      </c>
      <c r="E425" s="7" t="s">
        <v>1540</v>
      </c>
      <c r="F425" s="181">
        <v>7.7</v>
      </c>
      <c r="G425" s="182">
        <v>2.1375000000000002</v>
      </c>
      <c r="H425" s="183">
        <v>1</v>
      </c>
      <c r="I425" s="183">
        <v>1.6</v>
      </c>
      <c r="J425" s="183">
        <v>1.1499999999999999</v>
      </c>
      <c r="K425" s="20">
        <v>1</v>
      </c>
    </row>
    <row r="426" spans="1:11">
      <c r="A426" s="16" t="s">
        <v>489</v>
      </c>
      <c r="B426" s="7" t="s">
        <v>1736</v>
      </c>
      <c r="C426" s="7" t="s">
        <v>1533</v>
      </c>
      <c r="D426" s="7" t="s">
        <v>1737</v>
      </c>
      <c r="E426" s="7" t="s">
        <v>1540</v>
      </c>
      <c r="F426" s="181">
        <v>14.59</v>
      </c>
      <c r="G426" s="182">
        <v>4.5061999999999998</v>
      </c>
      <c r="H426" s="183">
        <v>1</v>
      </c>
      <c r="I426" s="183">
        <v>1.6</v>
      </c>
      <c r="J426" s="183">
        <v>1.1499999999999999</v>
      </c>
      <c r="K426" s="20">
        <v>1</v>
      </c>
    </row>
    <row r="427" spans="1:11">
      <c r="A427" s="16" t="s">
        <v>490</v>
      </c>
      <c r="B427" s="7" t="s">
        <v>1738</v>
      </c>
      <c r="C427" s="7" t="s">
        <v>1528</v>
      </c>
      <c r="D427" s="7" t="s">
        <v>1739</v>
      </c>
      <c r="E427" s="7" t="s">
        <v>1540</v>
      </c>
      <c r="F427" s="181">
        <v>1.88</v>
      </c>
      <c r="G427" s="182">
        <v>0.71299999999999997</v>
      </c>
      <c r="H427" s="183">
        <v>1</v>
      </c>
      <c r="I427" s="183">
        <v>1.6</v>
      </c>
      <c r="J427" s="183">
        <v>1.1499999999999999</v>
      </c>
      <c r="K427" s="20">
        <v>1</v>
      </c>
    </row>
    <row r="428" spans="1:11">
      <c r="A428" s="16" t="s">
        <v>491</v>
      </c>
      <c r="B428" s="7" t="s">
        <v>1738</v>
      </c>
      <c r="C428" s="7" t="s">
        <v>1531</v>
      </c>
      <c r="D428" s="7" t="s">
        <v>1739</v>
      </c>
      <c r="E428" s="7" t="s">
        <v>1540</v>
      </c>
      <c r="F428" s="181">
        <v>3.24</v>
      </c>
      <c r="G428" s="182">
        <v>0.94289999999999996</v>
      </c>
      <c r="H428" s="183">
        <v>1</v>
      </c>
      <c r="I428" s="183">
        <v>1.6</v>
      </c>
      <c r="J428" s="183">
        <v>1.1499999999999999</v>
      </c>
      <c r="K428" s="20">
        <v>1</v>
      </c>
    </row>
    <row r="429" spans="1:11">
      <c r="A429" s="16" t="s">
        <v>492</v>
      </c>
      <c r="B429" s="7" t="s">
        <v>1738</v>
      </c>
      <c r="C429" s="7" t="s">
        <v>1532</v>
      </c>
      <c r="D429" s="7" t="s">
        <v>1739</v>
      </c>
      <c r="E429" s="7" t="s">
        <v>1540</v>
      </c>
      <c r="F429" s="181">
        <v>5.9</v>
      </c>
      <c r="G429" s="182">
        <v>1.5104</v>
      </c>
      <c r="H429" s="183">
        <v>1</v>
      </c>
      <c r="I429" s="183">
        <v>1.6</v>
      </c>
      <c r="J429" s="183">
        <v>1.1499999999999999</v>
      </c>
      <c r="K429" s="20">
        <v>1</v>
      </c>
    </row>
    <row r="430" spans="1:11">
      <c r="A430" s="16" t="s">
        <v>493</v>
      </c>
      <c r="B430" s="7" t="s">
        <v>1738</v>
      </c>
      <c r="C430" s="7" t="s">
        <v>1533</v>
      </c>
      <c r="D430" s="7" t="s">
        <v>1739</v>
      </c>
      <c r="E430" s="7" t="s">
        <v>1540</v>
      </c>
      <c r="F430" s="181">
        <v>12.55</v>
      </c>
      <c r="G430" s="182">
        <v>3.5337999999999998</v>
      </c>
      <c r="H430" s="183">
        <v>1</v>
      </c>
      <c r="I430" s="183">
        <v>1.6</v>
      </c>
      <c r="J430" s="183">
        <v>1.1499999999999999</v>
      </c>
      <c r="K430" s="20">
        <v>1</v>
      </c>
    </row>
    <row r="431" spans="1:11">
      <c r="A431" s="16" t="s">
        <v>494</v>
      </c>
      <c r="B431" s="7" t="s">
        <v>1740</v>
      </c>
      <c r="C431" s="7" t="s">
        <v>1528</v>
      </c>
      <c r="D431" s="7" t="s">
        <v>1741</v>
      </c>
      <c r="E431" s="7" t="s">
        <v>1540</v>
      </c>
      <c r="F431" s="181">
        <v>3.63</v>
      </c>
      <c r="G431" s="182">
        <v>1.0497000000000001</v>
      </c>
      <c r="H431" s="183">
        <v>1</v>
      </c>
      <c r="I431" s="183">
        <v>1.6</v>
      </c>
      <c r="J431" s="183">
        <v>1.1499999999999999</v>
      </c>
      <c r="K431" s="20">
        <v>1</v>
      </c>
    </row>
    <row r="432" spans="1:11">
      <c r="A432" s="16" t="s">
        <v>495</v>
      </c>
      <c r="B432" s="7" t="s">
        <v>1740</v>
      </c>
      <c r="C432" s="7" t="s">
        <v>1531</v>
      </c>
      <c r="D432" s="7" t="s">
        <v>1741</v>
      </c>
      <c r="E432" s="7" t="s">
        <v>1540</v>
      </c>
      <c r="F432" s="181">
        <v>5.22</v>
      </c>
      <c r="G432" s="182">
        <v>1.4386000000000001</v>
      </c>
      <c r="H432" s="183">
        <v>1</v>
      </c>
      <c r="I432" s="183">
        <v>1.6</v>
      </c>
      <c r="J432" s="183">
        <v>1.1499999999999999</v>
      </c>
      <c r="K432" s="20">
        <v>1</v>
      </c>
    </row>
    <row r="433" spans="1:11">
      <c r="A433" s="16" t="s">
        <v>496</v>
      </c>
      <c r="B433" s="7" t="s">
        <v>1740</v>
      </c>
      <c r="C433" s="7" t="s">
        <v>1532</v>
      </c>
      <c r="D433" s="7" t="s">
        <v>1741</v>
      </c>
      <c r="E433" s="7" t="s">
        <v>1540</v>
      </c>
      <c r="F433" s="181">
        <v>9.27</v>
      </c>
      <c r="G433" s="182">
        <v>2.3975</v>
      </c>
      <c r="H433" s="183">
        <v>1</v>
      </c>
      <c r="I433" s="183">
        <v>1.6</v>
      </c>
      <c r="J433" s="183">
        <v>1.1499999999999999</v>
      </c>
      <c r="K433" s="20">
        <v>1</v>
      </c>
    </row>
    <row r="434" spans="1:11">
      <c r="A434" s="16" t="s">
        <v>497</v>
      </c>
      <c r="B434" s="7" t="s">
        <v>1740</v>
      </c>
      <c r="C434" s="7" t="s">
        <v>1533</v>
      </c>
      <c r="D434" s="7" t="s">
        <v>1741</v>
      </c>
      <c r="E434" s="7" t="s">
        <v>1540</v>
      </c>
      <c r="F434" s="181">
        <v>17.920000000000002</v>
      </c>
      <c r="G434" s="182">
        <v>5.1658999999999997</v>
      </c>
      <c r="H434" s="183">
        <v>1</v>
      </c>
      <c r="I434" s="183">
        <v>1.6</v>
      </c>
      <c r="J434" s="183">
        <v>1.1499999999999999</v>
      </c>
      <c r="K434" s="20">
        <v>1</v>
      </c>
    </row>
    <row r="435" spans="1:11">
      <c r="A435" s="16" t="s">
        <v>498</v>
      </c>
      <c r="B435" s="7" t="s">
        <v>1742</v>
      </c>
      <c r="C435" s="7" t="s">
        <v>1528</v>
      </c>
      <c r="D435" s="7" t="s">
        <v>1743</v>
      </c>
      <c r="E435" s="7" t="s">
        <v>1540</v>
      </c>
      <c r="F435" s="181">
        <v>3.2</v>
      </c>
      <c r="G435" s="182">
        <v>0.66790000000000005</v>
      </c>
      <c r="H435" s="183">
        <v>1</v>
      </c>
      <c r="I435" s="183">
        <v>1.6</v>
      </c>
      <c r="J435" s="183">
        <v>1.1499999999999999</v>
      </c>
      <c r="K435" s="20">
        <v>1</v>
      </c>
    </row>
    <row r="436" spans="1:11">
      <c r="A436" s="16" t="s">
        <v>499</v>
      </c>
      <c r="B436" s="7" t="s">
        <v>1742</v>
      </c>
      <c r="C436" s="7" t="s">
        <v>1531</v>
      </c>
      <c r="D436" s="7" t="s">
        <v>1743</v>
      </c>
      <c r="E436" s="7" t="s">
        <v>1540</v>
      </c>
      <c r="F436" s="181">
        <v>3.97</v>
      </c>
      <c r="G436" s="182">
        <v>0.78649999999999998</v>
      </c>
      <c r="H436" s="183">
        <v>1</v>
      </c>
      <c r="I436" s="183">
        <v>1.6</v>
      </c>
      <c r="J436" s="183">
        <v>1.1499999999999999</v>
      </c>
      <c r="K436" s="20">
        <v>1</v>
      </c>
    </row>
    <row r="437" spans="1:11">
      <c r="A437" s="16" t="s">
        <v>500</v>
      </c>
      <c r="B437" s="7" t="s">
        <v>1742</v>
      </c>
      <c r="C437" s="7" t="s">
        <v>1532</v>
      </c>
      <c r="D437" s="7" t="s">
        <v>1743</v>
      </c>
      <c r="E437" s="7" t="s">
        <v>1540</v>
      </c>
      <c r="F437" s="181">
        <v>6.3</v>
      </c>
      <c r="G437" s="182">
        <v>1.2181999999999999</v>
      </c>
      <c r="H437" s="183">
        <v>1</v>
      </c>
      <c r="I437" s="183">
        <v>1.6</v>
      </c>
      <c r="J437" s="183">
        <v>1.1499999999999999</v>
      </c>
      <c r="K437" s="20">
        <v>1</v>
      </c>
    </row>
    <row r="438" spans="1:11">
      <c r="A438" s="16" t="s">
        <v>501</v>
      </c>
      <c r="B438" s="7" t="s">
        <v>1742</v>
      </c>
      <c r="C438" s="7" t="s">
        <v>1533</v>
      </c>
      <c r="D438" s="7" t="s">
        <v>1743</v>
      </c>
      <c r="E438" s="7" t="s">
        <v>1540</v>
      </c>
      <c r="F438" s="181">
        <v>11.51</v>
      </c>
      <c r="G438" s="182">
        <v>2.5436000000000001</v>
      </c>
      <c r="H438" s="183">
        <v>1</v>
      </c>
      <c r="I438" s="183">
        <v>1.6</v>
      </c>
      <c r="J438" s="183">
        <v>1.1499999999999999</v>
      </c>
      <c r="K438" s="20">
        <v>1</v>
      </c>
    </row>
    <row r="439" spans="1:11">
      <c r="A439" s="16" t="s">
        <v>502</v>
      </c>
      <c r="B439" s="7" t="s">
        <v>1744</v>
      </c>
      <c r="C439" s="7" t="s">
        <v>1528</v>
      </c>
      <c r="D439" s="7" t="s">
        <v>1745</v>
      </c>
      <c r="E439" s="7" t="s">
        <v>1540</v>
      </c>
      <c r="F439" s="181">
        <v>2.41</v>
      </c>
      <c r="G439" s="182">
        <v>0.53769999999999996</v>
      </c>
      <c r="H439" s="183">
        <v>1</v>
      </c>
      <c r="I439" s="183">
        <v>1.6</v>
      </c>
      <c r="J439" s="183">
        <v>1.1499999999999999</v>
      </c>
      <c r="K439" s="20">
        <v>1</v>
      </c>
    </row>
    <row r="440" spans="1:11">
      <c r="A440" s="16" t="s">
        <v>503</v>
      </c>
      <c r="B440" s="7" t="s">
        <v>1744</v>
      </c>
      <c r="C440" s="7" t="s">
        <v>1531</v>
      </c>
      <c r="D440" s="7" t="s">
        <v>1745</v>
      </c>
      <c r="E440" s="7" t="s">
        <v>1540</v>
      </c>
      <c r="F440" s="181">
        <v>3.11</v>
      </c>
      <c r="G440" s="182">
        <v>0.67669999999999997</v>
      </c>
      <c r="H440" s="183">
        <v>1</v>
      </c>
      <c r="I440" s="183">
        <v>1.6</v>
      </c>
      <c r="J440" s="183">
        <v>1.1499999999999999</v>
      </c>
      <c r="K440" s="20">
        <v>1</v>
      </c>
    </row>
    <row r="441" spans="1:11">
      <c r="A441" s="16" t="s">
        <v>504</v>
      </c>
      <c r="B441" s="7" t="s">
        <v>1744</v>
      </c>
      <c r="C441" s="7" t="s">
        <v>1532</v>
      </c>
      <c r="D441" s="7" t="s">
        <v>1745</v>
      </c>
      <c r="E441" s="7" t="s">
        <v>1540</v>
      </c>
      <c r="F441" s="181">
        <v>4.5999999999999996</v>
      </c>
      <c r="G441" s="182">
        <v>1.0169999999999999</v>
      </c>
      <c r="H441" s="183">
        <v>1</v>
      </c>
      <c r="I441" s="183">
        <v>1.6</v>
      </c>
      <c r="J441" s="183">
        <v>1.1499999999999999</v>
      </c>
      <c r="K441" s="20">
        <v>1</v>
      </c>
    </row>
    <row r="442" spans="1:11">
      <c r="A442" s="16" t="s">
        <v>505</v>
      </c>
      <c r="B442" s="7" t="s">
        <v>1744</v>
      </c>
      <c r="C442" s="7" t="s">
        <v>1533</v>
      </c>
      <c r="D442" s="7" t="s">
        <v>1745</v>
      </c>
      <c r="E442" s="7" t="s">
        <v>1540</v>
      </c>
      <c r="F442" s="181">
        <v>9.83</v>
      </c>
      <c r="G442" s="182">
        <v>2.5520999999999998</v>
      </c>
      <c r="H442" s="183">
        <v>1</v>
      </c>
      <c r="I442" s="183">
        <v>1.6</v>
      </c>
      <c r="J442" s="183">
        <v>1.1499999999999999</v>
      </c>
      <c r="K442" s="20">
        <v>1</v>
      </c>
    </row>
    <row r="443" spans="1:11">
      <c r="A443" s="16" t="s">
        <v>506</v>
      </c>
      <c r="B443" s="7" t="s">
        <v>1746</v>
      </c>
      <c r="C443" s="7" t="s">
        <v>1528</v>
      </c>
      <c r="D443" s="7" t="s">
        <v>1747</v>
      </c>
      <c r="E443" s="7" t="s">
        <v>1540</v>
      </c>
      <c r="F443" s="181">
        <v>2.1800000000000002</v>
      </c>
      <c r="G443" s="182">
        <v>0.50519999999999998</v>
      </c>
      <c r="H443" s="183">
        <v>1</v>
      </c>
      <c r="I443" s="183">
        <v>1.6</v>
      </c>
      <c r="J443" s="183">
        <v>1.1499999999999999</v>
      </c>
      <c r="K443" s="20">
        <v>1</v>
      </c>
    </row>
    <row r="444" spans="1:11">
      <c r="A444" s="16" t="s">
        <v>507</v>
      </c>
      <c r="B444" s="7" t="s">
        <v>1746</v>
      </c>
      <c r="C444" s="7" t="s">
        <v>1531</v>
      </c>
      <c r="D444" s="7" t="s">
        <v>1747</v>
      </c>
      <c r="E444" s="7" t="s">
        <v>1540</v>
      </c>
      <c r="F444" s="181">
        <v>3.02</v>
      </c>
      <c r="G444" s="182">
        <v>0.66920000000000002</v>
      </c>
      <c r="H444" s="183">
        <v>1</v>
      </c>
      <c r="I444" s="183">
        <v>1.6</v>
      </c>
      <c r="J444" s="183">
        <v>1.1499999999999999</v>
      </c>
      <c r="K444" s="20">
        <v>1</v>
      </c>
    </row>
    <row r="445" spans="1:11">
      <c r="A445" s="16" t="s">
        <v>508</v>
      </c>
      <c r="B445" s="7" t="s">
        <v>1746</v>
      </c>
      <c r="C445" s="7" t="s">
        <v>1532</v>
      </c>
      <c r="D445" s="7" t="s">
        <v>1747</v>
      </c>
      <c r="E445" s="7" t="s">
        <v>1540</v>
      </c>
      <c r="F445" s="181">
        <v>4.32</v>
      </c>
      <c r="G445" s="182">
        <v>1.0032000000000001</v>
      </c>
      <c r="H445" s="183">
        <v>1</v>
      </c>
      <c r="I445" s="183">
        <v>1.6</v>
      </c>
      <c r="J445" s="183">
        <v>1.1499999999999999</v>
      </c>
      <c r="K445" s="20">
        <v>1</v>
      </c>
    </row>
    <row r="446" spans="1:11">
      <c r="A446" s="16" t="s">
        <v>509</v>
      </c>
      <c r="B446" s="7" t="s">
        <v>1746</v>
      </c>
      <c r="C446" s="7" t="s">
        <v>1533</v>
      </c>
      <c r="D446" s="7" t="s">
        <v>1747</v>
      </c>
      <c r="E446" s="7" t="s">
        <v>1540</v>
      </c>
      <c r="F446" s="181">
        <v>9.7100000000000009</v>
      </c>
      <c r="G446" s="182">
        <v>2.6263999999999998</v>
      </c>
      <c r="H446" s="183">
        <v>1</v>
      </c>
      <c r="I446" s="183">
        <v>1.6</v>
      </c>
      <c r="J446" s="183">
        <v>1.1499999999999999</v>
      </c>
      <c r="K446" s="20">
        <v>1</v>
      </c>
    </row>
    <row r="447" spans="1:11">
      <c r="A447" s="16" t="s">
        <v>510</v>
      </c>
      <c r="B447" s="7" t="s">
        <v>1748</v>
      </c>
      <c r="C447" s="7" t="s">
        <v>1528</v>
      </c>
      <c r="D447" s="7" t="s">
        <v>1749</v>
      </c>
      <c r="E447" s="7" t="s">
        <v>1540</v>
      </c>
      <c r="F447" s="181">
        <v>1.8</v>
      </c>
      <c r="G447" s="182">
        <v>0.45550000000000002</v>
      </c>
      <c r="H447" s="183">
        <v>1</v>
      </c>
      <c r="I447" s="183">
        <v>1.6</v>
      </c>
      <c r="J447" s="183">
        <v>1.1499999999999999</v>
      </c>
      <c r="K447" s="20">
        <v>1</v>
      </c>
    </row>
    <row r="448" spans="1:11">
      <c r="A448" s="16" t="s">
        <v>511</v>
      </c>
      <c r="B448" s="7" t="s">
        <v>1748</v>
      </c>
      <c r="C448" s="7" t="s">
        <v>1531</v>
      </c>
      <c r="D448" s="7" t="s">
        <v>1749</v>
      </c>
      <c r="E448" s="7" t="s">
        <v>1540</v>
      </c>
      <c r="F448" s="181">
        <v>2.63</v>
      </c>
      <c r="G448" s="182">
        <v>0.59119999999999995</v>
      </c>
      <c r="H448" s="183">
        <v>1</v>
      </c>
      <c r="I448" s="183">
        <v>1.6</v>
      </c>
      <c r="J448" s="183">
        <v>1.1499999999999999</v>
      </c>
      <c r="K448" s="20">
        <v>1</v>
      </c>
    </row>
    <row r="449" spans="1:11">
      <c r="A449" s="16" t="s">
        <v>512</v>
      </c>
      <c r="B449" s="7" t="s">
        <v>1748</v>
      </c>
      <c r="C449" s="7" t="s">
        <v>1532</v>
      </c>
      <c r="D449" s="7" t="s">
        <v>1749</v>
      </c>
      <c r="E449" s="7" t="s">
        <v>1540</v>
      </c>
      <c r="F449" s="181">
        <v>4.4400000000000004</v>
      </c>
      <c r="G449" s="182">
        <v>0.89419999999999999</v>
      </c>
      <c r="H449" s="183">
        <v>1</v>
      </c>
      <c r="I449" s="183">
        <v>1.6</v>
      </c>
      <c r="J449" s="183">
        <v>1.1499999999999999</v>
      </c>
      <c r="K449" s="20">
        <v>1</v>
      </c>
    </row>
    <row r="450" spans="1:11">
      <c r="A450" s="16" t="s">
        <v>513</v>
      </c>
      <c r="B450" s="7" t="s">
        <v>1748</v>
      </c>
      <c r="C450" s="7" t="s">
        <v>1533</v>
      </c>
      <c r="D450" s="7" t="s">
        <v>1749</v>
      </c>
      <c r="E450" s="7" t="s">
        <v>1540</v>
      </c>
      <c r="F450" s="181">
        <v>9.66</v>
      </c>
      <c r="G450" s="182">
        <v>2.1629999999999998</v>
      </c>
      <c r="H450" s="183">
        <v>1</v>
      </c>
      <c r="I450" s="183">
        <v>1.6</v>
      </c>
      <c r="J450" s="183">
        <v>1.1499999999999999</v>
      </c>
      <c r="K450" s="20">
        <v>1</v>
      </c>
    </row>
    <row r="451" spans="1:11">
      <c r="A451" s="16" t="s">
        <v>514</v>
      </c>
      <c r="B451" s="7" t="s">
        <v>1750</v>
      </c>
      <c r="C451" s="7" t="s">
        <v>1528</v>
      </c>
      <c r="D451" s="7" t="s">
        <v>1751</v>
      </c>
      <c r="E451" s="7" t="s">
        <v>1540</v>
      </c>
      <c r="F451" s="181">
        <v>2.82</v>
      </c>
      <c r="G451" s="182">
        <v>0.48620000000000002</v>
      </c>
      <c r="H451" s="183">
        <v>1</v>
      </c>
      <c r="I451" s="183">
        <v>1.6</v>
      </c>
      <c r="J451" s="183">
        <v>1.1499999999999999</v>
      </c>
      <c r="K451" s="20">
        <v>1</v>
      </c>
    </row>
    <row r="452" spans="1:11">
      <c r="A452" s="16" t="s">
        <v>515</v>
      </c>
      <c r="B452" s="7" t="s">
        <v>1750</v>
      </c>
      <c r="C452" s="7" t="s">
        <v>1531</v>
      </c>
      <c r="D452" s="7" t="s">
        <v>1751</v>
      </c>
      <c r="E452" s="7" t="s">
        <v>1540</v>
      </c>
      <c r="F452" s="181">
        <v>3.48</v>
      </c>
      <c r="G452" s="182">
        <v>0.61760000000000004</v>
      </c>
      <c r="H452" s="183">
        <v>1</v>
      </c>
      <c r="I452" s="183">
        <v>1.6</v>
      </c>
      <c r="J452" s="183">
        <v>1.1499999999999999</v>
      </c>
      <c r="K452" s="20">
        <v>1</v>
      </c>
    </row>
    <row r="453" spans="1:11">
      <c r="A453" s="16" t="s">
        <v>516</v>
      </c>
      <c r="B453" s="7" t="s">
        <v>1750</v>
      </c>
      <c r="C453" s="7" t="s">
        <v>1532</v>
      </c>
      <c r="D453" s="7" t="s">
        <v>1751</v>
      </c>
      <c r="E453" s="7" t="s">
        <v>1540</v>
      </c>
      <c r="F453" s="181">
        <v>5.17</v>
      </c>
      <c r="G453" s="182">
        <v>0.96819999999999995</v>
      </c>
      <c r="H453" s="183">
        <v>1</v>
      </c>
      <c r="I453" s="183">
        <v>1.6</v>
      </c>
      <c r="J453" s="183">
        <v>1.1499999999999999</v>
      </c>
      <c r="K453" s="20">
        <v>1</v>
      </c>
    </row>
    <row r="454" spans="1:11">
      <c r="A454" s="16" t="s">
        <v>517</v>
      </c>
      <c r="B454" s="7" t="s">
        <v>1750</v>
      </c>
      <c r="C454" s="7" t="s">
        <v>1533</v>
      </c>
      <c r="D454" s="7" t="s">
        <v>1751</v>
      </c>
      <c r="E454" s="7" t="s">
        <v>1540</v>
      </c>
      <c r="F454" s="181">
        <v>10.1</v>
      </c>
      <c r="G454" s="182">
        <v>2.2481</v>
      </c>
      <c r="H454" s="183">
        <v>1</v>
      </c>
      <c r="I454" s="183">
        <v>1.6</v>
      </c>
      <c r="J454" s="183">
        <v>1.1499999999999999</v>
      </c>
      <c r="K454" s="20">
        <v>1</v>
      </c>
    </row>
    <row r="455" spans="1:11">
      <c r="A455" s="16" t="s">
        <v>518</v>
      </c>
      <c r="B455" s="7" t="s">
        <v>1752</v>
      </c>
      <c r="C455" s="7" t="s">
        <v>1528</v>
      </c>
      <c r="D455" s="7" t="s">
        <v>1753</v>
      </c>
      <c r="E455" s="7" t="s">
        <v>1540</v>
      </c>
      <c r="F455" s="181">
        <v>3.22</v>
      </c>
      <c r="G455" s="182">
        <v>0.56679999999999997</v>
      </c>
      <c r="H455" s="183">
        <v>1</v>
      </c>
      <c r="I455" s="183">
        <v>1.6</v>
      </c>
      <c r="J455" s="183">
        <v>1.1499999999999999</v>
      </c>
      <c r="K455" s="20">
        <v>1</v>
      </c>
    </row>
    <row r="456" spans="1:11">
      <c r="A456" s="16" t="s">
        <v>519</v>
      </c>
      <c r="B456" s="7" t="s">
        <v>1752</v>
      </c>
      <c r="C456" s="7" t="s">
        <v>1531</v>
      </c>
      <c r="D456" s="7" t="s">
        <v>1753</v>
      </c>
      <c r="E456" s="7" t="s">
        <v>1540</v>
      </c>
      <c r="F456" s="181">
        <v>3.9</v>
      </c>
      <c r="G456" s="182">
        <v>0.68259999999999998</v>
      </c>
      <c r="H456" s="183">
        <v>1</v>
      </c>
      <c r="I456" s="183">
        <v>1.6</v>
      </c>
      <c r="J456" s="183">
        <v>1.1499999999999999</v>
      </c>
      <c r="K456" s="20">
        <v>1</v>
      </c>
    </row>
    <row r="457" spans="1:11">
      <c r="A457" s="16" t="s">
        <v>520</v>
      </c>
      <c r="B457" s="7" t="s">
        <v>1752</v>
      </c>
      <c r="C457" s="7" t="s">
        <v>1532</v>
      </c>
      <c r="D457" s="7" t="s">
        <v>1753</v>
      </c>
      <c r="E457" s="7" t="s">
        <v>1540</v>
      </c>
      <c r="F457" s="181">
        <v>5.89</v>
      </c>
      <c r="G457" s="182">
        <v>1.0444</v>
      </c>
      <c r="H457" s="183">
        <v>1</v>
      </c>
      <c r="I457" s="183">
        <v>1.6</v>
      </c>
      <c r="J457" s="183">
        <v>1.1499999999999999</v>
      </c>
      <c r="K457" s="20">
        <v>1</v>
      </c>
    </row>
    <row r="458" spans="1:11">
      <c r="A458" s="16" t="s">
        <v>521</v>
      </c>
      <c r="B458" s="7" t="s">
        <v>1752</v>
      </c>
      <c r="C458" s="7" t="s">
        <v>1533</v>
      </c>
      <c r="D458" s="7" t="s">
        <v>1753</v>
      </c>
      <c r="E458" s="7" t="s">
        <v>1540</v>
      </c>
      <c r="F458" s="181">
        <v>11.43</v>
      </c>
      <c r="G458" s="182">
        <v>2.0857999999999999</v>
      </c>
      <c r="H458" s="183">
        <v>1</v>
      </c>
      <c r="I458" s="183">
        <v>1.6</v>
      </c>
      <c r="J458" s="183">
        <v>1.1499999999999999</v>
      </c>
      <c r="K458" s="20">
        <v>1</v>
      </c>
    </row>
    <row r="459" spans="1:11">
      <c r="A459" s="16" t="s">
        <v>522</v>
      </c>
      <c r="B459" s="7" t="s">
        <v>1754</v>
      </c>
      <c r="C459" s="7" t="s">
        <v>1528</v>
      </c>
      <c r="D459" s="7" t="s">
        <v>1755</v>
      </c>
      <c r="E459" s="7" t="s">
        <v>1540</v>
      </c>
      <c r="F459" s="181">
        <v>3.02</v>
      </c>
      <c r="G459" s="182">
        <v>0.60750000000000004</v>
      </c>
      <c r="H459" s="183">
        <v>1</v>
      </c>
      <c r="I459" s="183">
        <v>1.6</v>
      </c>
      <c r="J459" s="183">
        <v>1.1499999999999999</v>
      </c>
      <c r="K459" s="20">
        <v>1</v>
      </c>
    </row>
    <row r="460" spans="1:11">
      <c r="A460" s="16" t="s">
        <v>523</v>
      </c>
      <c r="B460" s="7" t="s">
        <v>1754</v>
      </c>
      <c r="C460" s="7" t="s">
        <v>1531</v>
      </c>
      <c r="D460" s="7" t="s">
        <v>1755</v>
      </c>
      <c r="E460" s="7" t="s">
        <v>1540</v>
      </c>
      <c r="F460" s="181">
        <v>3.86</v>
      </c>
      <c r="G460" s="182">
        <v>0.73839999999999995</v>
      </c>
      <c r="H460" s="183">
        <v>1</v>
      </c>
      <c r="I460" s="183">
        <v>1.6</v>
      </c>
      <c r="J460" s="183">
        <v>1.1499999999999999</v>
      </c>
      <c r="K460" s="20">
        <v>1</v>
      </c>
    </row>
    <row r="461" spans="1:11">
      <c r="A461" s="16" t="s">
        <v>524</v>
      </c>
      <c r="B461" s="7" t="s">
        <v>1754</v>
      </c>
      <c r="C461" s="7" t="s">
        <v>1532</v>
      </c>
      <c r="D461" s="7" t="s">
        <v>1755</v>
      </c>
      <c r="E461" s="7" t="s">
        <v>1540</v>
      </c>
      <c r="F461" s="181">
        <v>5.7</v>
      </c>
      <c r="G461" s="182">
        <v>1.1106</v>
      </c>
      <c r="H461" s="183">
        <v>1</v>
      </c>
      <c r="I461" s="183">
        <v>1.6</v>
      </c>
      <c r="J461" s="183">
        <v>1.1499999999999999</v>
      </c>
      <c r="K461" s="20">
        <v>1</v>
      </c>
    </row>
    <row r="462" spans="1:11">
      <c r="A462" s="16" t="s">
        <v>525</v>
      </c>
      <c r="B462" s="7" t="s">
        <v>1754</v>
      </c>
      <c r="C462" s="7" t="s">
        <v>1533</v>
      </c>
      <c r="D462" s="7" t="s">
        <v>1755</v>
      </c>
      <c r="E462" s="7" t="s">
        <v>1540</v>
      </c>
      <c r="F462" s="181">
        <v>10.58</v>
      </c>
      <c r="G462" s="182">
        <v>2.4931999999999999</v>
      </c>
      <c r="H462" s="183">
        <v>1</v>
      </c>
      <c r="I462" s="183">
        <v>1.6</v>
      </c>
      <c r="J462" s="183">
        <v>1.1499999999999999</v>
      </c>
      <c r="K462" s="20">
        <v>1</v>
      </c>
    </row>
    <row r="463" spans="1:11">
      <c r="A463" s="16" t="s">
        <v>526</v>
      </c>
      <c r="B463" s="7" t="s">
        <v>1756</v>
      </c>
      <c r="C463" s="7" t="s">
        <v>1528</v>
      </c>
      <c r="D463" s="7" t="s">
        <v>1757</v>
      </c>
      <c r="E463" s="7" t="s">
        <v>1540</v>
      </c>
      <c r="F463" s="181">
        <v>2.74</v>
      </c>
      <c r="G463" s="182">
        <v>0.46100000000000002</v>
      </c>
      <c r="H463" s="183">
        <v>1</v>
      </c>
      <c r="I463" s="183">
        <v>1.6</v>
      </c>
      <c r="J463" s="183">
        <v>1.1499999999999999</v>
      </c>
      <c r="K463" s="20">
        <v>1</v>
      </c>
    </row>
    <row r="464" spans="1:11">
      <c r="A464" s="16" t="s">
        <v>527</v>
      </c>
      <c r="B464" s="7" t="s">
        <v>1756</v>
      </c>
      <c r="C464" s="7" t="s">
        <v>1531</v>
      </c>
      <c r="D464" s="7" t="s">
        <v>1757</v>
      </c>
      <c r="E464" s="7" t="s">
        <v>1540</v>
      </c>
      <c r="F464" s="181">
        <v>3.58</v>
      </c>
      <c r="G464" s="182">
        <v>0.58479999999999999</v>
      </c>
      <c r="H464" s="183">
        <v>1</v>
      </c>
      <c r="I464" s="183">
        <v>1.6</v>
      </c>
      <c r="J464" s="183">
        <v>1.1499999999999999</v>
      </c>
      <c r="K464" s="20">
        <v>1</v>
      </c>
    </row>
    <row r="465" spans="1:11">
      <c r="A465" s="16" t="s">
        <v>528</v>
      </c>
      <c r="B465" s="7" t="s">
        <v>1756</v>
      </c>
      <c r="C465" s="7" t="s">
        <v>1532</v>
      </c>
      <c r="D465" s="7" t="s">
        <v>1757</v>
      </c>
      <c r="E465" s="7" t="s">
        <v>1540</v>
      </c>
      <c r="F465" s="181">
        <v>5.6</v>
      </c>
      <c r="G465" s="182">
        <v>0.94530000000000003</v>
      </c>
      <c r="H465" s="183">
        <v>1</v>
      </c>
      <c r="I465" s="183">
        <v>1.6</v>
      </c>
      <c r="J465" s="183">
        <v>1.1499999999999999</v>
      </c>
      <c r="K465" s="20">
        <v>1</v>
      </c>
    </row>
    <row r="466" spans="1:11">
      <c r="A466" s="16" t="s">
        <v>529</v>
      </c>
      <c r="B466" s="7" t="s">
        <v>1756</v>
      </c>
      <c r="C466" s="7" t="s">
        <v>1533</v>
      </c>
      <c r="D466" s="7" t="s">
        <v>1757</v>
      </c>
      <c r="E466" s="7" t="s">
        <v>1540</v>
      </c>
      <c r="F466" s="181">
        <v>10.68</v>
      </c>
      <c r="G466" s="182">
        <v>2.2780999999999998</v>
      </c>
      <c r="H466" s="183">
        <v>1</v>
      </c>
      <c r="I466" s="183">
        <v>1.6</v>
      </c>
      <c r="J466" s="183">
        <v>1.1499999999999999</v>
      </c>
      <c r="K466" s="20">
        <v>1</v>
      </c>
    </row>
    <row r="467" spans="1:11">
      <c r="A467" s="16" t="s">
        <v>530</v>
      </c>
      <c r="B467" s="7" t="s">
        <v>1758</v>
      </c>
      <c r="C467" s="7" t="s">
        <v>1528</v>
      </c>
      <c r="D467" s="7" t="s">
        <v>1759</v>
      </c>
      <c r="E467" s="7" t="s">
        <v>1540</v>
      </c>
      <c r="F467" s="181">
        <v>3.18</v>
      </c>
      <c r="G467" s="182">
        <v>0.48730000000000001</v>
      </c>
      <c r="H467" s="183">
        <v>1</v>
      </c>
      <c r="I467" s="183">
        <v>1.6</v>
      </c>
      <c r="J467" s="183">
        <v>1.1499999999999999</v>
      </c>
      <c r="K467" s="20">
        <v>1</v>
      </c>
    </row>
    <row r="468" spans="1:11">
      <c r="A468" s="16" t="s">
        <v>531</v>
      </c>
      <c r="B468" s="7" t="s">
        <v>1758</v>
      </c>
      <c r="C468" s="7" t="s">
        <v>1531</v>
      </c>
      <c r="D468" s="7" t="s">
        <v>1759</v>
      </c>
      <c r="E468" s="7" t="s">
        <v>1540</v>
      </c>
      <c r="F468" s="181">
        <v>4.5199999999999996</v>
      </c>
      <c r="G468" s="182">
        <v>0.70079999999999998</v>
      </c>
      <c r="H468" s="183">
        <v>1</v>
      </c>
      <c r="I468" s="183">
        <v>1.6</v>
      </c>
      <c r="J468" s="183">
        <v>1.1499999999999999</v>
      </c>
      <c r="K468" s="20">
        <v>1</v>
      </c>
    </row>
    <row r="469" spans="1:11">
      <c r="A469" s="16" t="s">
        <v>532</v>
      </c>
      <c r="B469" s="7" t="s">
        <v>1758</v>
      </c>
      <c r="C469" s="7" t="s">
        <v>1532</v>
      </c>
      <c r="D469" s="7" t="s">
        <v>1759</v>
      </c>
      <c r="E469" s="7" t="s">
        <v>1540</v>
      </c>
      <c r="F469" s="181">
        <v>6.81</v>
      </c>
      <c r="G469" s="182">
        <v>1.1155999999999999</v>
      </c>
      <c r="H469" s="183">
        <v>1</v>
      </c>
      <c r="I469" s="183">
        <v>1.6</v>
      </c>
      <c r="J469" s="183">
        <v>1.1499999999999999</v>
      </c>
      <c r="K469" s="20">
        <v>1</v>
      </c>
    </row>
    <row r="470" spans="1:11">
      <c r="A470" s="16" t="s">
        <v>533</v>
      </c>
      <c r="B470" s="7" t="s">
        <v>1758</v>
      </c>
      <c r="C470" s="7" t="s">
        <v>1533</v>
      </c>
      <c r="D470" s="7" t="s">
        <v>1759</v>
      </c>
      <c r="E470" s="7" t="s">
        <v>1540</v>
      </c>
      <c r="F470" s="181">
        <v>11.71</v>
      </c>
      <c r="G470" s="182">
        <v>2.4129999999999998</v>
      </c>
      <c r="H470" s="183">
        <v>1</v>
      </c>
      <c r="I470" s="183">
        <v>1.6</v>
      </c>
      <c r="J470" s="183">
        <v>1.1499999999999999</v>
      </c>
      <c r="K470" s="20">
        <v>1</v>
      </c>
    </row>
    <row r="471" spans="1:11">
      <c r="A471" s="16" t="s">
        <v>534</v>
      </c>
      <c r="B471" s="7" t="s">
        <v>1760</v>
      </c>
      <c r="C471" s="7" t="s">
        <v>1528</v>
      </c>
      <c r="D471" s="7" t="s">
        <v>1761</v>
      </c>
      <c r="E471" s="7" t="s">
        <v>1540</v>
      </c>
      <c r="F471" s="181">
        <v>2.09</v>
      </c>
      <c r="G471" s="182">
        <v>0.36940000000000001</v>
      </c>
      <c r="H471" s="183">
        <v>1</v>
      </c>
      <c r="I471" s="183">
        <v>1.6</v>
      </c>
      <c r="J471" s="183">
        <v>1.1499999999999999</v>
      </c>
      <c r="K471" s="20">
        <v>1</v>
      </c>
    </row>
    <row r="472" spans="1:11">
      <c r="A472" s="16" t="s">
        <v>535</v>
      </c>
      <c r="B472" s="7" t="s">
        <v>1760</v>
      </c>
      <c r="C472" s="7" t="s">
        <v>1531</v>
      </c>
      <c r="D472" s="7" t="s">
        <v>1761</v>
      </c>
      <c r="E472" s="7" t="s">
        <v>1540</v>
      </c>
      <c r="F472" s="181">
        <v>2.72</v>
      </c>
      <c r="G472" s="182">
        <v>0.47870000000000001</v>
      </c>
      <c r="H472" s="183">
        <v>1</v>
      </c>
      <c r="I472" s="183">
        <v>1.6</v>
      </c>
      <c r="J472" s="183">
        <v>1.1499999999999999</v>
      </c>
      <c r="K472" s="20">
        <v>1</v>
      </c>
    </row>
    <row r="473" spans="1:11">
      <c r="A473" s="16" t="s">
        <v>536</v>
      </c>
      <c r="B473" s="7" t="s">
        <v>1760</v>
      </c>
      <c r="C473" s="7" t="s">
        <v>1532</v>
      </c>
      <c r="D473" s="7" t="s">
        <v>1761</v>
      </c>
      <c r="E473" s="7" t="s">
        <v>1540</v>
      </c>
      <c r="F473" s="181">
        <v>4.04</v>
      </c>
      <c r="G473" s="182">
        <v>0.71260000000000001</v>
      </c>
      <c r="H473" s="183">
        <v>1</v>
      </c>
      <c r="I473" s="183">
        <v>1.6</v>
      </c>
      <c r="J473" s="183">
        <v>1.1499999999999999</v>
      </c>
      <c r="K473" s="20">
        <v>1</v>
      </c>
    </row>
    <row r="474" spans="1:11">
      <c r="A474" s="16" t="s">
        <v>537</v>
      </c>
      <c r="B474" s="7" t="s">
        <v>1760</v>
      </c>
      <c r="C474" s="7" t="s">
        <v>1533</v>
      </c>
      <c r="D474" s="7" t="s">
        <v>1761</v>
      </c>
      <c r="E474" s="7" t="s">
        <v>1540</v>
      </c>
      <c r="F474" s="181">
        <v>8.84</v>
      </c>
      <c r="G474" s="182">
        <v>1.8533999999999999</v>
      </c>
      <c r="H474" s="183">
        <v>1</v>
      </c>
      <c r="I474" s="183">
        <v>1.6</v>
      </c>
      <c r="J474" s="183">
        <v>1.1499999999999999</v>
      </c>
      <c r="K474" s="20">
        <v>1</v>
      </c>
    </row>
    <row r="475" spans="1:11">
      <c r="A475" s="16" t="s">
        <v>538</v>
      </c>
      <c r="B475" s="7" t="s">
        <v>1762</v>
      </c>
      <c r="C475" s="7" t="s">
        <v>1528</v>
      </c>
      <c r="D475" s="7" t="s">
        <v>1763</v>
      </c>
      <c r="E475" s="7" t="s">
        <v>1540</v>
      </c>
      <c r="F475" s="181">
        <v>2.08</v>
      </c>
      <c r="G475" s="182">
        <v>0.45700000000000002</v>
      </c>
      <c r="H475" s="183">
        <v>1</v>
      </c>
      <c r="I475" s="183">
        <v>1.6</v>
      </c>
      <c r="J475" s="183">
        <v>1.1499999999999999</v>
      </c>
      <c r="K475" s="20">
        <v>1</v>
      </c>
    </row>
    <row r="476" spans="1:11">
      <c r="A476" s="16" t="s">
        <v>539</v>
      </c>
      <c r="B476" s="7" t="s">
        <v>1762</v>
      </c>
      <c r="C476" s="7" t="s">
        <v>1531</v>
      </c>
      <c r="D476" s="7" t="s">
        <v>1763</v>
      </c>
      <c r="E476" s="7" t="s">
        <v>1540</v>
      </c>
      <c r="F476" s="181">
        <v>2.72</v>
      </c>
      <c r="G476" s="182">
        <v>0.56479999999999997</v>
      </c>
      <c r="H476" s="183">
        <v>1</v>
      </c>
      <c r="I476" s="183">
        <v>1.6</v>
      </c>
      <c r="J476" s="183">
        <v>1.1499999999999999</v>
      </c>
      <c r="K476" s="20">
        <v>1</v>
      </c>
    </row>
    <row r="477" spans="1:11">
      <c r="A477" s="16" t="s">
        <v>540</v>
      </c>
      <c r="B477" s="7" t="s">
        <v>1762</v>
      </c>
      <c r="C477" s="7" t="s">
        <v>1532</v>
      </c>
      <c r="D477" s="7" t="s">
        <v>1763</v>
      </c>
      <c r="E477" s="7" t="s">
        <v>1540</v>
      </c>
      <c r="F477" s="181">
        <v>3.9</v>
      </c>
      <c r="G477" s="182">
        <v>0.79190000000000005</v>
      </c>
      <c r="H477" s="183">
        <v>1</v>
      </c>
      <c r="I477" s="183">
        <v>1.6</v>
      </c>
      <c r="J477" s="183">
        <v>1.1499999999999999</v>
      </c>
      <c r="K477" s="20">
        <v>1</v>
      </c>
    </row>
    <row r="478" spans="1:11">
      <c r="A478" s="16" t="s">
        <v>541</v>
      </c>
      <c r="B478" s="7" t="s">
        <v>1762</v>
      </c>
      <c r="C478" s="7" t="s">
        <v>1533</v>
      </c>
      <c r="D478" s="7" t="s">
        <v>1763</v>
      </c>
      <c r="E478" s="7" t="s">
        <v>1540</v>
      </c>
      <c r="F478" s="181">
        <v>7.36</v>
      </c>
      <c r="G478" s="182">
        <v>1.7093</v>
      </c>
      <c r="H478" s="183">
        <v>1</v>
      </c>
      <c r="I478" s="183">
        <v>1.6</v>
      </c>
      <c r="J478" s="183">
        <v>1.1499999999999999</v>
      </c>
      <c r="K478" s="20">
        <v>1</v>
      </c>
    </row>
    <row r="479" spans="1:11">
      <c r="A479" s="16" t="s">
        <v>542</v>
      </c>
      <c r="B479" s="7" t="s">
        <v>1764</v>
      </c>
      <c r="C479" s="7" t="s">
        <v>1528</v>
      </c>
      <c r="D479" s="7" t="s">
        <v>1765</v>
      </c>
      <c r="E479" s="7" t="s">
        <v>1540</v>
      </c>
      <c r="F479" s="181">
        <v>3.07</v>
      </c>
      <c r="G479" s="182">
        <v>0.50270000000000004</v>
      </c>
      <c r="H479" s="183">
        <v>1</v>
      </c>
      <c r="I479" s="183">
        <v>1.6</v>
      </c>
      <c r="J479" s="183">
        <v>1.1499999999999999</v>
      </c>
      <c r="K479" s="20">
        <v>1</v>
      </c>
    </row>
    <row r="480" spans="1:11">
      <c r="A480" s="16" t="s">
        <v>543</v>
      </c>
      <c r="B480" s="7" t="s">
        <v>1764</v>
      </c>
      <c r="C480" s="7" t="s">
        <v>1531</v>
      </c>
      <c r="D480" s="7" t="s">
        <v>1765</v>
      </c>
      <c r="E480" s="7" t="s">
        <v>1540</v>
      </c>
      <c r="F480" s="181">
        <v>3.81</v>
      </c>
      <c r="G480" s="182">
        <v>0.67179999999999995</v>
      </c>
      <c r="H480" s="183">
        <v>1</v>
      </c>
      <c r="I480" s="183">
        <v>1.6</v>
      </c>
      <c r="J480" s="183">
        <v>1.1499999999999999</v>
      </c>
      <c r="K480" s="20">
        <v>1</v>
      </c>
    </row>
    <row r="481" spans="1:11">
      <c r="A481" s="16" t="s">
        <v>544</v>
      </c>
      <c r="B481" s="7" t="s">
        <v>1764</v>
      </c>
      <c r="C481" s="7" t="s">
        <v>1532</v>
      </c>
      <c r="D481" s="7" t="s">
        <v>1765</v>
      </c>
      <c r="E481" s="7" t="s">
        <v>1540</v>
      </c>
      <c r="F481" s="181">
        <v>5.84</v>
      </c>
      <c r="G481" s="182">
        <v>1.1040000000000001</v>
      </c>
      <c r="H481" s="183">
        <v>1</v>
      </c>
      <c r="I481" s="183">
        <v>1.6</v>
      </c>
      <c r="J481" s="183">
        <v>1.1499999999999999</v>
      </c>
      <c r="K481" s="20">
        <v>1</v>
      </c>
    </row>
    <row r="482" spans="1:11">
      <c r="A482" s="16" t="s">
        <v>545</v>
      </c>
      <c r="B482" s="7" t="s">
        <v>1764</v>
      </c>
      <c r="C482" s="7" t="s">
        <v>1533</v>
      </c>
      <c r="D482" s="7" t="s">
        <v>1765</v>
      </c>
      <c r="E482" s="7" t="s">
        <v>1540</v>
      </c>
      <c r="F482" s="181">
        <v>11.09</v>
      </c>
      <c r="G482" s="182">
        <v>2.5419999999999998</v>
      </c>
      <c r="H482" s="183">
        <v>1</v>
      </c>
      <c r="I482" s="183">
        <v>1.6</v>
      </c>
      <c r="J482" s="183">
        <v>1.1499999999999999</v>
      </c>
      <c r="K482" s="20">
        <v>1</v>
      </c>
    </row>
    <row r="483" spans="1:11">
      <c r="A483" s="16" t="s">
        <v>546</v>
      </c>
      <c r="B483" s="7" t="s">
        <v>1766</v>
      </c>
      <c r="C483" s="7" t="s">
        <v>1528</v>
      </c>
      <c r="D483" s="7" t="s">
        <v>1767</v>
      </c>
      <c r="E483" s="7" t="s">
        <v>1540</v>
      </c>
      <c r="F483" s="181">
        <v>2.4</v>
      </c>
      <c r="G483" s="182">
        <v>0.50570000000000004</v>
      </c>
      <c r="H483" s="183">
        <v>1</v>
      </c>
      <c r="I483" s="183">
        <v>1.6</v>
      </c>
      <c r="J483" s="183">
        <v>1.1499999999999999</v>
      </c>
      <c r="K483" s="20">
        <v>1</v>
      </c>
    </row>
    <row r="484" spans="1:11">
      <c r="A484" s="16" t="s">
        <v>547</v>
      </c>
      <c r="B484" s="7" t="s">
        <v>1766</v>
      </c>
      <c r="C484" s="7" t="s">
        <v>1531</v>
      </c>
      <c r="D484" s="7" t="s">
        <v>1767</v>
      </c>
      <c r="E484" s="7" t="s">
        <v>1540</v>
      </c>
      <c r="F484" s="181">
        <v>3.21</v>
      </c>
      <c r="G484" s="182">
        <v>0.66049999999999998</v>
      </c>
      <c r="H484" s="183">
        <v>1</v>
      </c>
      <c r="I484" s="183">
        <v>1.6</v>
      </c>
      <c r="J484" s="183">
        <v>1.1499999999999999</v>
      </c>
      <c r="K484" s="20">
        <v>1</v>
      </c>
    </row>
    <row r="485" spans="1:11">
      <c r="A485" s="16" t="s">
        <v>548</v>
      </c>
      <c r="B485" s="7" t="s">
        <v>1766</v>
      </c>
      <c r="C485" s="7" t="s">
        <v>1532</v>
      </c>
      <c r="D485" s="7" t="s">
        <v>1767</v>
      </c>
      <c r="E485" s="7" t="s">
        <v>1540</v>
      </c>
      <c r="F485" s="181">
        <v>4.7699999999999996</v>
      </c>
      <c r="G485" s="182">
        <v>1.0117</v>
      </c>
      <c r="H485" s="183">
        <v>1</v>
      </c>
      <c r="I485" s="183">
        <v>1.6</v>
      </c>
      <c r="J485" s="183">
        <v>1.1499999999999999</v>
      </c>
      <c r="K485" s="20">
        <v>1</v>
      </c>
    </row>
    <row r="486" spans="1:11">
      <c r="A486" s="16" t="s">
        <v>549</v>
      </c>
      <c r="B486" s="7" t="s">
        <v>1766</v>
      </c>
      <c r="C486" s="7" t="s">
        <v>1533</v>
      </c>
      <c r="D486" s="7" t="s">
        <v>1767</v>
      </c>
      <c r="E486" s="7" t="s">
        <v>1540</v>
      </c>
      <c r="F486" s="181">
        <v>8.92</v>
      </c>
      <c r="G486" s="182">
        <v>2.2370000000000001</v>
      </c>
      <c r="H486" s="183">
        <v>1</v>
      </c>
      <c r="I486" s="183">
        <v>1.6</v>
      </c>
      <c r="J486" s="183">
        <v>1.1499999999999999</v>
      </c>
      <c r="K486" s="20">
        <v>1</v>
      </c>
    </row>
    <row r="487" spans="1:11">
      <c r="A487" s="16" t="s">
        <v>550</v>
      </c>
      <c r="B487" s="7" t="s">
        <v>1768</v>
      </c>
      <c r="C487" s="7" t="s">
        <v>1528</v>
      </c>
      <c r="D487" s="7" t="s">
        <v>1769</v>
      </c>
      <c r="E487" s="7" t="s">
        <v>1540</v>
      </c>
      <c r="F487" s="181">
        <v>2.36</v>
      </c>
      <c r="G487" s="182">
        <v>0.46229999999999999</v>
      </c>
      <c r="H487" s="183">
        <v>1</v>
      </c>
      <c r="I487" s="183">
        <v>1.6</v>
      </c>
      <c r="J487" s="183">
        <v>1.1499999999999999</v>
      </c>
      <c r="K487" s="20">
        <v>1</v>
      </c>
    </row>
    <row r="488" spans="1:11">
      <c r="A488" s="16" t="s">
        <v>551</v>
      </c>
      <c r="B488" s="7" t="s">
        <v>1768</v>
      </c>
      <c r="C488" s="7" t="s">
        <v>1531</v>
      </c>
      <c r="D488" s="7" t="s">
        <v>1769</v>
      </c>
      <c r="E488" s="7" t="s">
        <v>1540</v>
      </c>
      <c r="F488" s="181">
        <v>3.31</v>
      </c>
      <c r="G488" s="182">
        <v>0.62639999999999996</v>
      </c>
      <c r="H488" s="183">
        <v>1</v>
      </c>
      <c r="I488" s="183">
        <v>1.6</v>
      </c>
      <c r="J488" s="183">
        <v>1.1499999999999999</v>
      </c>
      <c r="K488" s="20">
        <v>1</v>
      </c>
    </row>
    <row r="489" spans="1:11">
      <c r="A489" s="16" t="s">
        <v>552</v>
      </c>
      <c r="B489" s="7" t="s">
        <v>1768</v>
      </c>
      <c r="C489" s="7" t="s">
        <v>1532</v>
      </c>
      <c r="D489" s="7" t="s">
        <v>1769</v>
      </c>
      <c r="E489" s="7" t="s">
        <v>1540</v>
      </c>
      <c r="F489" s="181">
        <v>4.91</v>
      </c>
      <c r="G489" s="182">
        <v>0.94330000000000003</v>
      </c>
      <c r="H489" s="183">
        <v>1</v>
      </c>
      <c r="I489" s="183">
        <v>1.6</v>
      </c>
      <c r="J489" s="183">
        <v>1.1499999999999999</v>
      </c>
      <c r="K489" s="20">
        <v>1</v>
      </c>
    </row>
    <row r="490" spans="1:11">
      <c r="A490" s="16" t="s">
        <v>553</v>
      </c>
      <c r="B490" s="7" t="s">
        <v>1768</v>
      </c>
      <c r="C490" s="7" t="s">
        <v>1533</v>
      </c>
      <c r="D490" s="7" t="s">
        <v>1769</v>
      </c>
      <c r="E490" s="7" t="s">
        <v>1540</v>
      </c>
      <c r="F490" s="181">
        <v>9.5500000000000007</v>
      </c>
      <c r="G490" s="182">
        <v>2.1937000000000002</v>
      </c>
      <c r="H490" s="183">
        <v>1</v>
      </c>
      <c r="I490" s="183">
        <v>1.6</v>
      </c>
      <c r="J490" s="183">
        <v>1.1499999999999999</v>
      </c>
      <c r="K490" s="20">
        <v>1</v>
      </c>
    </row>
    <row r="491" spans="1:11">
      <c r="A491" s="16" t="s">
        <v>554</v>
      </c>
      <c r="B491" s="7" t="s">
        <v>1770</v>
      </c>
      <c r="C491" s="7" t="s">
        <v>1528</v>
      </c>
      <c r="D491" s="7" t="s">
        <v>1771</v>
      </c>
      <c r="E491" s="7" t="s">
        <v>1540</v>
      </c>
      <c r="F491" s="181">
        <v>4.51</v>
      </c>
      <c r="G491" s="182">
        <v>1.6323000000000001</v>
      </c>
      <c r="H491" s="183">
        <v>1</v>
      </c>
      <c r="I491" s="183">
        <v>1.6</v>
      </c>
      <c r="J491" s="183">
        <v>1.1499999999999999</v>
      </c>
      <c r="K491" s="20">
        <v>1</v>
      </c>
    </row>
    <row r="492" spans="1:11">
      <c r="A492" s="16" t="s">
        <v>555</v>
      </c>
      <c r="B492" s="7" t="s">
        <v>1770</v>
      </c>
      <c r="C492" s="7" t="s">
        <v>1531</v>
      </c>
      <c r="D492" s="7" t="s">
        <v>1771</v>
      </c>
      <c r="E492" s="7" t="s">
        <v>1540</v>
      </c>
      <c r="F492" s="181">
        <v>5.8</v>
      </c>
      <c r="G492" s="182">
        <v>2.0526</v>
      </c>
      <c r="H492" s="183">
        <v>1</v>
      </c>
      <c r="I492" s="183">
        <v>1.6</v>
      </c>
      <c r="J492" s="183">
        <v>1.1499999999999999</v>
      </c>
      <c r="K492" s="20">
        <v>1</v>
      </c>
    </row>
    <row r="493" spans="1:11">
      <c r="A493" s="16" t="s">
        <v>556</v>
      </c>
      <c r="B493" s="7" t="s">
        <v>1770</v>
      </c>
      <c r="C493" s="7" t="s">
        <v>1532</v>
      </c>
      <c r="D493" s="7" t="s">
        <v>1771</v>
      </c>
      <c r="E493" s="7" t="s">
        <v>1540</v>
      </c>
      <c r="F493" s="181">
        <v>10.49</v>
      </c>
      <c r="G493" s="182">
        <v>3.2997000000000001</v>
      </c>
      <c r="H493" s="183">
        <v>1</v>
      </c>
      <c r="I493" s="183">
        <v>1.6</v>
      </c>
      <c r="J493" s="183">
        <v>1.1499999999999999</v>
      </c>
      <c r="K493" s="20">
        <v>1</v>
      </c>
    </row>
    <row r="494" spans="1:11">
      <c r="A494" s="16" t="s">
        <v>557</v>
      </c>
      <c r="B494" s="7" t="s">
        <v>1770</v>
      </c>
      <c r="C494" s="7" t="s">
        <v>1533</v>
      </c>
      <c r="D494" s="7" t="s">
        <v>1771</v>
      </c>
      <c r="E494" s="7" t="s">
        <v>1540</v>
      </c>
      <c r="F494" s="181">
        <v>21.13</v>
      </c>
      <c r="G494" s="182">
        <v>7.5961999999999996</v>
      </c>
      <c r="H494" s="183">
        <v>1</v>
      </c>
      <c r="I494" s="183">
        <v>1.6</v>
      </c>
      <c r="J494" s="183">
        <v>1.1499999999999999</v>
      </c>
      <c r="K494" s="20">
        <v>1</v>
      </c>
    </row>
    <row r="495" spans="1:11">
      <c r="A495" s="16" t="s">
        <v>558</v>
      </c>
      <c r="B495" s="7" t="s">
        <v>1772</v>
      </c>
      <c r="C495" s="7" t="s">
        <v>1528</v>
      </c>
      <c r="D495" s="7" t="s">
        <v>1773</v>
      </c>
      <c r="E495" s="7" t="s">
        <v>1540</v>
      </c>
      <c r="F495" s="181">
        <v>4.4000000000000004</v>
      </c>
      <c r="G495" s="182">
        <v>1.2431000000000001</v>
      </c>
      <c r="H495" s="183">
        <v>1</v>
      </c>
      <c r="I495" s="183">
        <v>1.6</v>
      </c>
      <c r="J495" s="183">
        <v>1.1499999999999999</v>
      </c>
      <c r="K495" s="20">
        <v>1</v>
      </c>
    </row>
    <row r="496" spans="1:11">
      <c r="A496" s="16" t="s">
        <v>559</v>
      </c>
      <c r="B496" s="7" t="s">
        <v>1772</v>
      </c>
      <c r="C496" s="7" t="s">
        <v>1531</v>
      </c>
      <c r="D496" s="7" t="s">
        <v>1773</v>
      </c>
      <c r="E496" s="7" t="s">
        <v>1540</v>
      </c>
      <c r="F496" s="181">
        <v>6.73</v>
      </c>
      <c r="G496" s="182">
        <v>1.8024</v>
      </c>
      <c r="H496" s="183">
        <v>1</v>
      </c>
      <c r="I496" s="183">
        <v>1.6</v>
      </c>
      <c r="J496" s="183">
        <v>1.1499999999999999</v>
      </c>
      <c r="K496" s="20">
        <v>1</v>
      </c>
    </row>
    <row r="497" spans="1:11">
      <c r="A497" s="16" t="s">
        <v>560</v>
      </c>
      <c r="B497" s="7" t="s">
        <v>1772</v>
      </c>
      <c r="C497" s="7" t="s">
        <v>1532</v>
      </c>
      <c r="D497" s="7" t="s">
        <v>1773</v>
      </c>
      <c r="E497" s="7" t="s">
        <v>1540</v>
      </c>
      <c r="F497" s="181">
        <v>10.86</v>
      </c>
      <c r="G497" s="182">
        <v>2.6798999999999999</v>
      </c>
      <c r="H497" s="183">
        <v>1</v>
      </c>
      <c r="I497" s="183">
        <v>1.6</v>
      </c>
      <c r="J497" s="183">
        <v>1.1499999999999999</v>
      </c>
      <c r="K497" s="20">
        <v>1</v>
      </c>
    </row>
    <row r="498" spans="1:11">
      <c r="A498" s="16" t="s">
        <v>561</v>
      </c>
      <c r="B498" s="7" t="s">
        <v>1772</v>
      </c>
      <c r="C498" s="7" t="s">
        <v>1533</v>
      </c>
      <c r="D498" s="7" t="s">
        <v>1773</v>
      </c>
      <c r="E498" s="7" t="s">
        <v>1540</v>
      </c>
      <c r="F498" s="181">
        <v>18.690000000000001</v>
      </c>
      <c r="G498" s="182">
        <v>5.4291999999999998</v>
      </c>
      <c r="H498" s="183">
        <v>1</v>
      </c>
      <c r="I498" s="183">
        <v>1.6</v>
      </c>
      <c r="J498" s="183">
        <v>1.1499999999999999</v>
      </c>
      <c r="K498" s="20">
        <v>1</v>
      </c>
    </row>
    <row r="499" spans="1:11">
      <c r="A499" s="16" t="s">
        <v>562</v>
      </c>
      <c r="B499" s="7" t="s">
        <v>1774</v>
      </c>
      <c r="C499" s="7" t="s">
        <v>1528</v>
      </c>
      <c r="D499" s="7" t="s">
        <v>1775</v>
      </c>
      <c r="E499" s="7" t="s">
        <v>1540</v>
      </c>
      <c r="F499" s="181">
        <v>3.92</v>
      </c>
      <c r="G499" s="182">
        <v>1.0777000000000001</v>
      </c>
      <c r="H499" s="183">
        <v>1</v>
      </c>
      <c r="I499" s="183">
        <v>1.6</v>
      </c>
      <c r="J499" s="183">
        <v>1.1499999999999999</v>
      </c>
      <c r="K499" s="20">
        <v>1</v>
      </c>
    </row>
    <row r="500" spans="1:11">
      <c r="A500" s="16" t="s">
        <v>563</v>
      </c>
      <c r="B500" s="7" t="s">
        <v>1774</v>
      </c>
      <c r="C500" s="7" t="s">
        <v>1531</v>
      </c>
      <c r="D500" s="7" t="s">
        <v>1775</v>
      </c>
      <c r="E500" s="7" t="s">
        <v>1540</v>
      </c>
      <c r="F500" s="181">
        <v>5.5</v>
      </c>
      <c r="G500" s="182">
        <v>1.4311</v>
      </c>
      <c r="H500" s="183">
        <v>1</v>
      </c>
      <c r="I500" s="183">
        <v>1.6</v>
      </c>
      <c r="J500" s="183">
        <v>1.1499999999999999</v>
      </c>
      <c r="K500" s="20">
        <v>1</v>
      </c>
    </row>
    <row r="501" spans="1:11">
      <c r="A501" s="16" t="s">
        <v>564</v>
      </c>
      <c r="B501" s="7" t="s">
        <v>1774</v>
      </c>
      <c r="C501" s="7" t="s">
        <v>1532</v>
      </c>
      <c r="D501" s="7" t="s">
        <v>1775</v>
      </c>
      <c r="E501" s="7" t="s">
        <v>1540</v>
      </c>
      <c r="F501" s="181">
        <v>8.83</v>
      </c>
      <c r="G501" s="182">
        <v>2.2660999999999998</v>
      </c>
      <c r="H501" s="183">
        <v>1</v>
      </c>
      <c r="I501" s="183">
        <v>1.6</v>
      </c>
      <c r="J501" s="183">
        <v>1.1499999999999999</v>
      </c>
      <c r="K501" s="20">
        <v>1</v>
      </c>
    </row>
    <row r="502" spans="1:11">
      <c r="A502" s="16" t="s">
        <v>565</v>
      </c>
      <c r="B502" s="7" t="s">
        <v>1774</v>
      </c>
      <c r="C502" s="7" t="s">
        <v>1533</v>
      </c>
      <c r="D502" s="7" t="s">
        <v>1775</v>
      </c>
      <c r="E502" s="7" t="s">
        <v>1540</v>
      </c>
      <c r="F502" s="181">
        <v>16.43</v>
      </c>
      <c r="G502" s="182">
        <v>4.8621999999999996</v>
      </c>
      <c r="H502" s="183">
        <v>1</v>
      </c>
      <c r="I502" s="183">
        <v>1.6</v>
      </c>
      <c r="J502" s="183">
        <v>1.1499999999999999</v>
      </c>
      <c r="K502" s="20">
        <v>1</v>
      </c>
    </row>
    <row r="503" spans="1:11">
      <c r="A503" s="16" t="s">
        <v>566</v>
      </c>
      <c r="B503" s="7" t="s">
        <v>1776</v>
      </c>
      <c r="C503" s="7" t="s">
        <v>1528</v>
      </c>
      <c r="D503" s="7" t="s">
        <v>1777</v>
      </c>
      <c r="E503" s="7" t="s">
        <v>1540</v>
      </c>
      <c r="F503" s="181">
        <v>2.29</v>
      </c>
      <c r="G503" s="182">
        <v>0.89970000000000006</v>
      </c>
      <c r="H503" s="183">
        <v>1</v>
      </c>
      <c r="I503" s="183">
        <v>1.6</v>
      </c>
      <c r="J503" s="183">
        <v>1.1499999999999999</v>
      </c>
      <c r="K503" s="20">
        <v>1</v>
      </c>
    </row>
    <row r="504" spans="1:11">
      <c r="A504" s="16" t="s">
        <v>567</v>
      </c>
      <c r="B504" s="7" t="s">
        <v>1776</v>
      </c>
      <c r="C504" s="7" t="s">
        <v>1531</v>
      </c>
      <c r="D504" s="7" t="s">
        <v>1777</v>
      </c>
      <c r="E504" s="7" t="s">
        <v>1540</v>
      </c>
      <c r="F504" s="181">
        <v>3.47</v>
      </c>
      <c r="G504" s="182">
        <v>1.1593</v>
      </c>
      <c r="H504" s="183">
        <v>1</v>
      </c>
      <c r="I504" s="183">
        <v>1.6</v>
      </c>
      <c r="J504" s="183">
        <v>1.1499999999999999</v>
      </c>
      <c r="K504" s="20">
        <v>1</v>
      </c>
    </row>
    <row r="505" spans="1:11">
      <c r="A505" s="16" t="s">
        <v>568</v>
      </c>
      <c r="B505" s="7" t="s">
        <v>1776</v>
      </c>
      <c r="C505" s="7" t="s">
        <v>1532</v>
      </c>
      <c r="D505" s="7" t="s">
        <v>1777</v>
      </c>
      <c r="E505" s="7" t="s">
        <v>1540</v>
      </c>
      <c r="F505" s="181">
        <v>6.07</v>
      </c>
      <c r="G505" s="182">
        <v>1.6788000000000001</v>
      </c>
      <c r="H505" s="183">
        <v>1</v>
      </c>
      <c r="I505" s="183">
        <v>1.6</v>
      </c>
      <c r="J505" s="183">
        <v>1.1499999999999999</v>
      </c>
      <c r="K505" s="20">
        <v>1</v>
      </c>
    </row>
    <row r="506" spans="1:11">
      <c r="A506" s="16" t="s">
        <v>569</v>
      </c>
      <c r="B506" s="7" t="s">
        <v>1776</v>
      </c>
      <c r="C506" s="7" t="s">
        <v>1533</v>
      </c>
      <c r="D506" s="7" t="s">
        <v>1777</v>
      </c>
      <c r="E506" s="7" t="s">
        <v>1540</v>
      </c>
      <c r="F506" s="181">
        <v>13.08</v>
      </c>
      <c r="G506" s="182">
        <v>3.7246999999999999</v>
      </c>
      <c r="H506" s="183">
        <v>1</v>
      </c>
      <c r="I506" s="183">
        <v>1.6</v>
      </c>
      <c r="J506" s="183">
        <v>1.1499999999999999</v>
      </c>
      <c r="K506" s="20">
        <v>1</v>
      </c>
    </row>
    <row r="507" spans="1:11">
      <c r="A507" s="16" t="s">
        <v>570</v>
      </c>
      <c r="B507" s="7" t="s">
        <v>1778</v>
      </c>
      <c r="C507" s="7" t="s">
        <v>1528</v>
      </c>
      <c r="D507" s="7" t="s">
        <v>1779</v>
      </c>
      <c r="E507" s="7" t="s">
        <v>1540</v>
      </c>
      <c r="F507" s="181">
        <v>4.13</v>
      </c>
      <c r="G507" s="182">
        <v>1.3448</v>
      </c>
      <c r="H507" s="183">
        <v>1</v>
      </c>
      <c r="I507" s="183">
        <v>1.6</v>
      </c>
      <c r="J507" s="183">
        <v>1.1499999999999999</v>
      </c>
      <c r="K507" s="20">
        <v>1</v>
      </c>
    </row>
    <row r="508" spans="1:11">
      <c r="A508" s="16" t="s">
        <v>571</v>
      </c>
      <c r="B508" s="7" t="s">
        <v>1778</v>
      </c>
      <c r="C508" s="7" t="s">
        <v>1531</v>
      </c>
      <c r="D508" s="7" t="s">
        <v>1779</v>
      </c>
      <c r="E508" s="7" t="s">
        <v>1540</v>
      </c>
      <c r="F508" s="181">
        <v>5.09</v>
      </c>
      <c r="G508" s="182">
        <v>1.4772000000000001</v>
      </c>
      <c r="H508" s="183">
        <v>1</v>
      </c>
      <c r="I508" s="183">
        <v>1.6</v>
      </c>
      <c r="J508" s="183">
        <v>1.1499999999999999</v>
      </c>
      <c r="K508" s="20">
        <v>1</v>
      </c>
    </row>
    <row r="509" spans="1:11">
      <c r="A509" s="16" t="s">
        <v>572</v>
      </c>
      <c r="B509" s="7" t="s">
        <v>1778</v>
      </c>
      <c r="C509" s="7" t="s">
        <v>1532</v>
      </c>
      <c r="D509" s="7" t="s">
        <v>1779</v>
      </c>
      <c r="E509" s="7" t="s">
        <v>1540</v>
      </c>
      <c r="F509" s="181">
        <v>9.92</v>
      </c>
      <c r="G509" s="182">
        <v>2.5198</v>
      </c>
      <c r="H509" s="183">
        <v>1</v>
      </c>
      <c r="I509" s="183">
        <v>1.6</v>
      </c>
      <c r="J509" s="183">
        <v>1.1499999999999999</v>
      </c>
      <c r="K509" s="20">
        <v>1</v>
      </c>
    </row>
    <row r="510" spans="1:11">
      <c r="A510" s="16" t="s">
        <v>573</v>
      </c>
      <c r="B510" s="7" t="s">
        <v>1778</v>
      </c>
      <c r="C510" s="7" t="s">
        <v>1533</v>
      </c>
      <c r="D510" s="7" t="s">
        <v>1779</v>
      </c>
      <c r="E510" s="7" t="s">
        <v>1540</v>
      </c>
      <c r="F510" s="181">
        <v>21.01</v>
      </c>
      <c r="G510" s="182">
        <v>6.2077</v>
      </c>
      <c r="H510" s="183">
        <v>1</v>
      </c>
      <c r="I510" s="183">
        <v>1.6</v>
      </c>
      <c r="J510" s="183">
        <v>1.1499999999999999</v>
      </c>
      <c r="K510" s="20">
        <v>1</v>
      </c>
    </row>
    <row r="511" spans="1:11">
      <c r="A511" s="16" t="s">
        <v>574</v>
      </c>
      <c r="B511" s="7" t="s">
        <v>1780</v>
      </c>
      <c r="C511" s="7" t="s">
        <v>1528</v>
      </c>
      <c r="D511" s="7" t="s">
        <v>1781</v>
      </c>
      <c r="E511" s="7" t="s">
        <v>1540</v>
      </c>
      <c r="F511" s="181">
        <v>2.63</v>
      </c>
      <c r="G511" s="182">
        <v>0.48559999999999998</v>
      </c>
      <c r="H511" s="183">
        <v>1</v>
      </c>
      <c r="I511" s="183">
        <v>1.6</v>
      </c>
      <c r="J511" s="183">
        <v>1.1499999999999999</v>
      </c>
      <c r="K511" s="20">
        <v>1</v>
      </c>
    </row>
    <row r="512" spans="1:11">
      <c r="A512" s="16" t="s">
        <v>575</v>
      </c>
      <c r="B512" s="7" t="s">
        <v>1780</v>
      </c>
      <c r="C512" s="7" t="s">
        <v>1531</v>
      </c>
      <c r="D512" s="7" t="s">
        <v>1781</v>
      </c>
      <c r="E512" s="7" t="s">
        <v>1540</v>
      </c>
      <c r="F512" s="181">
        <v>3.4</v>
      </c>
      <c r="G512" s="182">
        <v>0.64190000000000003</v>
      </c>
      <c r="H512" s="183">
        <v>1</v>
      </c>
      <c r="I512" s="183">
        <v>1.6</v>
      </c>
      <c r="J512" s="183">
        <v>1.1499999999999999</v>
      </c>
      <c r="K512" s="20">
        <v>1</v>
      </c>
    </row>
    <row r="513" spans="1:11">
      <c r="A513" s="16" t="s">
        <v>576</v>
      </c>
      <c r="B513" s="7" t="s">
        <v>1780</v>
      </c>
      <c r="C513" s="7" t="s">
        <v>1532</v>
      </c>
      <c r="D513" s="7" t="s">
        <v>1781</v>
      </c>
      <c r="E513" s="7" t="s">
        <v>1540</v>
      </c>
      <c r="F513" s="181">
        <v>5.34</v>
      </c>
      <c r="G513" s="182">
        <v>1.0769</v>
      </c>
      <c r="H513" s="183">
        <v>1</v>
      </c>
      <c r="I513" s="183">
        <v>1.6</v>
      </c>
      <c r="J513" s="183">
        <v>1.1499999999999999</v>
      </c>
      <c r="K513" s="20">
        <v>1</v>
      </c>
    </row>
    <row r="514" spans="1:11">
      <c r="A514" s="16" t="s">
        <v>577</v>
      </c>
      <c r="B514" s="7" t="s">
        <v>1780</v>
      </c>
      <c r="C514" s="7" t="s">
        <v>1533</v>
      </c>
      <c r="D514" s="7" t="s">
        <v>1781</v>
      </c>
      <c r="E514" s="7" t="s">
        <v>1540</v>
      </c>
      <c r="F514" s="181">
        <v>11.32</v>
      </c>
      <c r="G514" s="182">
        <v>3.1204000000000001</v>
      </c>
      <c r="H514" s="183">
        <v>1</v>
      </c>
      <c r="I514" s="183">
        <v>1.6</v>
      </c>
      <c r="J514" s="183">
        <v>1.1499999999999999</v>
      </c>
      <c r="K514" s="20">
        <v>1</v>
      </c>
    </row>
    <row r="515" spans="1:11">
      <c r="A515" s="16" t="s">
        <v>578</v>
      </c>
      <c r="B515" s="7" t="s">
        <v>1782</v>
      </c>
      <c r="C515" s="7" t="s">
        <v>1528</v>
      </c>
      <c r="D515" s="7" t="s">
        <v>1783</v>
      </c>
      <c r="E515" s="7" t="s">
        <v>1540</v>
      </c>
      <c r="F515" s="181">
        <v>2.67</v>
      </c>
      <c r="G515" s="182">
        <v>0.52080000000000004</v>
      </c>
      <c r="H515" s="183">
        <v>1</v>
      </c>
      <c r="I515" s="183">
        <v>1.6</v>
      </c>
      <c r="J515" s="183">
        <v>1.1499999999999999</v>
      </c>
      <c r="K515" s="20">
        <v>1</v>
      </c>
    </row>
    <row r="516" spans="1:11">
      <c r="A516" s="16" t="s">
        <v>579</v>
      </c>
      <c r="B516" s="7" t="s">
        <v>1782</v>
      </c>
      <c r="C516" s="7" t="s">
        <v>1531</v>
      </c>
      <c r="D516" s="7" t="s">
        <v>1783</v>
      </c>
      <c r="E516" s="7" t="s">
        <v>1540</v>
      </c>
      <c r="F516" s="181">
        <v>3.22</v>
      </c>
      <c r="G516" s="182">
        <v>0.63229999999999997</v>
      </c>
      <c r="H516" s="183">
        <v>1</v>
      </c>
      <c r="I516" s="183">
        <v>1.6</v>
      </c>
      <c r="J516" s="183">
        <v>1.1499999999999999</v>
      </c>
      <c r="K516" s="20">
        <v>1</v>
      </c>
    </row>
    <row r="517" spans="1:11">
      <c r="A517" s="16" t="s">
        <v>580</v>
      </c>
      <c r="B517" s="7" t="s">
        <v>1782</v>
      </c>
      <c r="C517" s="7" t="s">
        <v>1532</v>
      </c>
      <c r="D517" s="7" t="s">
        <v>1783</v>
      </c>
      <c r="E517" s="7" t="s">
        <v>1540</v>
      </c>
      <c r="F517" s="181">
        <v>4.9800000000000004</v>
      </c>
      <c r="G517" s="182">
        <v>1.0088999999999999</v>
      </c>
      <c r="H517" s="183">
        <v>1</v>
      </c>
      <c r="I517" s="183">
        <v>1.6</v>
      </c>
      <c r="J517" s="183">
        <v>1.1499999999999999</v>
      </c>
      <c r="K517" s="20">
        <v>1</v>
      </c>
    </row>
    <row r="518" spans="1:11">
      <c r="A518" s="16" t="s">
        <v>581</v>
      </c>
      <c r="B518" s="7" t="s">
        <v>1782</v>
      </c>
      <c r="C518" s="7" t="s">
        <v>1533</v>
      </c>
      <c r="D518" s="7" t="s">
        <v>1783</v>
      </c>
      <c r="E518" s="7" t="s">
        <v>1540</v>
      </c>
      <c r="F518" s="181">
        <v>10.27</v>
      </c>
      <c r="G518" s="182">
        <v>2.6385999999999998</v>
      </c>
      <c r="H518" s="183">
        <v>1</v>
      </c>
      <c r="I518" s="183">
        <v>1.6</v>
      </c>
      <c r="J518" s="183">
        <v>1.1499999999999999</v>
      </c>
      <c r="K518" s="20">
        <v>1</v>
      </c>
    </row>
    <row r="519" spans="1:11">
      <c r="A519" s="16" t="s">
        <v>582</v>
      </c>
      <c r="B519" s="7" t="s">
        <v>1784</v>
      </c>
      <c r="C519" s="7" t="s">
        <v>1528</v>
      </c>
      <c r="D519" s="7" t="s">
        <v>1785</v>
      </c>
      <c r="E519" s="7" t="s">
        <v>1540</v>
      </c>
      <c r="F519" s="181">
        <v>2.96</v>
      </c>
      <c r="G519" s="182">
        <v>0.66320000000000001</v>
      </c>
      <c r="H519" s="183">
        <v>1</v>
      </c>
      <c r="I519" s="183">
        <v>1.6</v>
      </c>
      <c r="J519" s="183">
        <v>1.1499999999999999</v>
      </c>
      <c r="K519" s="20">
        <v>1</v>
      </c>
    </row>
    <row r="520" spans="1:11">
      <c r="A520" s="16" t="s">
        <v>583</v>
      </c>
      <c r="B520" s="7" t="s">
        <v>1784</v>
      </c>
      <c r="C520" s="7" t="s">
        <v>1531</v>
      </c>
      <c r="D520" s="7" t="s">
        <v>1785</v>
      </c>
      <c r="E520" s="7" t="s">
        <v>1540</v>
      </c>
      <c r="F520" s="181">
        <v>3.96</v>
      </c>
      <c r="G520" s="182">
        <v>0.8427</v>
      </c>
      <c r="H520" s="183">
        <v>1</v>
      </c>
      <c r="I520" s="183">
        <v>1.6</v>
      </c>
      <c r="J520" s="183">
        <v>1.1499999999999999</v>
      </c>
      <c r="K520" s="20">
        <v>1</v>
      </c>
    </row>
    <row r="521" spans="1:11">
      <c r="A521" s="16" t="s">
        <v>584</v>
      </c>
      <c r="B521" s="7" t="s">
        <v>1784</v>
      </c>
      <c r="C521" s="7" t="s">
        <v>1532</v>
      </c>
      <c r="D521" s="7" t="s">
        <v>1785</v>
      </c>
      <c r="E521" s="7" t="s">
        <v>1540</v>
      </c>
      <c r="F521" s="181">
        <v>5.75</v>
      </c>
      <c r="G521" s="182">
        <v>1.1996</v>
      </c>
      <c r="H521" s="183">
        <v>1</v>
      </c>
      <c r="I521" s="183">
        <v>1.6</v>
      </c>
      <c r="J521" s="183">
        <v>1.1499999999999999</v>
      </c>
      <c r="K521" s="20">
        <v>1</v>
      </c>
    </row>
    <row r="522" spans="1:11">
      <c r="A522" s="16" t="s">
        <v>585</v>
      </c>
      <c r="B522" s="7" t="s">
        <v>1784</v>
      </c>
      <c r="C522" s="7" t="s">
        <v>1533</v>
      </c>
      <c r="D522" s="7" t="s">
        <v>1785</v>
      </c>
      <c r="E522" s="7" t="s">
        <v>1540</v>
      </c>
      <c r="F522" s="181">
        <v>9.15</v>
      </c>
      <c r="G522" s="182">
        <v>2.1989000000000001</v>
      </c>
      <c r="H522" s="183">
        <v>1</v>
      </c>
      <c r="I522" s="183">
        <v>1.6</v>
      </c>
      <c r="J522" s="183">
        <v>1.1499999999999999</v>
      </c>
      <c r="K522" s="20">
        <v>1</v>
      </c>
    </row>
    <row r="523" spans="1:11">
      <c r="A523" s="16" t="s">
        <v>586</v>
      </c>
      <c r="B523" s="7" t="s">
        <v>1786</v>
      </c>
      <c r="C523" s="7" t="s">
        <v>1528</v>
      </c>
      <c r="D523" s="7" t="s">
        <v>1787</v>
      </c>
      <c r="E523" s="7" t="s">
        <v>1540</v>
      </c>
      <c r="F523" s="181">
        <v>3.02</v>
      </c>
      <c r="G523" s="182">
        <v>0.52300000000000002</v>
      </c>
      <c r="H523" s="183">
        <v>1</v>
      </c>
      <c r="I523" s="183">
        <v>1.6</v>
      </c>
      <c r="J523" s="183">
        <v>1.1499999999999999</v>
      </c>
      <c r="K523" s="20">
        <v>1</v>
      </c>
    </row>
    <row r="524" spans="1:11">
      <c r="A524" s="16" t="s">
        <v>587</v>
      </c>
      <c r="B524" s="7" t="s">
        <v>1786</v>
      </c>
      <c r="C524" s="7" t="s">
        <v>1531</v>
      </c>
      <c r="D524" s="7" t="s">
        <v>1787</v>
      </c>
      <c r="E524" s="7" t="s">
        <v>1540</v>
      </c>
      <c r="F524" s="181">
        <v>3.8</v>
      </c>
      <c r="G524" s="182">
        <v>0.66879999999999995</v>
      </c>
      <c r="H524" s="183">
        <v>1</v>
      </c>
      <c r="I524" s="183">
        <v>1.6</v>
      </c>
      <c r="J524" s="183">
        <v>1.1499999999999999</v>
      </c>
      <c r="K524" s="20">
        <v>1</v>
      </c>
    </row>
    <row r="525" spans="1:11">
      <c r="A525" s="16" t="s">
        <v>588</v>
      </c>
      <c r="B525" s="7" t="s">
        <v>1786</v>
      </c>
      <c r="C525" s="7" t="s">
        <v>1532</v>
      </c>
      <c r="D525" s="7" t="s">
        <v>1787</v>
      </c>
      <c r="E525" s="7" t="s">
        <v>1540</v>
      </c>
      <c r="F525" s="181">
        <v>6.1</v>
      </c>
      <c r="G525" s="182">
        <v>1.1576</v>
      </c>
      <c r="H525" s="183">
        <v>1</v>
      </c>
      <c r="I525" s="183">
        <v>1.6</v>
      </c>
      <c r="J525" s="183">
        <v>1.1499999999999999</v>
      </c>
      <c r="K525" s="20">
        <v>1</v>
      </c>
    </row>
    <row r="526" spans="1:11">
      <c r="A526" s="16" t="s">
        <v>589</v>
      </c>
      <c r="B526" s="7" t="s">
        <v>1786</v>
      </c>
      <c r="C526" s="7" t="s">
        <v>1533</v>
      </c>
      <c r="D526" s="7" t="s">
        <v>1787</v>
      </c>
      <c r="E526" s="7" t="s">
        <v>1540</v>
      </c>
      <c r="F526" s="181">
        <v>13.48</v>
      </c>
      <c r="G526" s="182">
        <v>3.2698999999999998</v>
      </c>
      <c r="H526" s="183">
        <v>1</v>
      </c>
      <c r="I526" s="183">
        <v>1.6</v>
      </c>
      <c r="J526" s="183">
        <v>1.1499999999999999</v>
      </c>
      <c r="K526" s="20">
        <v>1</v>
      </c>
    </row>
    <row r="527" spans="1:11">
      <c r="A527" s="16" t="s">
        <v>590</v>
      </c>
      <c r="B527" s="7" t="s">
        <v>1788</v>
      </c>
      <c r="C527" s="7" t="s">
        <v>1528</v>
      </c>
      <c r="D527" s="7" t="s">
        <v>1789</v>
      </c>
      <c r="E527" s="7" t="s">
        <v>1540</v>
      </c>
      <c r="F527" s="181">
        <v>2.69</v>
      </c>
      <c r="G527" s="182">
        <v>0.52810000000000001</v>
      </c>
      <c r="H527" s="183">
        <v>1</v>
      </c>
      <c r="I527" s="183">
        <v>1.6</v>
      </c>
      <c r="J527" s="183">
        <v>1.1499999999999999</v>
      </c>
      <c r="K527" s="20">
        <v>1</v>
      </c>
    </row>
    <row r="528" spans="1:11">
      <c r="A528" s="16" t="s">
        <v>591</v>
      </c>
      <c r="B528" s="7" t="s">
        <v>1788</v>
      </c>
      <c r="C528" s="7" t="s">
        <v>1531</v>
      </c>
      <c r="D528" s="7" t="s">
        <v>1789</v>
      </c>
      <c r="E528" s="7" t="s">
        <v>1540</v>
      </c>
      <c r="F528" s="181">
        <v>3.19</v>
      </c>
      <c r="G528" s="182">
        <v>0.65910000000000002</v>
      </c>
      <c r="H528" s="183">
        <v>1</v>
      </c>
      <c r="I528" s="183">
        <v>1.6</v>
      </c>
      <c r="J528" s="183">
        <v>1.1499999999999999</v>
      </c>
      <c r="K528" s="20">
        <v>1</v>
      </c>
    </row>
    <row r="529" spans="1:11">
      <c r="A529" s="16" t="s">
        <v>592</v>
      </c>
      <c r="B529" s="7" t="s">
        <v>1788</v>
      </c>
      <c r="C529" s="7" t="s">
        <v>1532</v>
      </c>
      <c r="D529" s="7" t="s">
        <v>1789</v>
      </c>
      <c r="E529" s="7" t="s">
        <v>1540</v>
      </c>
      <c r="F529" s="181">
        <v>4.72</v>
      </c>
      <c r="G529" s="182">
        <v>0.98860000000000003</v>
      </c>
      <c r="H529" s="183">
        <v>1</v>
      </c>
      <c r="I529" s="183">
        <v>1.6</v>
      </c>
      <c r="J529" s="183">
        <v>1.1499999999999999</v>
      </c>
      <c r="K529" s="20">
        <v>1</v>
      </c>
    </row>
    <row r="530" spans="1:11">
      <c r="A530" s="16" t="s">
        <v>593</v>
      </c>
      <c r="B530" s="7" t="s">
        <v>1788</v>
      </c>
      <c r="C530" s="7" t="s">
        <v>1533</v>
      </c>
      <c r="D530" s="7" t="s">
        <v>1789</v>
      </c>
      <c r="E530" s="7" t="s">
        <v>1540</v>
      </c>
      <c r="F530" s="181">
        <v>8.59</v>
      </c>
      <c r="G530" s="182">
        <v>2.3016000000000001</v>
      </c>
      <c r="H530" s="183">
        <v>1</v>
      </c>
      <c r="I530" s="183">
        <v>1.6</v>
      </c>
      <c r="J530" s="183">
        <v>1.1499999999999999</v>
      </c>
      <c r="K530" s="20">
        <v>1</v>
      </c>
    </row>
    <row r="531" spans="1:11">
      <c r="A531" s="16" t="s">
        <v>594</v>
      </c>
      <c r="B531" s="7" t="s">
        <v>1790</v>
      </c>
      <c r="C531" s="7" t="s">
        <v>1528</v>
      </c>
      <c r="D531" s="7" t="s">
        <v>1791</v>
      </c>
      <c r="E531" s="7" t="s">
        <v>1540</v>
      </c>
      <c r="F531" s="181">
        <v>2.31</v>
      </c>
      <c r="G531" s="182">
        <v>0.54830000000000001</v>
      </c>
      <c r="H531" s="183">
        <v>1</v>
      </c>
      <c r="I531" s="183">
        <v>1.6</v>
      </c>
      <c r="J531" s="183">
        <v>1.1499999999999999</v>
      </c>
      <c r="K531" s="20">
        <v>1</v>
      </c>
    </row>
    <row r="532" spans="1:11">
      <c r="A532" s="16" t="s">
        <v>595</v>
      </c>
      <c r="B532" s="7" t="s">
        <v>1790</v>
      </c>
      <c r="C532" s="7" t="s">
        <v>1531</v>
      </c>
      <c r="D532" s="7" t="s">
        <v>1791</v>
      </c>
      <c r="E532" s="7" t="s">
        <v>1540</v>
      </c>
      <c r="F532" s="181">
        <v>3.29</v>
      </c>
      <c r="G532" s="182">
        <v>0.73699999999999999</v>
      </c>
      <c r="H532" s="183">
        <v>1</v>
      </c>
      <c r="I532" s="183">
        <v>1.6</v>
      </c>
      <c r="J532" s="183">
        <v>1.1499999999999999</v>
      </c>
      <c r="K532" s="20">
        <v>1</v>
      </c>
    </row>
    <row r="533" spans="1:11">
      <c r="A533" s="16" t="s">
        <v>596</v>
      </c>
      <c r="B533" s="7" t="s">
        <v>1790</v>
      </c>
      <c r="C533" s="7" t="s">
        <v>1532</v>
      </c>
      <c r="D533" s="7" t="s">
        <v>1791</v>
      </c>
      <c r="E533" s="7" t="s">
        <v>1540</v>
      </c>
      <c r="F533" s="181">
        <v>5.0599999999999996</v>
      </c>
      <c r="G533" s="182">
        <v>1.1016999999999999</v>
      </c>
      <c r="H533" s="183">
        <v>1</v>
      </c>
      <c r="I533" s="183">
        <v>1.6</v>
      </c>
      <c r="J533" s="183">
        <v>1.1499999999999999</v>
      </c>
      <c r="K533" s="20">
        <v>1</v>
      </c>
    </row>
    <row r="534" spans="1:11">
      <c r="A534" s="16" t="s">
        <v>597</v>
      </c>
      <c r="B534" s="7" t="s">
        <v>1790</v>
      </c>
      <c r="C534" s="7" t="s">
        <v>1533</v>
      </c>
      <c r="D534" s="7" t="s">
        <v>1791</v>
      </c>
      <c r="E534" s="7" t="s">
        <v>1540</v>
      </c>
      <c r="F534" s="181">
        <v>10.17</v>
      </c>
      <c r="G534" s="182">
        <v>2.4891000000000001</v>
      </c>
      <c r="H534" s="183">
        <v>1</v>
      </c>
      <c r="I534" s="183">
        <v>1.6</v>
      </c>
      <c r="J534" s="183">
        <v>1.1499999999999999</v>
      </c>
      <c r="K534" s="20">
        <v>1</v>
      </c>
    </row>
    <row r="535" spans="1:11">
      <c r="A535" s="16" t="s">
        <v>598</v>
      </c>
      <c r="B535" s="7" t="s">
        <v>1792</v>
      </c>
      <c r="C535" s="7" t="s">
        <v>1528</v>
      </c>
      <c r="D535" s="7" t="s">
        <v>1793</v>
      </c>
      <c r="E535" s="7" t="s">
        <v>1540</v>
      </c>
      <c r="F535" s="181">
        <v>3.53</v>
      </c>
      <c r="G535" s="182">
        <v>1.5344</v>
      </c>
      <c r="H535" s="183">
        <v>1</v>
      </c>
      <c r="I535" s="183">
        <v>1.6</v>
      </c>
      <c r="J535" s="183">
        <v>1.1499999999999999</v>
      </c>
      <c r="K535" s="20">
        <v>1</v>
      </c>
    </row>
    <row r="536" spans="1:11">
      <c r="A536" s="16" t="s">
        <v>599</v>
      </c>
      <c r="B536" s="7" t="s">
        <v>1792</v>
      </c>
      <c r="C536" s="7" t="s">
        <v>1531</v>
      </c>
      <c r="D536" s="7" t="s">
        <v>1793</v>
      </c>
      <c r="E536" s="7" t="s">
        <v>1540</v>
      </c>
      <c r="F536" s="181">
        <v>3.81</v>
      </c>
      <c r="G536" s="182">
        <v>1.6994</v>
      </c>
      <c r="H536" s="183">
        <v>1</v>
      </c>
      <c r="I536" s="183">
        <v>1.6</v>
      </c>
      <c r="J536" s="183">
        <v>1.1499999999999999</v>
      </c>
      <c r="K536" s="20">
        <v>1</v>
      </c>
    </row>
    <row r="537" spans="1:11">
      <c r="A537" s="16" t="s">
        <v>600</v>
      </c>
      <c r="B537" s="7" t="s">
        <v>1792</v>
      </c>
      <c r="C537" s="7" t="s">
        <v>1532</v>
      </c>
      <c r="D537" s="7" t="s">
        <v>1793</v>
      </c>
      <c r="E537" s="7" t="s">
        <v>1540</v>
      </c>
      <c r="F537" s="181">
        <v>5.03</v>
      </c>
      <c r="G537" s="182">
        <v>2.3477000000000001</v>
      </c>
      <c r="H537" s="183">
        <v>1</v>
      </c>
      <c r="I537" s="183">
        <v>1.6</v>
      </c>
      <c r="J537" s="183">
        <v>1.1499999999999999</v>
      </c>
      <c r="K537" s="20">
        <v>1</v>
      </c>
    </row>
    <row r="538" spans="1:11">
      <c r="A538" s="16" t="s">
        <v>601</v>
      </c>
      <c r="B538" s="7" t="s">
        <v>1792</v>
      </c>
      <c r="C538" s="7" t="s">
        <v>1533</v>
      </c>
      <c r="D538" s="7" t="s">
        <v>1793</v>
      </c>
      <c r="E538" s="7" t="s">
        <v>1540</v>
      </c>
      <c r="F538" s="181">
        <v>12.5</v>
      </c>
      <c r="G538" s="182">
        <v>3.9622000000000002</v>
      </c>
      <c r="H538" s="183">
        <v>1</v>
      </c>
      <c r="I538" s="183">
        <v>1.6</v>
      </c>
      <c r="J538" s="183">
        <v>1.1499999999999999</v>
      </c>
      <c r="K538" s="20">
        <v>1</v>
      </c>
    </row>
    <row r="539" spans="1:11">
      <c r="A539" s="16" t="s">
        <v>602</v>
      </c>
      <c r="B539" s="7" t="s">
        <v>1794</v>
      </c>
      <c r="C539" s="7" t="s">
        <v>1528</v>
      </c>
      <c r="D539" s="7" t="s">
        <v>1795</v>
      </c>
      <c r="E539" s="7" t="s">
        <v>1540</v>
      </c>
      <c r="F539" s="181">
        <v>2.89</v>
      </c>
      <c r="G539" s="182">
        <v>1.4391</v>
      </c>
      <c r="H539" s="183">
        <v>1</v>
      </c>
      <c r="I539" s="183">
        <v>1.6</v>
      </c>
      <c r="J539" s="183">
        <v>1.1499999999999999</v>
      </c>
      <c r="K539" s="20">
        <v>1</v>
      </c>
    </row>
    <row r="540" spans="1:11">
      <c r="A540" s="16" t="s">
        <v>603</v>
      </c>
      <c r="B540" s="7" t="s">
        <v>1794</v>
      </c>
      <c r="C540" s="7" t="s">
        <v>1531</v>
      </c>
      <c r="D540" s="7" t="s">
        <v>1795</v>
      </c>
      <c r="E540" s="7" t="s">
        <v>1540</v>
      </c>
      <c r="F540" s="181">
        <v>3.3</v>
      </c>
      <c r="G540" s="182">
        <v>1.6326000000000001</v>
      </c>
      <c r="H540" s="183">
        <v>1</v>
      </c>
      <c r="I540" s="183">
        <v>1.6</v>
      </c>
      <c r="J540" s="183">
        <v>1.1499999999999999</v>
      </c>
      <c r="K540" s="20">
        <v>1</v>
      </c>
    </row>
    <row r="541" spans="1:11">
      <c r="A541" s="16" t="s">
        <v>604</v>
      </c>
      <c r="B541" s="7" t="s">
        <v>1794</v>
      </c>
      <c r="C541" s="7" t="s">
        <v>1532</v>
      </c>
      <c r="D541" s="7" t="s">
        <v>1795</v>
      </c>
      <c r="E541" s="7" t="s">
        <v>1540</v>
      </c>
      <c r="F541" s="181">
        <v>4.87</v>
      </c>
      <c r="G541" s="182">
        <v>2.1427</v>
      </c>
      <c r="H541" s="183">
        <v>1</v>
      </c>
      <c r="I541" s="183">
        <v>1.6</v>
      </c>
      <c r="J541" s="183">
        <v>1.1499999999999999</v>
      </c>
      <c r="K541" s="20">
        <v>1</v>
      </c>
    </row>
    <row r="542" spans="1:11">
      <c r="A542" s="16" t="s">
        <v>605</v>
      </c>
      <c r="B542" s="7" t="s">
        <v>1794</v>
      </c>
      <c r="C542" s="7" t="s">
        <v>1533</v>
      </c>
      <c r="D542" s="7" t="s">
        <v>1795</v>
      </c>
      <c r="E542" s="7" t="s">
        <v>1540</v>
      </c>
      <c r="F542" s="181">
        <v>12.35</v>
      </c>
      <c r="G542" s="182">
        <v>4.3055000000000003</v>
      </c>
      <c r="H542" s="183">
        <v>1</v>
      </c>
      <c r="I542" s="183">
        <v>1.6</v>
      </c>
      <c r="J542" s="183">
        <v>1.1499999999999999</v>
      </c>
      <c r="K542" s="20">
        <v>1</v>
      </c>
    </row>
    <row r="543" spans="1:11">
      <c r="A543" s="16" t="s">
        <v>606</v>
      </c>
      <c r="B543" s="7" t="s">
        <v>1796</v>
      </c>
      <c r="C543" s="7" t="s">
        <v>1528</v>
      </c>
      <c r="D543" s="7" t="s">
        <v>1797</v>
      </c>
      <c r="E543" s="7" t="s">
        <v>1540</v>
      </c>
      <c r="F543" s="181">
        <v>4.3899999999999997</v>
      </c>
      <c r="G543" s="182">
        <v>4.4766000000000004</v>
      </c>
      <c r="H543" s="183">
        <v>1</v>
      </c>
      <c r="I543" s="183">
        <v>1.6</v>
      </c>
      <c r="J543" s="183">
        <v>1.1499999999999999</v>
      </c>
      <c r="K543" s="20">
        <v>1</v>
      </c>
    </row>
    <row r="544" spans="1:11">
      <c r="A544" s="16" t="s">
        <v>607</v>
      </c>
      <c r="B544" s="7" t="s">
        <v>1796</v>
      </c>
      <c r="C544" s="7" t="s">
        <v>1531</v>
      </c>
      <c r="D544" s="7" t="s">
        <v>1797</v>
      </c>
      <c r="E544" s="7" t="s">
        <v>1540</v>
      </c>
      <c r="F544" s="181">
        <v>5.42</v>
      </c>
      <c r="G544" s="182">
        <v>5.3575999999999997</v>
      </c>
      <c r="H544" s="183">
        <v>1</v>
      </c>
      <c r="I544" s="183">
        <v>1.6</v>
      </c>
      <c r="J544" s="183">
        <v>1.1499999999999999</v>
      </c>
      <c r="K544" s="20">
        <v>1</v>
      </c>
    </row>
    <row r="545" spans="1:11">
      <c r="A545" s="16" t="s">
        <v>608</v>
      </c>
      <c r="B545" s="7" t="s">
        <v>1796</v>
      </c>
      <c r="C545" s="7" t="s">
        <v>1532</v>
      </c>
      <c r="D545" s="7" t="s">
        <v>1797</v>
      </c>
      <c r="E545" s="7" t="s">
        <v>1540</v>
      </c>
      <c r="F545" s="181">
        <v>8.0299999999999994</v>
      </c>
      <c r="G545" s="182">
        <v>7.6398999999999999</v>
      </c>
      <c r="H545" s="183">
        <v>1</v>
      </c>
      <c r="I545" s="183">
        <v>1.6</v>
      </c>
      <c r="J545" s="183">
        <v>1.1499999999999999</v>
      </c>
      <c r="K545" s="20">
        <v>1</v>
      </c>
    </row>
    <row r="546" spans="1:11">
      <c r="A546" s="16" t="s">
        <v>609</v>
      </c>
      <c r="B546" s="7" t="s">
        <v>1796</v>
      </c>
      <c r="C546" s="7" t="s">
        <v>1533</v>
      </c>
      <c r="D546" s="7" t="s">
        <v>1797</v>
      </c>
      <c r="E546" s="7" t="s">
        <v>1540</v>
      </c>
      <c r="F546" s="181">
        <v>15.46</v>
      </c>
      <c r="G546" s="182">
        <v>10.5504</v>
      </c>
      <c r="H546" s="183">
        <v>1</v>
      </c>
      <c r="I546" s="183">
        <v>1.6</v>
      </c>
      <c r="J546" s="183">
        <v>1.1499999999999999</v>
      </c>
      <c r="K546" s="20">
        <v>1</v>
      </c>
    </row>
    <row r="547" spans="1:11">
      <c r="A547" s="16" t="s">
        <v>610</v>
      </c>
      <c r="B547" s="7" t="s">
        <v>1798</v>
      </c>
      <c r="C547" s="7" t="s">
        <v>1528</v>
      </c>
      <c r="D547" s="7" t="s">
        <v>1799</v>
      </c>
      <c r="E547" s="7" t="s">
        <v>1540</v>
      </c>
      <c r="F547" s="181">
        <v>2.89</v>
      </c>
      <c r="G547" s="182">
        <v>2.7723</v>
      </c>
      <c r="H547" s="183">
        <v>1</v>
      </c>
      <c r="I547" s="183">
        <v>1.6</v>
      </c>
      <c r="J547" s="183">
        <v>1.1499999999999999</v>
      </c>
      <c r="K547" s="20">
        <v>1</v>
      </c>
    </row>
    <row r="548" spans="1:11">
      <c r="A548" s="16" t="s">
        <v>611</v>
      </c>
      <c r="B548" s="7" t="s">
        <v>1798</v>
      </c>
      <c r="C548" s="7" t="s">
        <v>1531</v>
      </c>
      <c r="D548" s="7" t="s">
        <v>1799</v>
      </c>
      <c r="E548" s="7" t="s">
        <v>1540</v>
      </c>
      <c r="F548" s="181">
        <v>3.87</v>
      </c>
      <c r="G548" s="182">
        <v>3.3279000000000001</v>
      </c>
      <c r="H548" s="183">
        <v>1</v>
      </c>
      <c r="I548" s="183">
        <v>1.6</v>
      </c>
      <c r="J548" s="183">
        <v>1.1499999999999999</v>
      </c>
      <c r="K548" s="20">
        <v>1</v>
      </c>
    </row>
    <row r="549" spans="1:11">
      <c r="A549" s="16" t="s">
        <v>612</v>
      </c>
      <c r="B549" s="7" t="s">
        <v>1798</v>
      </c>
      <c r="C549" s="7" t="s">
        <v>1532</v>
      </c>
      <c r="D549" s="7" t="s">
        <v>1799</v>
      </c>
      <c r="E549" s="7" t="s">
        <v>1540</v>
      </c>
      <c r="F549" s="181">
        <v>6.94</v>
      </c>
      <c r="G549" s="182">
        <v>4.9545000000000003</v>
      </c>
      <c r="H549" s="183">
        <v>1</v>
      </c>
      <c r="I549" s="183">
        <v>1.6</v>
      </c>
      <c r="J549" s="183">
        <v>1.1499999999999999</v>
      </c>
      <c r="K549" s="20">
        <v>1</v>
      </c>
    </row>
    <row r="550" spans="1:11">
      <c r="A550" s="16" t="s">
        <v>613</v>
      </c>
      <c r="B550" s="7" t="s">
        <v>1798</v>
      </c>
      <c r="C550" s="7" t="s">
        <v>1533</v>
      </c>
      <c r="D550" s="7" t="s">
        <v>1799</v>
      </c>
      <c r="E550" s="7" t="s">
        <v>1540</v>
      </c>
      <c r="F550" s="181">
        <v>17.05</v>
      </c>
      <c r="G550" s="182">
        <v>8.8245000000000005</v>
      </c>
      <c r="H550" s="183">
        <v>1</v>
      </c>
      <c r="I550" s="183">
        <v>1.6</v>
      </c>
      <c r="J550" s="183">
        <v>1.1499999999999999</v>
      </c>
      <c r="K550" s="20">
        <v>1</v>
      </c>
    </row>
    <row r="551" spans="1:11">
      <c r="A551" s="16" t="s">
        <v>614</v>
      </c>
      <c r="B551" s="7" t="s">
        <v>1800</v>
      </c>
      <c r="C551" s="7" t="s">
        <v>1528</v>
      </c>
      <c r="D551" s="7" t="s">
        <v>1801</v>
      </c>
      <c r="E551" s="7" t="s">
        <v>1540</v>
      </c>
      <c r="F551" s="181">
        <v>5.08</v>
      </c>
      <c r="G551" s="182">
        <v>1.0055000000000001</v>
      </c>
      <c r="H551" s="183">
        <v>1</v>
      </c>
      <c r="I551" s="183">
        <v>1.6</v>
      </c>
      <c r="J551" s="183">
        <v>1.1499999999999999</v>
      </c>
      <c r="K551" s="20">
        <v>1</v>
      </c>
    </row>
    <row r="552" spans="1:11">
      <c r="A552" s="16" t="s">
        <v>615</v>
      </c>
      <c r="B552" s="7" t="s">
        <v>1800</v>
      </c>
      <c r="C552" s="7" t="s">
        <v>1531</v>
      </c>
      <c r="D552" s="7" t="s">
        <v>1801</v>
      </c>
      <c r="E552" s="7" t="s">
        <v>1540</v>
      </c>
      <c r="F552" s="181">
        <v>7</v>
      </c>
      <c r="G552" s="182">
        <v>1.3407</v>
      </c>
      <c r="H552" s="183">
        <v>1</v>
      </c>
      <c r="I552" s="183">
        <v>1.6</v>
      </c>
      <c r="J552" s="183">
        <v>1.1499999999999999</v>
      </c>
      <c r="K552" s="20">
        <v>1</v>
      </c>
    </row>
    <row r="553" spans="1:11">
      <c r="A553" s="16" t="s">
        <v>616</v>
      </c>
      <c r="B553" s="7" t="s">
        <v>1800</v>
      </c>
      <c r="C553" s="7" t="s">
        <v>1532</v>
      </c>
      <c r="D553" s="7" t="s">
        <v>1801</v>
      </c>
      <c r="E553" s="7" t="s">
        <v>1540</v>
      </c>
      <c r="F553" s="181">
        <v>10.64</v>
      </c>
      <c r="G553" s="182">
        <v>2.2265000000000001</v>
      </c>
      <c r="H553" s="183">
        <v>1</v>
      </c>
      <c r="I553" s="183">
        <v>1.6</v>
      </c>
      <c r="J553" s="183">
        <v>1.1499999999999999</v>
      </c>
      <c r="K553" s="20">
        <v>1</v>
      </c>
    </row>
    <row r="554" spans="1:11">
      <c r="A554" s="16" t="s">
        <v>617</v>
      </c>
      <c r="B554" s="7" t="s">
        <v>1800</v>
      </c>
      <c r="C554" s="7" t="s">
        <v>1533</v>
      </c>
      <c r="D554" s="7" t="s">
        <v>1801</v>
      </c>
      <c r="E554" s="7" t="s">
        <v>1540</v>
      </c>
      <c r="F554" s="181">
        <v>18.88</v>
      </c>
      <c r="G554" s="182">
        <v>4.8068999999999997</v>
      </c>
      <c r="H554" s="183">
        <v>1</v>
      </c>
      <c r="I554" s="183">
        <v>1.6</v>
      </c>
      <c r="J554" s="183">
        <v>1.1499999999999999</v>
      </c>
      <c r="K554" s="20">
        <v>1</v>
      </c>
    </row>
    <row r="555" spans="1:11">
      <c r="A555" s="16" t="s">
        <v>618</v>
      </c>
      <c r="B555" s="7" t="s">
        <v>1802</v>
      </c>
      <c r="C555" s="7" t="s">
        <v>1528</v>
      </c>
      <c r="D555" s="7" t="s">
        <v>1803</v>
      </c>
      <c r="E555" s="7" t="s">
        <v>1530</v>
      </c>
      <c r="F555" s="181">
        <v>4.07</v>
      </c>
      <c r="G555" s="182">
        <v>1.1528</v>
      </c>
      <c r="H555" s="183">
        <v>1</v>
      </c>
      <c r="I555" s="183">
        <v>1</v>
      </c>
      <c r="J555" s="184">
        <v>1</v>
      </c>
      <c r="K555" s="20">
        <v>1</v>
      </c>
    </row>
    <row r="556" spans="1:11">
      <c r="A556" s="16" t="s">
        <v>619</v>
      </c>
      <c r="B556" s="7" t="s">
        <v>1802</v>
      </c>
      <c r="C556" s="7" t="s">
        <v>1531</v>
      </c>
      <c r="D556" s="7" t="s">
        <v>1803</v>
      </c>
      <c r="E556" s="7" t="s">
        <v>1530</v>
      </c>
      <c r="F556" s="181">
        <v>4.83</v>
      </c>
      <c r="G556" s="182">
        <v>1.4138999999999999</v>
      </c>
      <c r="H556" s="183">
        <v>1</v>
      </c>
      <c r="I556" s="183">
        <v>1</v>
      </c>
      <c r="J556" s="184">
        <v>1</v>
      </c>
      <c r="K556" s="20">
        <v>1</v>
      </c>
    </row>
    <row r="557" spans="1:11">
      <c r="A557" s="16" t="s">
        <v>620</v>
      </c>
      <c r="B557" s="7" t="s">
        <v>1802</v>
      </c>
      <c r="C557" s="7" t="s">
        <v>1532</v>
      </c>
      <c r="D557" s="7" t="s">
        <v>1803</v>
      </c>
      <c r="E557" s="7" t="s">
        <v>1530</v>
      </c>
      <c r="F557" s="181">
        <v>6.66</v>
      </c>
      <c r="G557" s="182">
        <v>1.9945999999999999</v>
      </c>
      <c r="H557" s="183">
        <v>1</v>
      </c>
      <c r="I557" s="183">
        <v>1</v>
      </c>
      <c r="J557" s="184">
        <v>1</v>
      </c>
      <c r="K557" s="20">
        <v>1</v>
      </c>
    </row>
    <row r="558" spans="1:11">
      <c r="A558" s="16" t="s">
        <v>621</v>
      </c>
      <c r="B558" s="7" t="s">
        <v>1802</v>
      </c>
      <c r="C558" s="7" t="s">
        <v>1533</v>
      </c>
      <c r="D558" s="7" t="s">
        <v>1803</v>
      </c>
      <c r="E558" s="7" t="s">
        <v>1530</v>
      </c>
      <c r="F558" s="181">
        <v>12.29</v>
      </c>
      <c r="G558" s="182">
        <v>3.7591000000000001</v>
      </c>
      <c r="H558" s="183">
        <v>1</v>
      </c>
      <c r="I558" s="183">
        <v>1</v>
      </c>
      <c r="J558" s="184">
        <v>1</v>
      </c>
      <c r="K558" s="20">
        <v>1</v>
      </c>
    </row>
    <row r="559" spans="1:11">
      <c r="A559" s="16" t="s">
        <v>622</v>
      </c>
      <c r="B559" s="7" t="s">
        <v>1804</v>
      </c>
      <c r="C559" s="7" t="s">
        <v>1528</v>
      </c>
      <c r="D559" s="7" t="s">
        <v>1805</v>
      </c>
      <c r="E559" s="7" t="s">
        <v>1540</v>
      </c>
      <c r="F559" s="181">
        <v>2.62</v>
      </c>
      <c r="G559" s="182">
        <v>1.119</v>
      </c>
      <c r="H559" s="183">
        <v>1</v>
      </c>
      <c r="I559" s="183">
        <v>1.6</v>
      </c>
      <c r="J559" s="183">
        <v>1.1499999999999999</v>
      </c>
      <c r="K559" s="20">
        <v>1</v>
      </c>
    </row>
    <row r="560" spans="1:11">
      <c r="A560" s="16" t="s">
        <v>623</v>
      </c>
      <c r="B560" s="7" t="s">
        <v>1804</v>
      </c>
      <c r="C560" s="7" t="s">
        <v>1531</v>
      </c>
      <c r="D560" s="7" t="s">
        <v>1805</v>
      </c>
      <c r="E560" s="7" t="s">
        <v>1540</v>
      </c>
      <c r="F560" s="181">
        <v>4.57</v>
      </c>
      <c r="G560" s="182">
        <v>1.5661</v>
      </c>
      <c r="H560" s="183">
        <v>1</v>
      </c>
      <c r="I560" s="183">
        <v>1.6</v>
      </c>
      <c r="J560" s="183">
        <v>1.1499999999999999</v>
      </c>
      <c r="K560" s="20">
        <v>1</v>
      </c>
    </row>
    <row r="561" spans="1:11">
      <c r="A561" s="16" t="s">
        <v>624</v>
      </c>
      <c r="B561" s="7" t="s">
        <v>1804</v>
      </c>
      <c r="C561" s="7" t="s">
        <v>1532</v>
      </c>
      <c r="D561" s="7" t="s">
        <v>1805</v>
      </c>
      <c r="E561" s="7" t="s">
        <v>1540</v>
      </c>
      <c r="F561" s="181">
        <v>8.11</v>
      </c>
      <c r="G561" s="182">
        <v>2.3877000000000002</v>
      </c>
      <c r="H561" s="183">
        <v>1</v>
      </c>
      <c r="I561" s="183">
        <v>1.6</v>
      </c>
      <c r="J561" s="183">
        <v>1.1499999999999999</v>
      </c>
      <c r="K561" s="20">
        <v>1</v>
      </c>
    </row>
    <row r="562" spans="1:11">
      <c r="A562" s="16" t="s">
        <v>625</v>
      </c>
      <c r="B562" s="7" t="s">
        <v>1804</v>
      </c>
      <c r="C562" s="7" t="s">
        <v>1533</v>
      </c>
      <c r="D562" s="7" t="s">
        <v>1805</v>
      </c>
      <c r="E562" s="7" t="s">
        <v>1540</v>
      </c>
      <c r="F562" s="181">
        <v>17.46</v>
      </c>
      <c r="G562" s="182">
        <v>4.7149999999999999</v>
      </c>
      <c r="H562" s="183">
        <v>1</v>
      </c>
      <c r="I562" s="183">
        <v>1.6</v>
      </c>
      <c r="J562" s="183">
        <v>1.1499999999999999</v>
      </c>
      <c r="K562" s="20">
        <v>1</v>
      </c>
    </row>
    <row r="563" spans="1:11">
      <c r="A563" s="16" t="s">
        <v>626</v>
      </c>
      <c r="B563" s="7" t="s">
        <v>1806</v>
      </c>
      <c r="C563" s="7" t="s">
        <v>1528</v>
      </c>
      <c r="D563" s="7" t="s">
        <v>1807</v>
      </c>
      <c r="E563" s="7" t="s">
        <v>1540</v>
      </c>
      <c r="F563" s="181">
        <v>1.7</v>
      </c>
      <c r="G563" s="182">
        <v>0.88639999999999997</v>
      </c>
      <c r="H563" s="183">
        <v>1</v>
      </c>
      <c r="I563" s="183">
        <v>1.6</v>
      </c>
      <c r="J563" s="183">
        <v>1.1499999999999999</v>
      </c>
      <c r="K563" s="20">
        <v>1</v>
      </c>
    </row>
    <row r="564" spans="1:11">
      <c r="A564" s="16" t="s">
        <v>627</v>
      </c>
      <c r="B564" s="7" t="s">
        <v>1806</v>
      </c>
      <c r="C564" s="7" t="s">
        <v>1531</v>
      </c>
      <c r="D564" s="7" t="s">
        <v>1807</v>
      </c>
      <c r="E564" s="7" t="s">
        <v>1540</v>
      </c>
      <c r="F564" s="181">
        <v>2.84</v>
      </c>
      <c r="G564" s="182">
        <v>1.1825000000000001</v>
      </c>
      <c r="H564" s="183">
        <v>1</v>
      </c>
      <c r="I564" s="183">
        <v>1.6</v>
      </c>
      <c r="J564" s="183">
        <v>1.1499999999999999</v>
      </c>
      <c r="K564" s="20">
        <v>1</v>
      </c>
    </row>
    <row r="565" spans="1:11">
      <c r="A565" s="16" t="s">
        <v>628</v>
      </c>
      <c r="B565" s="7" t="s">
        <v>1806</v>
      </c>
      <c r="C565" s="7" t="s">
        <v>1532</v>
      </c>
      <c r="D565" s="7" t="s">
        <v>1807</v>
      </c>
      <c r="E565" s="7" t="s">
        <v>1540</v>
      </c>
      <c r="F565" s="181">
        <v>5.86</v>
      </c>
      <c r="G565" s="182">
        <v>1.6972</v>
      </c>
      <c r="H565" s="183">
        <v>1</v>
      </c>
      <c r="I565" s="183">
        <v>1.6</v>
      </c>
      <c r="J565" s="183">
        <v>1.1499999999999999</v>
      </c>
      <c r="K565" s="20">
        <v>1</v>
      </c>
    </row>
    <row r="566" spans="1:11">
      <c r="A566" s="16" t="s">
        <v>629</v>
      </c>
      <c r="B566" s="7" t="s">
        <v>1806</v>
      </c>
      <c r="C566" s="7" t="s">
        <v>1533</v>
      </c>
      <c r="D566" s="7" t="s">
        <v>1807</v>
      </c>
      <c r="E566" s="7" t="s">
        <v>1540</v>
      </c>
      <c r="F566" s="181">
        <v>15.31</v>
      </c>
      <c r="G566" s="182">
        <v>4.5640000000000001</v>
      </c>
      <c r="H566" s="183">
        <v>1</v>
      </c>
      <c r="I566" s="183">
        <v>1.6</v>
      </c>
      <c r="J566" s="183">
        <v>1.1499999999999999</v>
      </c>
      <c r="K566" s="20">
        <v>1</v>
      </c>
    </row>
    <row r="567" spans="1:11">
      <c r="A567" s="16" t="s">
        <v>630</v>
      </c>
      <c r="B567" s="7" t="s">
        <v>1808</v>
      </c>
      <c r="C567" s="7" t="s">
        <v>1528</v>
      </c>
      <c r="D567" s="7" t="s">
        <v>1809</v>
      </c>
      <c r="E567" s="7" t="s">
        <v>1540</v>
      </c>
      <c r="F567" s="181">
        <v>4.92</v>
      </c>
      <c r="G567" s="182">
        <v>1.5129999999999999</v>
      </c>
      <c r="H567" s="183">
        <v>1</v>
      </c>
      <c r="I567" s="183">
        <v>1.6</v>
      </c>
      <c r="J567" s="183">
        <v>1.1499999999999999</v>
      </c>
      <c r="K567" s="20">
        <v>1</v>
      </c>
    </row>
    <row r="568" spans="1:11">
      <c r="A568" s="16" t="s">
        <v>631</v>
      </c>
      <c r="B568" s="7" t="s">
        <v>1808</v>
      </c>
      <c r="C568" s="7" t="s">
        <v>1531</v>
      </c>
      <c r="D568" s="7" t="s">
        <v>1809</v>
      </c>
      <c r="E568" s="7" t="s">
        <v>1540</v>
      </c>
      <c r="F568" s="181">
        <v>8.0299999999999994</v>
      </c>
      <c r="G568" s="182">
        <v>2.1074999999999999</v>
      </c>
      <c r="H568" s="183">
        <v>1</v>
      </c>
      <c r="I568" s="183">
        <v>1.6</v>
      </c>
      <c r="J568" s="183">
        <v>1.1499999999999999</v>
      </c>
      <c r="K568" s="20">
        <v>1</v>
      </c>
    </row>
    <row r="569" spans="1:11">
      <c r="A569" s="16" t="s">
        <v>632</v>
      </c>
      <c r="B569" s="7" t="s">
        <v>1808</v>
      </c>
      <c r="C569" s="7" t="s">
        <v>1532</v>
      </c>
      <c r="D569" s="7" t="s">
        <v>1809</v>
      </c>
      <c r="E569" s="7" t="s">
        <v>1540</v>
      </c>
      <c r="F569" s="181">
        <v>17.57</v>
      </c>
      <c r="G569" s="182">
        <v>4.1211000000000002</v>
      </c>
      <c r="H569" s="183">
        <v>1</v>
      </c>
      <c r="I569" s="183">
        <v>1.6</v>
      </c>
      <c r="J569" s="183">
        <v>1.1499999999999999</v>
      </c>
      <c r="K569" s="20">
        <v>1</v>
      </c>
    </row>
    <row r="570" spans="1:11">
      <c r="A570" s="16" t="s">
        <v>633</v>
      </c>
      <c r="B570" s="7" t="s">
        <v>1808</v>
      </c>
      <c r="C570" s="7" t="s">
        <v>1533</v>
      </c>
      <c r="D570" s="7" t="s">
        <v>1809</v>
      </c>
      <c r="E570" s="7" t="s">
        <v>1540</v>
      </c>
      <c r="F570" s="181">
        <v>31.77</v>
      </c>
      <c r="G570" s="182">
        <v>9.1403999999999996</v>
      </c>
      <c r="H570" s="183">
        <v>1</v>
      </c>
      <c r="I570" s="183">
        <v>1.6</v>
      </c>
      <c r="J570" s="183">
        <v>1.1499999999999999</v>
      </c>
      <c r="K570" s="20">
        <v>1</v>
      </c>
    </row>
    <row r="571" spans="1:11">
      <c r="A571" s="16" t="s">
        <v>634</v>
      </c>
      <c r="B571" s="7" t="s">
        <v>1810</v>
      </c>
      <c r="C571" s="7" t="s">
        <v>1528</v>
      </c>
      <c r="D571" s="7" t="s">
        <v>1811</v>
      </c>
      <c r="E571" s="7" t="s">
        <v>1540</v>
      </c>
      <c r="F571" s="181">
        <v>2.5099999999999998</v>
      </c>
      <c r="G571" s="182">
        <v>1.0266999999999999</v>
      </c>
      <c r="H571" s="183">
        <v>1</v>
      </c>
      <c r="I571" s="183">
        <v>1.6</v>
      </c>
      <c r="J571" s="183">
        <v>1.1499999999999999</v>
      </c>
      <c r="K571" s="20">
        <v>1</v>
      </c>
    </row>
    <row r="572" spans="1:11">
      <c r="A572" s="16" t="s">
        <v>635</v>
      </c>
      <c r="B572" s="7" t="s">
        <v>1810</v>
      </c>
      <c r="C572" s="7" t="s">
        <v>1531</v>
      </c>
      <c r="D572" s="7" t="s">
        <v>1811</v>
      </c>
      <c r="E572" s="7" t="s">
        <v>1540</v>
      </c>
      <c r="F572" s="181">
        <v>4.05</v>
      </c>
      <c r="G572" s="182">
        <v>1.4642999999999999</v>
      </c>
      <c r="H572" s="183">
        <v>1</v>
      </c>
      <c r="I572" s="183">
        <v>1.6</v>
      </c>
      <c r="J572" s="183">
        <v>1.1499999999999999</v>
      </c>
      <c r="K572" s="20">
        <v>1</v>
      </c>
    </row>
    <row r="573" spans="1:11">
      <c r="A573" s="16" t="s">
        <v>636</v>
      </c>
      <c r="B573" s="7" t="s">
        <v>1810</v>
      </c>
      <c r="C573" s="7" t="s">
        <v>1532</v>
      </c>
      <c r="D573" s="7" t="s">
        <v>1811</v>
      </c>
      <c r="E573" s="7" t="s">
        <v>1540</v>
      </c>
      <c r="F573" s="181">
        <v>7.13</v>
      </c>
      <c r="G573" s="182">
        <v>2.3344999999999998</v>
      </c>
      <c r="H573" s="183">
        <v>1</v>
      </c>
      <c r="I573" s="183">
        <v>1.6</v>
      </c>
      <c r="J573" s="183">
        <v>1.1499999999999999</v>
      </c>
      <c r="K573" s="20">
        <v>1</v>
      </c>
    </row>
    <row r="574" spans="1:11">
      <c r="A574" s="16" t="s">
        <v>637</v>
      </c>
      <c r="B574" s="7" t="s">
        <v>1810</v>
      </c>
      <c r="C574" s="7" t="s">
        <v>1533</v>
      </c>
      <c r="D574" s="7" t="s">
        <v>1811</v>
      </c>
      <c r="E574" s="7" t="s">
        <v>1540</v>
      </c>
      <c r="F574" s="181">
        <v>16.04</v>
      </c>
      <c r="G574" s="182">
        <v>4.8261000000000003</v>
      </c>
      <c r="H574" s="183">
        <v>1</v>
      </c>
      <c r="I574" s="183">
        <v>1.6</v>
      </c>
      <c r="J574" s="183">
        <v>1.1499999999999999</v>
      </c>
      <c r="K574" s="20">
        <v>1</v>
      </c>
    </row>
    <row r="575" spans="1:11">
      <c r="A575" s="16" t="s">
        <v>638</v>
      </c>
      <c r="B575" s="7" t="s">
        <v>1812</v>
      </c>
      <c r="C575" s="7" t="s">
        <v>1528</v>
      </c>
      <c r="D575" s="7" t="s">
        <v>1813</v>
      </c>
      <c r="E575" s="7" t="s">
        <v>1540</v>
      </c>
      <c r="F575" s="181">
        <v>2.2999999999999998</v>
      </c>
      <c r="G575" s="182">
        <v>0.90439999999999998</v>
      </c>
      <c r="H575" s="183">
        <v>1</v>
      </c>
      <c r="I575" s="183">
        <v>1.6</v>
      </c>
      <c r="J575" s="183">
        <v>1.1499999999999999</v>
      </c>
      <c r="K575" s="20">
        <v>1</v>
      </c>
    </row>
    <row r="576" spans="1:11">
      <c r="A576" s="16" t="s">
        <v>639</v>
      </c>
      <c r="B576" s="7" t="s">
        <v>1812</v>
      </c>
      <c r="C576" s="7" t="s">
        <v>1531</v>
      </c>
      <c r="D576" s="7" t="s">
        <v>1813</v>
      </c>
      <c r="E576" s="7" t="s">
        <v>1540</v>
      </c>
      <c r="F576" s="181">
        <v>4.78</v>
      </c>
      <c r="G576" s="182">
        <v>1.0911</v>
      </c>
      <c r="H576" s="183">
        <v>1</v>
      </c>
      <c r="I576" s="183">
        <v>1.6</v>
      </c>
      <c r="J576" s="183">
        <v>1.1499999999999999</v>
      </c>
      <c r="K576" s="20">
        <v>1</v>
      </c>
    </row>
    <row r="577" spans="1:11">
      <c r="A577" s="16" t="s">
        <v>640</v>
      </c>
      <c r="B577" s="7" t="s">
        <v>1812</v>
      </c>
      <c r="C577" s="7" t="s">
        <v>1532</v>
      </c>
      <c r="D577" s="7" t="s">
        <v>1813</v>
      </c>
      <c r="E577" s="7" t="s">
        <v>1540</v>
      </c>
      <c r="F577" s="181">
        <v>7.52</v>
      </c>
      <c r="G577" s="182">
        <v>1.5973999999999999</v>
      </c>
      <c r="H577" s="183">
        <v>1</v>
      </c>
      <c r="I577" s="183">
        <v>1.6</v>
      </c>
      <c r="J577" s="183">
        <v>1.1499999999999999</v>
      </c>
      <c r="K577" s="20">
        <v>1</v>
      </c>
    </row>
    <row r="578" spans="1:11">
      <c r="A578" s="16" t="s">
        <v>641</v>
      </c>
      <c r="B578" s="7" t="s">
        <v>1812</v>
      </c>
      <c r="C578" s="7" t="s">
        <v>1533</v>
      </c>
      <c r="D578" s="7" t="s">
        <v>1813</v>
      </c>
      <c r="E578" s="7" t="s">
        <v>1540</v>
      </c>
      <c r="F578" s="181">
        <v>14.6</v>
      </c>
      <c r="G578" s="182">
        <v>3.6775000000000002</v>
      </c>
      <c r="H578" s="183">
        <v>1</v>
      </c>
      <c r="I578" s="183">
        <v>1.6</v>
      </c>
      <c r="J578" s="183">
        <v>1.1499999999999999</v>
      </c>
      <c r="K578" s="20">
        <v>1</v>
      </c>
    </row>
    <row r="579" spans="1:11">
      <c r="A579" s="16" t="s">
        <v>642</v>
      </c>
      <c r="B579" s="7" t="s">
        <v>1814</v>
      </c>
      <c r="C579" s="7" t="s">
        <v>1528</v>
      </c>
      <c r="D579" s="7" t="s">
        <v>1815</v>
      </c>
      <c r="E579" s="7" t="s">
        <v>1540</v>
      </c>
      <c r="F579" s="181">
        <v>1.74</v>
      </c>
      <c r="G579" s="182">
        <v>0.84309999999999996</v>
      </c>
      <c r="H579" s="183">
        <v>1</v>
      </c>
      <c r="I579" s="183">
        <v>1.6</v>
      </c>
      <c r="J579" s="183">
        <v>1.1499999999999999</v>
      </c>
      <c r="K579" s="20">
        <v>1</v>
      </c>
    </row>
    <row r="580" spans="1:11">
      <c r="A580" s="16" t="s">
        <v>643</v>
      </c>
      <c r="B580" s="7" t="s">
        <v>1814</v>
      </c>
      <c r="C580" s="7" t="s">
        <v>1531</v>
      </c>
      <c r="D580" s="7" t="s">
        <v>1815</v>
      </c>
      <c r="E580" s="7" t="s">
        <v>1540</v>
      </c>
      <c r="F580" s="181">
        <v>2.52</v>
      </c>
      <c r="G580" s="182">
        <v>1.4697</v>
      </c>
      <c r="H580" s="183">
        <v>1</v>
      </c>
      <c r="I580" s="183">
        <v>1.6</v>
      </c>
      <c r="J580" s="183">
        <v>1.1499999999999999</v>
      </c>
      <c r="K580" s="20">
        <v>1</v>
      </c>
    </row>
    <row r="581" spans="1:11">
      <c r="A581" s="16" t="s">
        <v>644</v>
      </c>
      <c r="B581" s="7" t="s">
        <v>1814</v>
      </c>
      <c r="C581" s="7" t="s">
        <v>1532</v>
      </c>
      <c r="D581" s="7" t="s">
        <v>1815</v>
      </c>
      <c r="E581" s="7" t="s">
        <v>1540</v>
      </c>
      <c r="F581" s="181">
        <v>6</v>
      </c>
      <c r="G581" s="182">
        <v>2.2149000000000001</v>
      </c>
      <c r="H581" s="183">
        <v>1</v>
      </c>
      <c r="I581" s="183">
        <v>1.6</v>
      </c>
      <c r="J581" s="183">
        <v>1.1499999999999999</v>
      </c>
      <c r="K581" s="20">
        <v>1</v>
      </c>
    </row>
    <row r="582" spans="1:11">
      <c r="A582" s="16" t="s">
        <v>645</v>
      </c>
      <c r="B582" s="7" t="s">
        <v>1814</v>
      </c>
      <c r="C582" s="7" t="s">
        <v>1533</v>
      </c>
      <c r="D582" s="7" t="s">
        <v>1815</v>
      </c>
      <c r="E582" s="7" t="s">
        <v>1540</v>
      </c>
      <c r="F582" s="181">
        <v>13.9</v>
      </c>
      <c r="G582" s="182">
        <v>4.7314999999999996</v>
      </c>
      <c r="H582" s="183">
        <v>1</v>
      </c>
      <c r="I582" s="183">
        <v>1.6</v>
      </c>
      <c r="J582" s="183">
        <v>1.1499999999999999</v>
      </c>
      <c r="K582" s="20">
        <v>1</v>
      </c>
    </row>
    <row r="583" spans="1:11">
      <c r="A583" s="16" t="s">
        <v>646</v>
      </c>
      <c r="B583" s="7" t="s">
        <v>1816</v>
      </c>
      <c r="C583" s="7" t="s">
        <v>1528</v>
      </c>
      <c r="D583" s="7" t="s">
        <v>1817</v>
      </c>
      <c r="E583" s="7" t="s">
        <v>1540</v>
      </c>
      <c r="F583" s="181">
        <v>2.14</v>
      </c>
      <c r="G583" s="182">
        <v>0.77239999999999998</v>
      </c>
      <c r="H583" s="183">
        <v>1</v>
      </c>
      <c r="I583" s="183">
        <v>1.6</v>
      </c>
      <c r="J583" s="183">
        <v>1.1499999999999999</v>
      </c>
      <c r="K583" s="20">
        <v>1</v>
      </c>
    </row>
    <row r="584" spans="1:11">
      <c r="A584" s="16" t="s">
        <v>647</v>
      </c>
      <c r="B584" s="7" t="s">
        <v>1816</v>
      </c>
      <c r="C584" s="7" t="s">
        <v>1531</v>
      </c>
      <c r="D584" s="7" t="s">
        <v>1817</v>
      </c>
      <c r="E584" s="7" t="s">
        <v>1540</v>
      </c>
      <c r="F584" s="181">
        <v>3.68</v>
      </c>
      <c r="G584" s="182">
        <v>1.1495</v>
      </c>
      <c r="H584" s="183">
        <v>1</v>
      </c>
      <c r="I584" s="183">
        <v>1.6</v>
      </c>
      <c r="J584" s="183">
        <v>1.1499999999999999</v>
      </c>
      <c r="K584" s="20">
        <v>1</v>
      </c>
    </row>
    <row r="585" spans="1:11">
      <c r="A585" s="16" t="s">
        <v>648</v>
      </c>
      <c r="B585" s="7" t="s">
        <v>1816</v>
      </c>
      <c r="C585" s="7" t="s">
        <v>1532</v>
      </c>
      <c r="D585" s="7" t="s">
        <v>1817</v>
      </c>
      <c r="E585" s="7" t="s">
        <v>1540</v>
      </c>
      <c r="F585" s="181">
        <v>6.72</v>
      </c>
      <c r="G585" s="182">
        <v>1.8343</v>
      </c>
      <c r="H585" s="183">
        <v>1</v>
      </c>
      <c r="I585" s="183">
        <v>1.6</v>
      </c>
      <c r="J585" s="183">
        <v>1.1499999999999999</v>
      </c>
      <c r="K585" s="20">
        <v>1</v>
      </c>
    </row>
    <row r="586" spans="1:11">
      <c r="A586" s="16" t="s">
        <v>649</v>
      </c>
      <c r="B586" s="7" t="s">
        <v>1816</v>
      </c>
      <c r="C586" s="7" t="s">
        <v>1533</v>
      </c>
      <c r="D586" s="7" t="s">
        <v>1817</v>
      </c>
      <c r="E586" s="7" t="s">
        <v>1540</v>
      </c>
      <c r="F586" s="181">
        <v>13.97</v>
      </c>
      <c r="G586" s="182">
        <v>3.8071000000000002</v>
      </c>
      <c r="H586" s="183">
        <v>1</v>
      </c>
      <c r="I586" s="183">
        <v>1.6</v>
      </c>
      <c r="J586" s="183">
        <v>1.1499999999999999</v>
      </c>
      <c r="K586" s="20">
        <v>1</v>
      </c>
    </row>
    <row r="587" spans="1:11">
      <c r="A587" s="16" t="s">
        <v>650</v>
      </c>
      <c r="B587" s="7" t="s">
        <v>1818</v>
      </c>
      <c r="C587" s="7" t="s">
        <v>1528</v>
      </c>
      <c r="D587" s="7" t="s">
        <v>1819</v>
      </c>
      <c r="E587" s="7" t="s">
        <v>1540</v>
      </c>
      <c r="F587" s="181">
        <v>2.78</v>
      </c>
      <c r="G587" s="182">
        <v>0.7903</v>
      </c>
      <c r="H587" s="183">
        <v>1</v>
      </c>
      <c r="I587" s="183">
        <v>1.6</v>
      </c>
      <c r="J587" s="183">
        <v>1.1499999999999999</v>
      </c>
      <c r="K587" s="20">
        <v>1</v>
      </c>
    </row>
    <row r="588" spans="1:11">
      <c r="A588" s="16" t="s">
        <v>651</v>
      </c>
      <c r="B588" s="7" t="s">
        <v>1818</v>
      </c>
      <c r="C588" s="7" t="s">
        <v>1531</v>
      </c>
      <c r="D588" s="7" t="s">
        <v>1819</v>
      </c>
      <c r="E588" s="7" t="s">
        <v>1540</v>
      </c>
      <c r="F588" s="181">
        <v>4.99</v>
      </c>
      <c r="G588" s="182">
        <v>1.1748000000000001</v>
      </c>
      <c r="H588" s="183">
        <v>1</v>
      </c>
      <c r="I588" s="183">
        <v>1.6</v>
      </c>
      <c r="J588" s="183">
        <v>1.1499999999999999</v>
      </c>
      <c r="K588" s="20">
        <v>1</v>
      </c>
    </row>
    <row r="589" spans="1:11">
      <c r="A589" s="16" t="s">
        <v>652</v>
      </c>
      <c r="B589" s="7" t="s">
        <v>1818</v>
      </c>
      <c r="C589" s="7" t="s">
        <v>1532</v>
      </c>
      <c r="D589" s="7" t="s">
        <v>1819</v>
      </c>
      <c r="E589" s="7" t="s">
        <v>1540</v>
      </c>
      <c r="F589" s="181">
        <v>8.98</v>
      </c>
      <c r="G589" s="182">
        <v>2.11</v>
      </c>
      <c r="H589" s="183">
        <v>1</v>
      </c>
      <c r="I589" s="183">
        <v>1.6</v>
      </c>
      <c r="J589" s="183">
        <v>1.1499999999999999</v>
      </c>
      <c r="K589" s="20">
        <v>1</v>
      </c>
    </row>
    <row r="590" spans="1:11">
      <c r="A590" s="16" t="s">
        <v>653</v>
      </c>
      <c r="B590" s="7" t="s">
        <v>1818</v>
      </c>
      <c r="C590" s="7" t="s">
        <v>1533</v>
      </c>
      <c r="D590" s="7" t="s">
        <v>1819</v>
      </c>
      <c r="E590" s="7" t="s">
        <v>1540</v>
      </c>
      <c r="F590" s="181">
        <v>19.04</v>
      </c>
      <c r="G590" s="182">
        <v>5.0673000000000004</v>
      </c>
      <c r="H590" s="183">
        <v>1</v>
      </c>
      <c r="I590" s="183">
        <v>1.6</v>
      </c>
      <c r="J590" s="183">
        <v>1.1499999999999999</v>
      </c>
      <c r="K590" s="20">
        <v>1</v>
      </c>
    </row>
    <row r="591" spans="1:11">
      <c r="A591" s="16" t="s">
        <v>654</v>
      </c>
      <c r="B591" s="7" t="s">
        <v>1820</v>
      </c>
      <c r="C591" s="7" t="s">
        <v>1528</v>
      </c>
      <c r="D591" s="7" t="s">
        <v>1821</v>
      </c>
      <c r="E591" s="7" t="s">
        <v>1540</v>
      </c>
      <c r="F591" s="181">
        <v>2.1</v>
      </c>
      <c r="G591" s="182">
        <v>0.98270000000000002</v>
      </c>
      <c r="H591" s="183">
        <v>1</v>
      </c>
      <c r="I591" s="183">
        <v>1.6</v>
      </c>
      <c r="J591" s="183">
        <v>1.1499999999999999</v>
      </c>
      <c r="K591" s="20">
        <v>1</v>
      </c>
    </row>
    <row r="592" spans="1:11">
      <c r="A592" s="16" t="s">
        <v>655</v>
      </c>
      <c r="B592" s="7" t="s">
        <v>1820</v>
      </c>
      <c r="C592" s="7" t="s">
        <v>1531</v>
      </c>
      <c r="D592" s="7" t="s">
        <v>1821</v>
      </c>
      <c r="E592" s="7" t="s">
        <v>1540</v>
      </c>
      <c r="F592" s="181">
        <v>4.3499999999999996</v>
      </c>
      <c r="G592" s="182">
        <v>1.4118999999999999</v>
      </c>
      <c r="H592" s="183">
        <v>1</v>
      </c>
      <c r="I592" s="183">
        <v>1.6</v>
      </c>
      <c r="J592" s="183">
        <v>1.1499999999999999</v>
      </c>
      <c r="K592" s="20">
        <v>1</v>
      </c>
    </row>
    <row r="593" spans="1:11">
      <c r="A593" s="16" t="s">
        <v>656</v>
      </c>
      <c r="B593" s="7" t="s">
        <v>1820</v>
      </c>
      <c r="C593" s="7" t="s">
        <v>1532</v>
      </c>
      <c r="D593" s="7" t="s">
        <v>1821</v>
      </c>
      <c r="E593" s="7" t="s">
        <v>1540</v>
      </c>
      <c r="F593" s="181">
        <v>8.24</v>
      </c>
      <c r="G593" s="182">
        <v>2.2273999999999998</v>
      </c>
      <c r="H593" s="183">
        <v>1</v>
      </c>
      <c r="I593" s="183">
        <v>1.6</v>
      </c>
      <c r="J593" s="183">
        <v>1.1499999999999999</v>
      </c>
      <c r="K593" s="20">
        <v>1</v>
      </c>
    </row>
    <row r="594" spans="1:11">
      <c r="A594" s="16" t="s">
        <v>657</v>
      </c>
      <c r="B594" s="7" t="s">
        <v>1820</v>
      </c>
      <c r="C594" s="7" t="s">
        <v>1533</v>
      </c>
      <c r="D594" s="7" t="s">
        <v>1821</v>
      </c>
      <c r="E594" s="7" t="s">
        <v>1540</v>
      </c>
      <c r="F594" s="181">
        <v>16.670000000000002</v>
      </c>
      <c r="G594" s="182">
        <v>4.5381999999999998</v>
      </c>
      <c r="H594" s="183">
        <v>1</v>
      </c>
      <c r="I594" s="183">
        <v>1.6</v>
      </c>
      <c r="J594" s="183">
        <v>1.1499999999999999</v>
      </c>
      <c r="K594" s="20">
        <v>1</v>
      </c>
    </row>
    <row r="595" spans="1:11">
      <c r="A595" s="16" t="s">
        <v>658</v>
      </c>
      <c r="B595" s="7" t="s">
        <v>1822</v>
      </c>
      <c r="C595" s="7" t="s">
        <v>1528</v>
      </c>
      <c r="D595" s="7" t="s">
        <v>1823</v>
      </c>
      <c r="E595" s="7" t="s">
        <v>1540</v>
      </c>
      <c r="F595" s="181">
        <v>1.61</v>
      </c>
      <c r="G595" s="182">
        <v>1.6084000000000001</v>
      </c>
      <c r="H595" s="183">
        <v>1</v>
      </c>
      <c r="I595" s="183">
        <v>1.6</v>
      </c>
      <c r="J595" s="183">
        <v>1.1499999999999999</v>
      </c>
      <c r="K595" s="20">
        <v>1</v>
      </c>
    </row>
    <row r="596" spans="1:11">
      <c r="A596" s="16" t="s">
        <v>659</v>
      </c>
      <c r="B596" s="7" t="s">
        <v>1822</v>
      </c>
      <c r="C596" s="7" t="s">
        <v>1531</v>
      </c>
      <c r="D596" s="7" t="s">
        <v>1823</v>
      </c>
      <c r="E596" s="7" t="s">
        <v>1540</v>
      </c>
      <c r="F596" s="181">
        <v>2.97</v>
      </c>
      <c r="G596" s="182">
        <v>2.1314000000000002</v>
      </c>
      <c r="H596" s="183">
        <v>1</v>
      </c>
      <c r="I596" s="183">
        <v>1.6</v>
      </c>
      <c r="J596" s="183">
        <v>1.1499999999999999</v>
      </c>
      <c r="K596" s="20">
        <v>1</v>
      </c>
    </row>
    <row r="597" spans="1:11">
      <c r="A597" s="16" t="s">
        <v>660</v>
      </c>
      <c r="B597" s="7" t="s">
        <v>1822</v>
      </c>
      <c r="C597" s="7" t="s">
        <v>1532</v>
      </c>
      <c r="D597" s="7" t="s">
        <v>1823</v>
      </c>
      <c r="E597" s="7" t="s">
        <v>1540</v>
      </c>
      <c r="F597" s="181">
        <v>8.1300000000000008</v>
      </c>
      <c r="G597" s="182">
        <v>3.7486000000000002</v>
      </c>
      <c r="H597" s="183">
        <v>1</v>
      </c>
      <c r="I597" s="183">
        <v>1.6</v>
      </c>
      <c r="J597" s="183">
        <v>1.1499999999999999</v>
      </c>
      <c r="K597" s="20">
        <v>1</v>
      </c>
    </row>
    <row r="598" spans="1:11">
      <c r="A598" s="16" t="s">
        <v>661</v>
      </c>
      <c r="B598" s="7" t="s">
        <v>1822</v>
      </c>
      <c r="C598" s="7" t="s">
        <v>1533</v>
      </c>
      <c r="D598" s="7" t="s">
        <v>1823</v>
      </c>
      <c r="E598" s="7" t="s">
        <v>1540</v>
      </c>
      <c r="F598" s="181">
        <v>17.29</v>
      </c>
      <c r="G598" s="182">
        <v>7.2107999999999999</v>
      </c>
      <c r="H598" s="183">
        <v>1</v>
      </c>
      <c r="I598" s="183">
        <v>1.6</v>
      </c>
      <c r="J598" s="183">
        <v>1.1499999999999999</v>
      </c>
      <c r="K598" s="20">
        <v>1</v>
      </c>
    </row>
    <row r="599" spans="1:11">
      <c r="A599" s="16" t="s">
        <v>662</v>
      </c>
      <c r="B599" s="7" t="s">
        <v>1824</v>
      </c>
      <c r="C599" s="7" t="s">
        <v>1528</v>
      </c>
      <c r="D599" s="7" t="s">
        <v>1825</v>
      </c>
      <c r="E599" s="7" t="s">
        <v>1540</v>
      </c>
      <c r="F599" s="181">
        <v>2.66</v>
      </c>
      <c r="G599" s="182">
        <v>0.40010000000000001</v>
      </c>
      <c r="H599" s="183">
        <v>1</v>
      </c>
      <c r="I599" s="183">
        <v>1.6</v>
      </c>
      <c r="J599" s="183">
        <v>1.1499999999999999</v>
      </c>
      <c r="K599" s="20">
        <v>1</v>
      </c>
    </row>
    <row r="600" spans="1:11">
      <c r="A600" s="16" t="s">
        <v>663</v>
      </c>
      <c r="B600" s="7" t="s">
        <v>1824</v>
      </c>
      <c r="C600" s="7" t="s">
        <v>1531</v>
      </c>
      <c r="D600" s="7" t="s">
        <v>1825</v>
      </c>
      <c r="E600" s="7" t="s">
        <v>1540</v>
      </c>
      <c r="F600" s="181">
        <v>3.17</v>
      </c>
      <c r="G600" s="182">
        <v>0.50719999999999998</v>
      </c>
      <c r="H600" s="183">
        <v>1</v>
      </c>
      <c r="I600" s="183">
        <v>1.6</v>
      </c>
      <c r="J600" s="183">
        <v>1.1499999999999999</v>
      </c>
      <c r="K600" s="20">
        <v>1</v>
      </c>
    </row>
    <row r="601" spans="1:11">
      <c r="A601" s="16" t="s">
        <v>664</v>
      </c>
      <c r="B601" s="7" t="s">
        <v>1824</v>
      </c>
      <c r="C601" s="7" t="s">
        <v>1532</v>
      </c>
      <c r="D601" s="7" t="s">
        <v>1825</v>
      </c>
      <c r="E601" s="7" t="s">
        <v>1540</v>
      </c>
      <c r="F601" s="181">
        <v>4.7</v>
      </c>
      <c r="G601" s="182">
        <v>0.78839999999999999</v>
      </c>
      <c r="H601" s="183">
        <v>1</v>
      </c>
      <c r="I601" s="183">
        <v>1.6</v>
      </c>
      <c r="J601" s="183">
        <v>1.1499999999999999</v>
      </c>
      <c r="K601" s="20">
        <v>1</v>
      </c>
    </row>
    <row r="602" spans="1:11">
      <c r="A602" s="16" t="s">
        <v>665</v>
      </c>
      <c r="B602" s="7" t="s">
        <v>1824</v>
      </c>
      <c r="C602" s="7" t="s">
        <v>1533</v>
      </c>
      <c r="D602" s="7" t="s">
        <v>1825</v>
      </c>
      <c r="E602" s="7" t="s">
        <v>1540</v>
      </c>
      <c r="F602" s="181">
        <v>6.61</v>
      </c>
      <c r="G602" s="182">
        <v>1.6282000000000001</v>
      </c>
      <c r="H602" s="183">
        <v>1</v>
      </c>
      <c r="I602" s="183">
        <v>1.6</v>
      </c>
      <c r="J602" s="183">
        <v>1.1499999999999999</v>
      </c>
      <c r="K602" s="20">
        <v>1</v>
      </c>
    </row>
    <row r="603" spans="1:11">
      <c r="A603" s="16" t="s">
        <v>666</v>
      </c>
      <c r="B603" s="7" t="s">
        <v>1826</v>
      </c>
      <c r="C603" s="7" t="s">
        <v>1528</v>
      </c>
      <c r="D603" s="7" t="s">
        <v>1827</v>
      </c>
      <c r="E603" s="7" t="s">
        <v>1540</v>
      </c>
      <c r="F603" s="181">
        <v>2.85</v>
      </c>
      <c r="G603" s="182">
        <v>0.4511</v>
      </c>
      <c r="H603" s="183">
        <v>1</v>
      </c>
      <c r="I603" s="183">
        <v>1.6</v>
      </c>
      <c r="J603" s="183">
        <v>1.1499999999999999</v>
      </c>
      <c r="K603" s="20">
        <v>1</v>
      </c>
    </row>
    <row r="604" spans="1:11">
      <c r="A604" s="16" t="s">
        <v>667</v>
      </c>
      <c r="B604" s="7" t="s">
        <v>1826</v>
      </c>
      <c r="C604" s="7" t="s">
        <v>1531</v>
      </c>
      <c r="D604" s="7" t="s">
        <v>1827</v>
      </c>
      <c r="E604" s="7" t="s">
        <v>1540</v>
      </c>
      <c r="F604" s="181">
        <v>3.48</v>
      </c>
      <c r="G604" s="182">
        <v>0.53669999999999995</v>
      </c>
      <c r="H604" s="183">
        <v>1</v>
      </c>
      <c r="I604" s="183">
        <v>1.6</v>
      </c>
      <c r="J604" s="183">
        <v>1.1499999999999999</v>
      </c>
      <c r="K604" s="20">
        <v>1</v>
      </c>
    </row>
    <row r="605" spans="1:11">
      <c r="A605" s="16" t="s">
        <v>668</v>
      </c>
      <c r="B605" s="7" t="s">
        <v>1826</v>
      </c>
      <c r="C605" s="7" t="s">
        <v>1532</v>
      </c>
      <c r="D605" s="7" t="s">
        <v>1827</v>
      </c>
      <c r="E605" s="7" t="s">
        <v>1540</v>
      </c>
      <c r="F605" s="181">
        <v>4.53</v>
      </c>
      <c r="G605" s="182">
        <v>0.76329999999999998</v>
      </c>
      <c r="H605" s="183">
        <v>1</v>
      </c>
      <c r="I605" s="183">
        <v>1.6</v>
      </c>
      <c r="J605" s="183">
        <v>1.1499999999999999</v>
      </c>
      <c r="K605" s="20">
        <v>1</v>
      </c>
    </row>
    <row r="606" spans="1:11">
      <c r="A606" s="16" t="s">
        <v>669</v>
      </c>
      <c r="B606" s="7" t="s">
        <v>1826</v>
      </c>
      <c r="C606" s="7" t="s">
        <v>1533</v>
      </c>
      <c r="D606" s="7" t="s">
        <v>1827</v>
      </c>
      <c r="E606" s="7" t="s">
        <v>1540</v>
      </c>
      <c r="F606" s="181">
        <v>9.76</v>
      </c>
      <c r="G606" s="182">
        <v>2.2490999999999999</v>
      </c>
      <c r="H606" s="183">
        <v>1</v>
      </c>
      <c r="I606" s="183">
        <v>1.6</v>
      </c>
      <c r="J606" s="183">
        <v>1.1499999999999999</v>
      </c>
      <c r="K606" s="20">
        <v>1</v>
      </c>
    </row>
    <row r="607" spans="1:11">
      <c r="A607" s="16" t="s">
        <v>670</v>
      </c>
      <c r="B607" s="7" t="s">
        <v>1828</v>
      </c>
      <c r="C607" s="7" t="s">
        <v>1528</v>
      </c>
      <c r="D607" s="7" t="s">
        <v>1829</v>
      </c>
      <c r="E607" s="7" t="s">
        <v>1540</v>
      </c>
      <c r="F607" s="181">
        <v>2.06</v>
      </c>
      <c r="G607" s="182">
        <v>0.44619999999999999</v>
      </c>
      <c r="H607" s="183">
        <v>1</v>
      </c>
      <c r="I607" s="183">
        <v>1.6</v>
      </c>
      <c r="J607" s="183">
        <v>1.1499999999999999</v>
      </c>
      <c r="K607" s="20">
        <v>1</v>
      </c>
    </row>
    <row r="608" spans="1:11">
      <c r="A608" s="16" t="s">
        <v>671</v>
      </c>
      <c r="B608" s="7" t="s">
        <v>1828</v>
      </c>
      <c r="C608" s="7" t="s">
        <v>1531</v>
      </c>
      <c r="D608" s="7" t="s">
        <v>1829</v>
      </c>
      <c r="E608" s="7" t="s">
        <v>1540</v>
      </c>
      <c r="F608" s="181">
        <v>3.14</v>
      </c>
      <c r="G608" s="182">
        <v>0.59260000000000002</v>
      </c>
      <c r="H608" s="183">
        <v>1</v>
      </c>
      <c r="I608" s="183">
        <v>1.6</v>
      </c>
      <c r="J608" s="183">
        <v>1.1499999999999999</v>
      </c>
      <c r="K608" s="20">
        <v>1</v>
      </c>
    </row>
    <row r="609" spans="1:11">
      <c r="A609" s="16" t="s">
        <v>672</v>
      </c>
      <c r="B609" s="7" t="s">
        <v>1828</v>
      </c>
      <c r="C609" s="7" t="s">
        <v>1532</v>
      </c>
      <c r="D609" s="7" t="s">
        <v>1829</v>
      </c>
      <c r="E609" s="7" t="s">
        <v>1540</v>
      </c>
      <c r="F609" s="181">
        <v>4.83</v>
      </c>
      <c r="G609" s="182">
        <v>0.88590000000000002</v>
      </c>
      <c r="H609" s="183">
        <v>1</v>
      </c>
      <c r="I609" s="183">
        <v>1.6</v>
      </c>
      <c r="J609" s="183">
        <v>1.1499999999999999</v>
      </c>
      <c r="K609" s="20">
        <v>1</v>
      </c>
    </row>
    <row r="610" spans="1:11">
      <c r="A610" s="16" t="s">
        <v>673</v>
      </c>
      <c r="B610" s="7" t="s">
        <v>1828</v>
      </c>
      <c r="C610" s="7" t="s">
        <v>1533</v>
      </c>
      <c r="D610" s="7" t="s">
        <v>1829</v>
      </c>
      <c r="E610" s="7" t="s">
        <v>1540</v>
      </c>
      <c r="F610" s="181">
        <v>10.51</v>
      </c>
      <c r="G610" s="182">
        <v>2.3197000000000001</v>
      </c>
      <c r="H610" s="183">
        <v>1</v>
      </c>
      <c r="I610" s="183">
        <v>1.6</v>
      </c>
      <c r="J610" s="183">
        <v>1.1499999999999999</v>
      </c>
      <c r="K610" s="20">
        <v>1</v>
      </c>
    </row>
    <row r="611" spans="1:11">
      <c r="A611" s="16" t="s">
        <v>674</v>
      </c>
      <c r="B611" s="7" t="s">
        <v>1830</v>
      </c>
      <c r="C611" s="7" t="s">
        <v>1528</v>
      </c>
      <c r="D611" s="7" t="s">
        <v>1831</v>
      </c>
      <c r="E611" s="7" t="s">
        <v>1540</v>
      </c>
      <c r="F611" s="181">
        <v>3.45</v>
      </c>
      <c r="G611" s="182">
        <v>0.69</v>
      </c>
      <c r="H611" s="183">
        <v>1</v>
      </c>
      <c r="I611" s="183">
        <v>1.6</v>
      </c>
      <c r="J611" s="183">
        <v>1.1499999999999999</v>
      </c>
      <c r="K611" s="20">
        <v>1</v>
      </c>
    </row>
    <row r="612" spans="1:11">
      <c r="A612" s="16" t="s">
        <v>675</v>
      </c>
      <c r="B612" s="7" t="s">
        <v>1830</v>
      </c>
      <c r="C612" s="7" t="s">
        <v>1531</v>
      </c>
      <c r="D612" s="7" t="s">
        <v>1831</v>
      </c>
      <c r="E612" s="7" t="s">
        <v>1540</v>
      </c>
      <c r="F612" s="181">
        <v>4.33</v>
      </c>
      <c r="G612" s="182">
        <v>0.85399999999999998</v>
      </c>
      <c r="H612" s="183">
        <v>1</v>
      </c>
      <c r="I612" s="183">
        <v>1.6</v>
      </c>
      <c r="J612" s="183">
        <v>1.1499999999999999</v>
      </c>
      <c r="K612" s="20">
        <v>1</v>
      </c>
    </row>
    <row r="613" spans="1:11">
      <c r="A613" s="16" t="s">
        <v>676</v>
      </c>
      <c r="B613" s="7" t="s">
        <v>1830</v>
      </c>
      <c r="C613" s="7" t="s">
        <v>1532</v>
      </c>
      <c r="D613" s="7" t="s">
        <v>1831</v>
      </c>
      <c r="E613" s="7" t="s">
        <v>1540</v>
      </c>
      <c r="F613" s="181">
        <v>7.11</v>
      </c>
      <c r="G613" s="182">
        <v>1.3832</v>
      </c>
      <c r="H613" s="183">
        <v>1</v>
      </c>
      <c r="I613" s="183">
        <v>1.6</v>
      </c>
      <c r="J613" s="183">
        <v>1.1499999999999999</v>
      </c>
      <c r="K613" s="20">
        <v>1</v>
      </c>
    </row>
    <row r="614" spans="1:11">
      <c r="A614" s="16" t="s">
        <v>677</v>
      </c>
      <c r="B614" s="7" t="s">
        <v>1830</v>
      </c>
      <c r="C614" s="7" t="s">
        <v>1533</v>
      </c>
      <c r="D614" s="7" t="s">
        <v>1831</v>
      </c>
      <c r="E614" s="7" t="s">
        <v>1540</v>
      </c>
      <c r="F614" s="181">
        <v>12.36</v>
      </c>
      <c r="G614" s="182">
        <v>2.5983999999999998</v>
      </c>
      <c r="H614" s="183">
        <v>1</v>
      </c>
      <c r="I614" s="183">
        <v>1.6</v>
      </c>
      <c r="J614" s="183">
        <v>1.1499999999999999</v>
      </c>
      <c r="K614" s="20">
        <v>1</v>
      </c>
    </row>
    <row r="615" spans="1:11">
      <c r="A615" s="16" t="s">
        <v>678</v>
      </c>
      <c r="B615" s="7" t="s">
        <v>1832</v>
      </c>
      <c r="C615" s="7" t="s">
        <v>1528</v>
      </c>
      <c r="D615" s="7" t="s">
        <v>1833</v>
      </c>
      <c r="E615" s="7" t="s">
        <v>1540</v>
      </c>
      <c r="F615" s="181">
        <v>4.08</v>
      </c>
      <c r="G615" s="182">
        <v>0.64810000000000001</v>
      </c>
      <c r="H615" s="183">
        <v>1</v>
      </c>
      <c r="I615" s="183">
        <v>1.6</v>
      </c>
      <c r="J615" s="183">
        <v>1.1499999999999999</v>
      </c>
      <c r="K615" s="20">
        <v>1</v>
      </c>
    </row>
    <row r="616" spans="1:11">
      <c r="A616" s="16" t="s">
        <v>679</v>
      </c>
      <c r="B616" s="7" t="s">
        <v>1832</v>
      </c>
      <c r="C616" s="7" t="s">
        <v>1531</v>
      </c>
      <c r="D616" s="7" t="s">
        <v>1833</v>
      </c>
      <c r="E616" s="7" t="s">
        <v>1540</v>
      </c>
      <c r="F616" s="181">
        <v>5.36</v>
      </c>
      <c r="G616" s="182">
        <v>0.84770000000000001</v>
      </c>
      <c r="H616" s="183">
        <v>1</v>
      </c>
      <c r="I616" s="183">
        <v>1.6</v>
      </c>
      <c r="J616" s="183">
        <v>1.1499999999999999</v>
      </c>
      <c r="K616" s="20">
        <v>1</v>
      </c>
    </row>
    <row r="617" spans="1:11">
      <c r="A617" s="16" t="s">
        <v>680</v>
      </c>
      <c r="B617" s="7" t="s">
        <v>1832</v>
      </c>
      <c r="C617" s="7" t="s">
        <v>1532</v>
      </c>
      <c r="D617" s="7" t="s">
        <v>1833</v>
      </c>
      <c r="E617" s="7" t="s">
        <v>1540</v>
      </c>
      <c r="F617" s="181">
        <v>9.27</v>
      </c>
      <c r="G617" s="182">
        <v>1.4544999999999999</v>
      </c>
      <c r="H617" s="183">
        <v>1</v>
      </c>
      <c r="I617" s="183">
        <v>1.6</v>
      </c>
      <c r="J617" s="183">
        <v>1.1499999999999999</v>
      </c>
      <c r="K617" s="20">
        <v>1</v>
      </c>
    </row>
    <row r="618" spans="1:11">
      <c r="A618" s="16" t="s">
        <v>681</v>
      </c>
      <c r="B618" s="7" t="s">
        <v>1832</v>
      </c>
      <c r="C618" s="7" t="s">
        <v>1533</v>
      </c>
      <c r="D618" s="7" t="s">
        <v>1833</v>
      </c>
      <c r="E618" s="7" t="s">
        <v>1540</v>
      </c>
      <c r="F618" s="181">
        <v>16.36</v>
      </c>
      <c r="G618" s="182">
        <v>2.7915000000000001</v>
      </c>
      <c r="H618" s="183">
        <v>1</v>
      </c>
      <c r="I618" s="183">
        <v>1.6</v>
      </c>
      <c r="J618" s="183">
        <v>1.1499999999999999</v>
      </c>
      <c r="K618" s="20">
        <v>1</v>
      </c>
    </row>
    <row r="619" spans="1:11">
      <c r="A619" s="16" t="s">
        <v>682</v>
      </c>
      <c r="B619" s="7" t="s">
        <v>1834</v>
      </c>
      <c r="C619" s="7" t="s">
        <v>1528</v>
      </c>
      <c r="D619" s="7" t="s">
        <v>1835</v>
      </c>
      <c r="E619" s="7" t="s">
        <v>1540</v>
      </c>
      <c r="F619" s="181">
        <v>2.94</v>
      </c>
      <c r="G619" s="182">
        <v>0.56420000000000003</v>
      </c>
      <c r="H619" s="183">
        <v>1</v>
      </c>
      <c r="I619" s="183">
        <v>1.6</v>
      </c>
      <c r="J619" s="183">
        <v>1.1499999999999999</v>
      </c>
      <c r="K619" s="20">
        <v>1</v>
      </c>
    </row>
    <row r="620" spans="1:11">
      <c r="A620" s="16" t="s">
        <v>683</v>
      </c>
      <c r="B620" s="7" t="s">
        <v>1834</v>
      </c>
      <c r="C620" s="7" t="s">
        <v>1531</v>
      </c>
      <c r="D620" s="7" t="s">
        <v>1835</v>
      </c>
      <c r="E620" s="7" t="s">
        <v>1540</v>
      </c>
      <c r="F620" s="181">
        <v>3.9</v>
      </c>
      <c r="G620" s="182">
        <v>0.7671</v>
      </c>
      <c r="H620" s="183">
        <v>1</v>
      </c>
      <c r="I620" s="183">
        <v>1.6</v>
      </c>
      <c r="J620" s="183">
        <v>1.1499999999999999</v>
      </c>
      <c r="K620" s="20">
        <v>1</v>
      </c>
    </row>
    <row r="621" spans="1:11">
      <c r="A621" s="16" t="s">
        <v>684</v>
      </c>
      <c r="B621" s="7" t="s">
        <v>1834</v>
      </c>
      <c r="C621" s="7" t="s">
        <v>1532</v>
      </c>
      <c r="D621" s="7" t="s">
        <v>1835</v>
      </c>
      <c r="E621" s="7" t="s">
        <v>1540</v>
      </c>
      <c r="F621" s="181">
        <v>6.8</v>
      </c>
      <c r="G621" s="182">
        <v>1.3788</v>
      </c>
      <c r="H621" s="183">
        <v>1</v>
      </c>
      <c r="I621" s="183">
        <v>1.6</v>
      </c>
      <c r="J621" s="183">
        <v>1.1499999999999999</v>
      </c>
      <c r="K621" s="20">
        <v>1</v>
      </c>
    </row>
    <row r="622" spans="1:11">
      <c r="A622" s="16" t="s">
        <v>685</v>
      </c>
      <c r="B622" s="7" t="s">
        <v>1834</v>
      </c>
      <c r="C622" s="7" t="s">
        <v>1533</v>
      </c>
      <c r="D622" s="7" t="s">
        <v>1835</v>
      </c>
      <c r="E622" s="7" t="s">
        <v>1540</v>
      </c>
      <c r="F622" s="181">
        <v>14.96</v>
      </c>
      <c r="G622" s="182">
        <v>4.0194000000000001</v>
      </c>
      <c r="H622" s="183">
        <v>1</v>
      </c>
      <c r="I622" s="183">
        <v>1.6</v>
      </c>
      <c r="J622" s="183">
        <v>1.1499999999999999</v>
      </c>
      <c r="K622" s="20">
        <v>1</v>
      </c>
    </row>
    <row r="623" spans="1:11">
      <c r="A623" s="16" t="s">
        <v>686</v>
      </c>
      <c r="B623" s="7" t="s">
        <v>1836</v>
      </c>
      <c r="C623" s="7" t="s">
        <v>1528</v>
      </c>
      <c r="D623" s="7" t="s">
        <v>1837</v>
      </c>
      <c r="E623" s="7" t="s">
        <v>1540</v>
      </c>
      <c r="F623" s="181">
        <v>2.75</v>
      </c>
      <c r="G623" s="182">
        <v>0.54269999999999996</v>
      </c>
      <c r="H623" s="183">
        <v>1</v>
      </c>
      <c r="I623" s="183">
        <v>1.6</v>
      </c>
      <c r="J623" s="183">
        <v>1.1499999999999999</v>
      </c>
      <c r="K623" s="20">
        <v>1</v>
      </c>
    </row>
    <row r="624" spans="1:11">
      <c r="A624" s="16" t="s">
        <v>687</v>
      </c>
      <c r="B624" s="7" t="s">
        <v>1836</v>
      </c>
      <c r="C624" s="7" t="s">
        <v>1531</v>
      </c>
      <c r="D624" s="7" t="s">
        <v>1837</v>
      </c>
      <c r="E624" s="7" t="s">
        <v>1540</v>
      </c>
      <c r="F624" s="181">
        <v>3.65</v>
      </c>
      <c r="G624" s="182">
        <v>0.69810000000000005</v>
      </c>
      <c r="H624" s="183">
        <v>1</v>
      </c>
      <c r="I624" s="183">
        <v>1.6</v>
      </c>
      <c r="J624" s="183">
        <v>1.1499999999999999</v>
      </c>
      <c r="K624" s="20">
        <v>1</v>
      </c>
    </row>
    <row r="625" spans="1:11">
      <c r="A625" s="16" t="s">
        <v>688</v>
      </c>
      <c r="B625" s="7" t="s">
        <v>1836</v>
      </c>
      <c r="C625" s="7" t="s">
        <v>1532</v>
      </c>
      <c r="D625" s="7" t="s">
        <v>1837</v>
      </c>
      <c r="E625" s="7" t="s">
        <v>1540</v>
      </c>
      <c r="F625" s="181">
        <v>4.97</v>
      </c>
      <c r="G625" s="182">
        <v>1.0118</v>
      </c>
      <c r="H625" s="183">
        <v>1</v>
      </c>
      <c r="I625" s="183">
        <v>1.6</v>
      </c>
      <c r="J625" s="183">
        <v>1.1499999999999999</v>
      </c>
      <c r="K625" s="20">
        <v>1</v>
      </c>
    </row>
    <row r="626" spans="1:11">
      <c r="A626" s="16" t="s">
        <v>689</v>
      </c>
      <c r="B626" s="7" t="s">
        <v>1836</v>
      </c>
      <c r="C626" s="7" t="s">
        <v>1533</v>
      </c>
      <c r="D626" s="7" t="s">
        <v>1837</v>
      </c>
      <c r="E626" s="7" t="s">
        <v>1540</v>
      </c>
      <c r="F626" s="181">
        <v>11.45</v>
      </c>
      <c r="G626" s="182">
        <v>2.5794999999999999</v>
      </c>
      <c r="H626" s="183">
        <v>1</v>
      </c>
      <c r="I626" s="183">
        <v>1.6</v>
      </c>
      <c r="J626" s="183">
        <v>1.1499999999999999</v>
      </c>
      <c r="K626" s="20">
        <v>1</v>
      </c>
    </row>
    <row r="627" spans="1:11">
      <c r="A627" s="16" t="s">
        <v>690</v>
      </c>
      <c r="B627" s="7" t="s">
        <v>1838</v>
      </c>
      <c r="C627" s="7" t="s">
        <v>1528</v>
      </c>
      <c r="D627" s="7" t="s">
        <v>1839</v>
      </c>
      <c r="E627" s="7" t="s">
        <v>1540</v>
      </c>
      <c r="F627" s="181">
        <v>2.09</v>
      </c>
      <c r="G627" s="182">
        <v>0.443</v>
      </c>
      <c r="H627" s="183">
        <v>1</v>
      </c>
      <c r="I627" s="183">
        <v>1.6</v>
      </c>
      <c r="J627" s="183">
        <v>1.1499999999999999</v>
      </c>
      <c r="K627" s="20">
        <v>1</v>
      </c>
    </row>
    <row r="628" spans="1:11">
      <c r="A628" s="16" t="s">
        <v>691</v>
      </c>
      <c r="B628" s="7" t="s">
        <v>1838</v>
      </c>
      <c r="C628" s="7" t="s">
        <v>1531</v>
      </c>
      <c r="D628" s="7" t="s">
        <v>1839</v>
      </c>
      <c r="E628" s="7" t="s">
        <v>1540</v>
      </c>
      <c r="F628" s="181">
        <v>3.95</v>
      </c>
      <c r="G628" s="182">
        <v>0.67530000000000001</v>
      </c>
      <c r="H628" s="183">
        <v>1</v>
      </c>
      <c r="I628" s="183">
        <v>1.6</v>
      </c>
      <c r="J628" s="183">
        <v>1.1499999999999999</v>
      </c>
      <c r="K628" s="20">
        <v>1</v>
      </c>
    </row>
    <row r="629" spans="1:11">
      <c r="A629" s="16" t="s">
        <v>692</v>
      </c>
      <c r="B629" s="7" t="s">
        <v>1838</v>
      </c>
      <c r="C629" s="7" t="s">
        <v>1532</v>
      </c>
      <c r="D629" s="7" t="s">
        <v>1839</v>
      </c>
      <c r="E629" s="7" t="s">
        <v>1540</v>
      </c>
      <c r="F629" s="181">
        <v>6.42</v>
      </c>
      <c r="G629" s="182">
        <v>1.1348</v>
      </c>
      <c r="H629" s="183">
        <v>1</v>
      </c>
      <c r="I629" s="183">
        <v>1.6</v>
      </c>
      <c r="J629" s="183">
        <v>1.1499999999999999</v>
      </c>
      <c r="K629" s="20">
        <v>1</v>
      </c>
    </row>
    <row r="630" spans="1:11">
      <c r="A630" s="16" t="s">
        <v>693</v>
      </c>
      <c r="B630" s="7" t="s">
        <v>1838</v>
      </c>
      <c r="C630" s="7" t="s">
        <v>1533</v>
      </c>
      <c r="D630" s="7" t="s">
        <v>1839</v>
      </c>
      <c r="E630" s="7" t="s">
        <v>1540</v>
      </c>
      <c r="F630" s="181">
        <v>12.66</v>
      </c>
      <c r="G630" s="182">
        <v>2.5087999999999999</v>
      </c>
      <c r="H630" s="183">
        <v>1</v>
      </c>
      <c r="I630" s="183">
        <v>1.6</v>
      </c>
      <c r="J630" s="183">
        <v>1.1499999999999999</v>
      </c>
      <c r="K630" s="20">
        <v>1</v>
      </c>
    </row>
    <row r="631" spans="1:11">
      <c r="A631" s="16" t="s">
        <v>694</v>
      </c>
      <c r="B631" s="7" t="s">
        <v>1840</v>
      </c>
      <c r="C631" s="7" t="s">
        <v>1528</v>
      </c>
      <c r="D631" s="7" t="s">
        <v>1841</v>
      </c>
      <c r="E631" s="7" t="s">
        <v>1540</v>
      </c>
      <c r="F631" s="181">
        <v>2.33</v>
      </c>
      <c r="G631" s="182">
        <v>0.44379999999999997</v>
      </c>
      <c r="H631" s="183">
        <v>1</v>
      </c>
      <c r="I631" s="183">
        <v>1.6</v>
      </c>
      <c r="J631" s="183">
        <v>1.1499999999999999</v>
      </c>
      <c r="K631" s="20">
        <v>1</v>
      </c>
    </row>
    <row r="632" spans="1:11">
      <c r="A632" s="16" t="s">
        <v>695</v>
      </c>
      <c r="B632" s="7" t="s">
        <v>1840</v>
      </c>
      <c r="C632" s="7" t="s">
        <v>1531</v>
      </c>
      <c r="D632" s="7" t="s">
        <v>1841</v>
      </c>
      <c r="E632" s="7" t="s">
        <v>1540</v>
      </c>
      <c r="F632" s="181">
        <v>3.27</v>
      </c>
      <c r="G632" s="182">
        <v>0.55840000000000001</v>
      </c>
      <c r="H632" s="183">
        <v>1</v>
      </c>
      <c r="I632" s="183">
        <v>1.6</v>
      </c>
      <c r="J632" s="183">
        <v>1.1499999999999999</v>
      </c>
      <c r="K632" s="20">
        <v>1</v>
      </c>
    </row>
    <row r="633" spans="1:11">
      <c r="A633" s="16" t="s">
        <v>696</v>
      </c>
      <c r="B633" s="7" t="s">
        <v>1840</v>
      </c>
      <c r="C633" s="7" t="s">
        <v>1532</v>
      </c>
      <c r="D633" s="7" t="s">
        <v>1841</v>
      </c>
      <c r="E633" s="7" t="s">
        <v>1540</v>
      </c>
      <c r="F633" s="181">
        <v>5.03</v>
      </c>
      <c r="G633" s="182">
        <v>0.9173</v>
      </c>
      <c r="H633" s="183">
        <v>1</v>
      </c>
      <c r="I633" s="183">
        <v>1.6</v>
      </c>
      <c r="J633" s="183">
        <v>1.1499999999999999</v>
      </c>
      <c r="K633" s="20">
        <v>1</v>
      </c>
    </row>
    <row r="634" spans="1:11">
      <c r="A634" s="16" t="s">
        <v>697</v>
      </c>
      <c r="B634" s="7" t="s">
        <v>1840</v>
      </c>
      <c r="C634" s="7" t="s">
        <v>1533</v>
      </c>
      <c r="D634" s="7" t="s">
        <v>1841</v>
      </c>
      <c r="E634" s="7" t="s">
        <v>1540</v>
      </c>
      <c r="F634" s="181">
        <v>10.72</v>
      </c>
      <c r="G634" s="182">
        <v>2.2048999999999999</v>
      </c>
      <c r="H634" s="183">
        <v>1</v>
      </c>
      <c r="I634" s="183">
        <v>1.6</v>
      </c>
      <c r="J634" s="183">
        <v>1.1499999999999999</v>
      </c>
      <c r="K634" s="20">
        <v>1</v>
      </c>
    </row>
    <row r="635" spans="1:11">
      <c r="A635" s="16" t="s">
        <v>698</v>
      </c>
      <c r="B635" s="7" t="s">
        <v>1842</v>
      </c>
      <c r="C635" s="7" t="s">
        <v>1528</v>
      </c>
      <c r="D635" s="7" t="s">
        <v>1843</v>
      </c>
      <c r="E635" s="7" t="s">
        <v>1540</v>
      </c>
      <c r="F635" s="181">
        <v>3.66</v>
      </c>
      <c r="G635" s="182">
        <v>1.2043999999999999</v>
      </c>
      <c r="H635" s="183">
        <v>1</v>
      </c>
      <c r="I635" s="183">
        <v>1.6</v>
      </c>
      <c r="J635" s="183">
        <v>1.1499999999999999</v>
      </c>
      <c r="K635" s="20">
        <v>1</v>
      </c>
    </row>
    <row r="636" spans="1:11">
      <c r="A636" s="16" t="s">
        <v>699</v>
      </c>
      <c r="B636" s="7" t="s">
        <v>1842</v>
      </c>
      <c r="C636" s="7" t="s">
        <v>1531</v>
      </c>
      <c r="D636" s="7" t="s">
        <v>1843</v>
      </c>
      <c r="E636" s="7" t="s">
        <v>1540</v>
      </c>
      <c r="F636" s="181">
        <v>6.74</v>
      </c>
      <c r="G636" s="182">
        <v>1.6249</v>
      </c>
      <c r="H636" s="183">
        <v>1</v>
      </c>
      <c r="I636" s="183">
        <v>1.6</v>
      </c>
      <c r="J636" s="183">
        <v>1.1499999999999999</v>
      </c>
      <c r="K636" s="20">
        <v>1</v>
      </c>
    </row>
    <row r="637" spans="1:11">
      <c r="A637" s="16" t="s">
        <v>700</v>
      </c>
      <c r="B637" s="7" t="s">
        <v>1842</v>
      </c>
      <c r="C637" s="7" t="s">
        <v>1532</v>
      </c>
      <c r="D637" s="7" t="s">
        <v>1843</v>
      </c>
      <c r="E637" s="7" t="s">
        <v>1540</v>
      </c>
      <c r="F637" s="181">
        <v>12.09</v>
      </c>
      <c r="G637" s="182">
        <v>2.5019</v>
      </c>
      <c r="H637" s="183">
        <v>1</v>
      </c>
      <c r="I637" s="183">
        <v>1.6</v>
      </c>
      <c r="J637" s="183">
        <v>1.1499999999999999</v>
      </c>
      <c r="K637" s="20">
        <v>1</v>
      </c>
    </row>
    <row r="638" spans="1:11">
      <c r="A638" s="16" t="s">
        <v>701</v>
      </c>
      <c r="B638" s="7" t="s">
        <v>1842</v>
      </c>
      <c r="C638" s="7" t="s">
        <v>1533</v>
      </c>
      <c r="D638" s="7" t="s">
        <v>1843</v>
      </c>
      <c r="E638" s="7" t="s">
        <v>1540</v>
      </c>
      <c r="F638" s="181">
        <v>25.86</v>
      </c>
      <c r="G638" s="182">
        <v>5.6734</v>
      </c>
      <c r="H638" s="183">
        <v>1</v>
      </c>
      <c r="I638" s="183">
        <v>1.6</v>
      </c>
      <c r="J638" s="183">
        <v>1.1499999999999999</v>
      </c>
      <c r="K638" s="20">
        <v>1</v>
      </c>
    </row>
    <row r="639" spans="1:11">
      <c r="A639" s="16" t="s">
        <v>702</v>
      </c>
      <c r="B639" s="7" t="s">
        <v>1844</v>
      </c>
      <c r="C639" s="7" t="s">
        <v>1528</v>
      </c>
      <c r="D639" s="7" t="s">
        <v>1845</v>
      </c>
      <c r="E639" s="7" t="s">
        <v>1540</v>
      </c>
      <c r="F639" s="181">
        <v>1.71</v>
      </c>
      <c r="G639" s="182">
        <v>1.0392999999999999</v>
      </c>
      <c r="H639" s="183">
        <v>1</v>
      </c>
      <c r="I639" s="183">
        <v>1.6</v>
      </c>
      <c r="J639" s="183">
        <v>1.1499999999999999</v>
      </c>
      <c r="K639" s="20">
        <v>1</v>
      </c>
    </row>
    <row r="640" spans="1:11">
      <c r="A640" s="16" t="s">
        <v>703</v>
      </c>
      <c r="B640" s="7" t="s">
        <v>1844</v>
      </c>
      <c r="C640" s="7" t="s">
        <v>1531</v>
      </c>
      <c r="D640" s="7" t="s">
        <v>1845</v>
      </c>
      <c r="E640" s="7" t="s">
        <v>1540</v>
      </c>
      <c r="F640" s="181">
        <v>2.17</v>
      </c>
      <c r="G640" s="182">
        <v>1.3898999999999999</v>
      </c>
      <c r="H640" s="183">
        <v>1</v>
      </c>
      <c r="I640" s="183">
        <v>1.6</v>
      </c>
      <c r="J640" s="183">
        <v>1.1499999999999999</v>
      </c>
      <c r="K640" s="20">
        <v>1</v>
      </c>
    </row>
    <row r="641" spans="1:11">
      <c r="A641" s="16" t="s">
        <v>704</v>
      </c>
      <c r="B641" s="7" t="s">
        <v>1844</v>
      </c>
      <c r="C641" s="7" t="s">
        <v>1532</v>
      </c>
      <c r="D641" s="7" t="s">
        <v>1845</v>
      </c>
      <c r="E641" s="7" t="s">
        <v>1540</v>
      </c>
      <c r="F641" s="181">
        <v>5.49</v>
      </c>
      <c r="G641" s="182">
        <v>1.9466000000000001</v>
      </c>
      <c r="H641" s="183">
        <v>1</v>
      </c>
      <c r="I641" s="183">
        <v>1.6</v>
      </c>
      <c r="J641" s="183">
        <v>1.1499999999999999</v>
      </c>
      <c r="K641" s="20">
        <v>1</v>
      </c>
    </row>
    <row r="642" spans="1:11">
      <c r="A642" s="16" t="s">
        <v>705</v>
      </c>
      <c r="B642" s="7" t="s">
        <v>1844</v>
      </c>
      <c r="C642" s="7" t="s">
        <v>1533</v>
      </c>
      <c r="D642" s="7" t="s">
        <v>1845</v>
      </c>
      <c r="E642" s="7" t="s">
        <v>1540</v>
      </c>
      <c r="F642" s="181">
        <v>12.96</v>
      </c>
      <c r="G642" s="182">
        <v>4.8960999999999997</v>
      </c>
      <c r="H642" s="183">
        <v>1</v>
      </c>
      <c r="I642" s="183">
        <v>1.6</v>
      </c>
      <c r="J642" s="183">
        <v>1.1499999999999999</v>
      </c>
      <c r="K642" s="20">
        <v>1</v>
      </c>
    </row>
    <row r="643" spans="1:11">
      <c r="A643" s="16" t="s">
        <v>706</v>
      </c>
      <c r="B643" s="7" t="s">
        <v>1846</v>
      </c>
      <c r="C643" s="7" t="s">
        <v>1528</v>
      </c>
      <c r="D643" s="7" t="s">
        <v>1847</v>
      </c>
      <c r="E643" s="7" t="s">
        <v>1540</v>
      </c>
      <c r="F643" s="181">
        <v>1.88</v>
      </c>
      <c r="G643" s="182">
        <v>0.92679999999999996</v>
      </c>
      <c r="H643" s="183">
        <v>1</v>
      </c>
      <c r="I643" s="183">
        <v>1.6</v>
      </c>
      <c r="J643" s="183">
        <v>1.1499999999999999</v>
      </c>
      <c r="K643" s="20">
        <v>1</v>
      </c>
    </row>
    <row r="644" spans="1:11">
      <c r="A644" s="16" t="s">
        <v>707</v>
      </c>
      <c r="B644" s="7" t="s">
        <v>1846</v>
      </c>
      <c r="C644" s="7" t="s">
        <v>1531</v>
      </c>
      <c r="D644" s="7" t="s">
        <v>1847</v>
      </c>
      <c r="E644" s="7" t="s">
        <v>1540</v>
      </c>
      <c r="F644" s="181">
        <v>3.01</v>
      </c>
      <c r="G644" s="182">
        <v>1.5952</v>
      </c>
      <c r="H644" s="183">
        <v>1</v>
      </c>
      <c r="I644" s="183">
        <v>1.6</v>
      </c>
      <c r="J644" s="183">
        <v>1.1499999999999999</v>
      </c>
      <c r="K644" s="20">
        <v>1</v>
      </c>
    </row>
    <row r="645" spans="1:11">
      <c r="A645" s="16" t="s">
        <v>708</v>
      </c>
      <c r="B645" s="7" t="s">
        <v>1846</v>
      </c>
      <c r="C645" s="7" t="s">
        <v>1532</v>
      </c>
      <c r="D645" s="7" t="s">
        <v>1847</v>
      </c>
      <c r="E645" s="7" t="s">
        <v>1540</v>
      </c>
      <c r="F645" s="181">
        <v>4.8</v>
      </c>
      <c r="G645" s="182">
        <v>1.9454</v>
      </c>
      <c r="H645" s="183">
        <v>1</v>
      </c>
      <c r="I645" s="183">
        <v>1.6</v>
      </c>
      <c r="J645" s="183">
        <v>1.1499999999999999</v>
      </c>
      <c r="K645" s="20">
        <v>1</v>
      </c>
    </row>
    <row r="646" spans="1:11">
      <c r="A646" s="16" t="s">
        <v>709</v>
      </c>
      <c r="B646" s="7" t="s">
        <v>1846</v>
      </c>
      <c r="C646" s="7" t="s">
        <v>1533</v>
      </c>
      <c r="D646" s="7" t="s">
        <v>1847</v>
      </c>
      <c r="E646" s="7" t="s">
        <v>1540</v>
      </c>
      <c r="F646" s="181">
        <v>17.059999999999999</v>
      </c>
      <c r="G646" s="182">
        <v>4.3071999999999999</v>
      </c>
      <c r="H646" s="183">
        <v>1</v>
      </c>
      <c r="I646" s="183">
        <v>1.6</v>
      </c>
      <c r="J646" s="183">
        <v>1.1499999999999999</v>
      </c>
      <c r="K646" s="20">
        <v>1</v>
      </c>
    </row>
    <row r="647" spans="1:11">
      <c r="A647" s="16" t="s">
        <v>710</v>
      </c>
      <c r="B647" s="7" t="s">
        <v>1848</v>
      </c>
      <c r="C647" s="7" t="s">
        <v>1528</v>
      </c>
      <c r="D647" s="7" t="s">
        <v>1849</v>
      </c>
      <c r="E647" s="7" t="s">
        <v>1540</v>
      </c>
      <c r="F647" s="181">
        <v>2.65</v>
      </c>
      <c r="G647" s="182">
        <v>0.77449999999999997</v>
      </c>
      <c r="H647" s="183">
        <v>1</v>
      </c>
      <c r="I647" s="183">
        <v>1.6</v>
      </c>
      <c r="J647" s="183">
        <v>1.1499999999999999</v>
      </c>
      <c r="K647" s="20">
        <v>1</v>
      </c>
    </row>
    <row r="648" spans="1:11">
      <c r="A648" s="16" t="s">
        <v>711</v>
      </c>
      <c r="B648" s="7" t="s">
        <v>1848</v>
      </c>
      <c r="C648" s="7" t="s">
        <v>1531</v>
      </c>
      <c r="D648" s="7" t="s">
        <v>1849</v>
      </c>
      <c r="E648" s="7" t="s">
        <v>1540</v>
      </c>
      <c r="F648" s="181">
        <v>4.7300000000000004</v>
      </c>
      <c r="G648" s="182">
        <v>1.0939000000000001</v>
      </c>
      <c r="H648" s="183">
        <v>1</v>
      </c>
      <c r="I648" s="183">
        <v>1.6</v>
      </c>
      <c r="J648" s="183">
        <v>1.1499999999999999</v>
      </c>
      <c r="K648" s="20">
        <v>1</v>
      </c>
    </row>
    <row r="649" spans="1:11">
      <c r="A649" s="16" t="s">
        <v>712</v>
      </c>
      <c r="B649" s="7" t="s">
        <v>1848</v>
      </c>
      <c r="C649" s="7" t="s">
        <v>1532</v>
      </c>
      <c r="D649" s="7" t="s">
        <v>1849</v>
      </c>
      <c r="E649" s="7" t="s">
        <v>1540</v>
      </c>
      <c r="F649" s="181">
        <v>8.42</v>
      </c>
      <c r="G649" s="182">
        <v>1.8050999999999999</v>
      </c>
      <c r="H649" s="183">
        <v>1</v>
      </c>
      <c r="I649" s="183">
        <v>1.6</v>
      </c>
      <c r="J649" s="183">
        <v>1.1499999999999999</v>
      </c>
      <c r="K649" s="20">
        <v>1</v>
      </c>
    </row>
    <row r="650" spans="1:11">
      <c r="A650" s="16" t="s">
        <v>713</v>
      </c>
      <c r="B650" s="7" t="s">
        <v>1848</v>
      </c>
      <c r="C650" s="7" t="s">
        <v>1533</v>
      </c>
      <c r="D650" s="7" t="s">
        <v>1849</v>
      </c>
      <c r="E650" s="7" t="s">
        <v>1540</v>
      </c>
      <c r="F650" s="181">
        <v>17.46</v>
      </c>
      <c r="G650" s="182">
        <v>3.8855</v>
      </c>
      <c r="H650" s="183">
        <v>1</v>
      </c>
      <c r="I650" s="183">
        <v>1.6</v>
      </c>
      <c r="J650" s="183">
        <v>1.1499999999999999</v>
      </c>
      <c r="K650" s="20">
        <v>1</v>
      </c>
    </row>
    <row r="651" spans="1:11">
      <c r="A651" s="16" t="s">
        <v>714</v>
      </c>
      <c r="B651" s="7" t="s">
        <v>1850</v>
      </c>
      <c r="C651" s="7" t="s">
        <v>1528</v>
      </c>
      <c r="D651" s="7" t="s">
        <v>1851</v>
      </c>
      <c r="E651" s="7" t="s">
        <v>1540</v>
      </c>
      <c r="F651" s="181">
        <v>3.68</v>
      </c>
      <c r="G651" s="182">
        <v>0.53049999999999997</v>
      </c>
      <c r="H651" s="183">
        <v>1</v>
      </c>
      <c r="I651" s="183">
        <v>1.6</v>
      </c>
      <c r="J651" s="183">
        <v>1.1499999999999999</v>
      </c>
      <c r="K651" s="20">
        <v>1</v>
      </c>
    </row>
    <row r="652" spans="1:11">
      <c r="A652" s="16" t="s">
        <v>715</v>
      </c>
      <c r="B652" s="7" t="s">
        <v>1850</v>
      </c>
      <c r="C652" s="7" t="s">
        <v>1531</v>
      </c>
      <c r="D652" s="7" t="s">
        <v>1851</v>
      </c>
      <c r="E652" s="7" t="s">
        <v>1540</v>
      </c>
      <c r="F652" s="181">
        <v>4.4000000000000004</v>
      </c>
      <c r="G652" s="182">
        <v>0.63729999999999998</v>
      </c>
      <c r="H652" s="183">
        <v>1</v>
      </c>
      <c r="I652" s="183">
        <v>1.6</v>
      </c>
      <c r="J652" s="183">
        <v>1.1499999999999999</v>
      </c>
      <c r="K652" s="20">
        <v>1</v>
      </c>
    </row>
    <row r="653" spans="1:11">
      <c r="A653" s="16" t="s">
        <v>716</v>
      </c>
      <c r="B653" s="7" t="s">
        <v>1850</v>
      </c>
      <c r="C653" s="7" t="s">
        <v>1532</v>
      </c>
      <c r="D653" s="7" t="s">
        <v>1851</v>
      </c>
      <c r="E653" s="7" t="s">
        <v>1540</v>
      </c>
      <c r="F653" s="181">
        <v>6.51</v>
      </c>
      <c r="G653" s="182">
        <v>0.98229999999999995</v>
      </c>
      <c r="H653" s="183">
        <v>1</v>
      </c>
      <c r="I653" s="183">
        <v>1.6</v>
      </c>
      <c r="J653" s="183">
        <v>1.1499999999999999</v>
      </c>
      <c r="K653" s="20">
        <v>1</v>
      </c>
    </row>
    <row r="654" spans="1:11">
      <c r="A654" s="16" t="s">
        <v>717</v>
      </c>
      <c r="B654" s="7" t="s">
        <v>1850</v>
      </c>
      <c r="C654" s="7" t="s">
        <v>1533</v>
      </c>
      <c r="D654" s="7" t="s">
        <v>1851</v>
      </c>
      <c r="E654" s="7" t="s">
        <v>1540</v>
      </c>
      <c r="F654" s="181">
        <v>14.42</v>
      </c>
      <c r="G654" s="182">
        <v>2.2675000000000001</v>
      </c>
      <c r="H654" s="183">
        <v>1</v>
      </c>
      <c r="I654" s="183">
        <v>1.6</v>
      </c>
      <c r="J654" s="183">
        <v>1.1499999999999999</v>
      </c>
      <c r="K654" s="20">
        <v>1</v>
      </c>
    </row>
    <row r="655" spans="1:11">
      <c r="A655" s="16" t="s">
        <v>718</v>
      </c>
      <c r="B655" s="7" t="s">
        <v>1852</v>
      </c>
      <c r="C655" s="7" t="s">
        <v>1528</v>
      </c>
      <c r="D655" s="7" t="s">
        <v>1853</v>
      </c>
      <c r="E655" s="7" t="s">
        <v>1540</v>
      </c>
      <c r="F655" s="181">
        <v>2.8</v>
      </c>
      <c r="G655" s="182">
        <v>0.42899999999999999</v>
      </c>
      <c r="H655" s="183">
        <v>1</v>
      </c>
      <c r="I655" s="183">
        <v>1.6</v>
      </c>
      <c r="J655" s="183">
        <v>1.1499999999999999</v>
      </c>
      <c r="K655" s="20">
        <v>1</v>
      </c>
    </row>
    <row r="656" spans="1:11">
      <c r="A656" s="16" t="s">
        <v>719</v>
      </c>
      <c r="B656" s="7" t="s">
        <v>1852</v>
      </c>
      <c r="C656" s="7" t="s">
        <v>1531</v>
      </c>
      <c r="D656" s="7" t="s">
        <v>1853</v>
      </c>
      <c r="E656" s="7" t="s">
        <v>1540</v>
      </c>
      <c r="F656" s="181">
        <v>3.94</v>
      </c>
      <c r="G656" s="182">
        <v>0.61799999999999999</v>
      </c>
      <c r="H656" s="183">
        <v>1</v>
      </c>
      <c r="I656" s="183">
        <v>1.6</v>
      </c>
      <c r="J656" s="183">
        <v>1.1499999999999999</v>
      </c>
      <c r="K656" s="20">
        <v>1</v>
      </c>
    </row>
    <row r="657" spans="1:11">
      <c r="A657" s="16" t="s">
        <v>720</v>
      </c>
      <c r="B657" s="7" t="s">
        <v>1852</v>
      </c>
      <c r="C657" s="7" t="s">
        <v>1532</v>
      </c>
      <c r="D657" s="7" t="s">
        <v>1853</v>
      </c>
      <c r="E657" s="7" t="s">
        <v>1540</v>
      </c>
      <c r="F657" s="181">
        <v>6.23</v>
      </c>
      <c r="G657" s="182">
        <v>1.1214</v>
      </c>
      <c r="H657" s="183">
        <v>1</v>
      </c>
      <c r="I657" s="183">
        <v>1.6</v>
      </c>
      <c r="J657" s="183">
        <v>1.1499999999999999</v>
      </c>
      <c r="K657" s="20">
        <v>1</v>
      </c>
    </row>
    <row r="658" spans="1:11">
      <c r="A658" s="16" t="s">
        <v>721</v>
      </c>
      <c r="B658" s="7" t="s">
        <v>1852</v>
      </c>
      <c r="C658" s="7" t="s">
        <v>1533</v>
      </c>
      <c r="D658" s="7" t="s">
        <v>1853</v>
      </c>
      <c r="E658" s="7" t="s">
        <v>1540</v>
      </c>
      <c r="F658" s="181">
        <v>13.15</v>
      </c>
      <c r="G658" s="182">
        <v>4.0938999999999997</v>
      </c>
      <c r="H658" s="183">
        <v>1</v>
      </c>
      <c r="I658" s="183">
        <v>1.6</v>
      </c>
      <c r="J658" s="183">
        <v>1.1499999999999999</v>
      </c>
      <c r="K658" s="20">
        <v>1</v>
      </c>
    </row>
    <row r="659" spans="1:11">
      <c r="A659" s="16" t="s">
        <v>722</v>
      </c>
      <c r="B659" s="7" t="s">
        <v>1854</v>
      </c>
      <c r="C659" s="7" t="s">
        <v>1528</v>
      </c>
      <c r="D659" s="7" t="s">
        <v>1855</v>
      </c>
      <c r="E659" s="7" t="s">
        <v>1540</v>
      </c>
      <c r="F659" s="181">
        <v>2.4500000000000002</v>
      </c>
      <c r="G659" s="182">
        <v>0.4763</v>
      </c>
      <c r="H659" s="183">
        <v>1</v>
      </c>
      <c r="I659" s="183">
        <v>1.6</v>
      </c>
      <c r="J659" s="183">
        <v>1.1499999999999999</v>
      </c>
      <c r="K659" s="20">
        <v>1</v>
      </c>
    </row>
    <row r="660" spans="1:11">
      <c r="A660" s="16" t="s">
        <v>723</v>
      </c>
      <c r="B660" s="7" t="s">
        <v>1854</v>
      </c>
      <c r="C660" s="7" t="s">
        <v>1531</v>
      </c>
      <c r="D660" s="7" t="s">
        <v>1855</v>
      </c>
      <c r="E660" s="7" t="s">
        <v>1540</v>
      </c>
      <c r="F660" s="181">
        <v>3.87</v>
      </c>
      <c r="G660" s="182">
        <v>0.66469999999999996</v>
      </c>
      <c r="H660" s="183">
        <v>1</v>
      </c>
      <c r="I660" s="183">
        <v>1.6</v>
      </c>
      <c r="J660" s="183">
        <v>1.1499999999999999</v>
      </c>
      <c r="K660" s="20">
        <v>1</v>
      </c>
    </row>
    <row r="661" spans="1:11">
      <c r="A661" s="16" t="s">
        <v>724</v>
      </c>
      <c r="B661" s="7" t="s">
        <v>1854</v>
      </c>
      <c r="C661" s="7" t="s">
        <v>1532</v>
      </c>
      <c r="D661" s="7" t="s">
        <v>1855</v>
      </c>
      <c r="E661" s="7" t="s">
        <v>1540</v>
      </c>
      <c r="F661" s="181">
        <v>5.94</v>
      </c>
      <c r="G661" s="182">
        <v>1.1145</v>
      </c>
      <c r="H661" s="183">
        <v>1</v>
      </c>
      <c r="I661" s="183">
        <v>1.6</v>
      </c>
      <c r="J661" s="183">
        <v>1.1499999999999999</v>
      </c>
      <c r="K661" s="20">
        <v>1</v>
      </c>
    </row>
    <row r="662" spans="1:11">
      <c r="A662" s="16" t="s">
        <v>725</v>
      </c>
      <c r="B662" s="7" t="s">
        <v>1854</v>
      </c>
      <c r="C662" s="7" t="s">
        <v>1533</v>
      </c>
      <c r="D662" s="7" t="s">
        <v>1855</v>
      </c>
      <c r="E662" s="7" t="s">
        <v>1540</v>
      </c>
      <c r="F662" s="181">
        <v>9.23</v>
      </c>
      <c r="G662" s="182">
        <v>2.1109</v>
      </c>
      <c r="H662" s="183">
        <v>1</v>
      </c>
      <c r="I662" s="183">
        <v>1.6</v>
      </c>
      <c r="J662" s="183">
        <v>1.1499999999999999</v>
      </c>
      <c r="K662" s="20">
        <v>1</v>
      </c>
    </row>
    <row r="663" spans="1:11">
      <c r="A663" s="16" t="s">
        <v>726</v>
      </c>
      <c r="B663" s="7" t="s">
        <v>1856</v>
      </c>
      <c r="C663" s="7" t="s">
        <v>1528</v>
      </c>
      <c r="D663" s="7" t="s">
        <v>1857</v>
      </c>
      <c r="E663" s="7" t="s">
        <v>1540</v>
      </c>
      <c r="F663" s="181">
        <v>2.81</v>
      </c>
      <c r="G663" s="182">
        <v>0.40849999999999997</v>
      </c>
      <c r="H663" s="183">
        <v>1</v>
      </c>
      <c r="I663" s="183">
        <v>1.6</v>
      </c>
      <c r="J663" s="183">
        <v>1.1499999999999999</v>
      </c>
      <c r="K663" s="20">
        <v>1</v>
      </c>
    </row>
    <row r="664" spans="1:11">
      <c r="A664" s="16" t="s">
        <v>727</v>
      </c>
      <c r="B664" s="7" t="s">
        <v>1856</v>
      </c>
      <c r="C664" s="7" t="s">
        <v>1531</v>
      </c>
      <c r="D664" s="7" t="s">
        <v>1857</v>
      </c>
      <c r="E664" s="7" t="s">
        <v>1540</v>
      </c>
      <c r="F664" s="181">
        <v>3.91</v>
      </c>
      <c r="G664" s="182">
        <v>0.57130000000000003</v>
      </c>
      <c r="H664" s="183">
        <v>1</v>
      </c>
      <c r="I664" s="183">
        <v>1.6</v>
      </c>
      <c r="J664" s="183">
        <v>1.1499999999999999</v>
      </c>
      <c r="K664" s="20">
        <v>1</v>
      </c>
    </row>
    <row r="665" spans="1:11">
      <c r="A665" s="16" t="s">
        <v>728</v>
      </c>
      <c r="B665" s="7" t="s">
        <v>1856</v>
      </c>
      <c r="C665" s="7" t="s">
        <v>1532</v>
      </c>
      <c r="D665" s="7" t="s">
        <v>1857</v>
      </c>
      <c r="E665" s="7" t="s">
        <v>1540</v>
      </c>
      <c r="F665" s="181">
        <v>5.73</v>
      </c>
      <c r="G665" s="182">
        <v>0.92020000000000002</v>
      </c>
      <c r="H665" s="183">
        <v>1</v>
      </c>
      <c r="I665" s="183">
        <v>1.6</v>
      </c>
      <c r="J665" s="183">
        <v>1.1499999999999999</v>
      </c>
      <c r="K665" s="20">
        <v>1</v>
      </c>
    </row>
    <row r="666" spans="1:11">
      <c r="A666" s="16" t="s">
        <v>729</v>
      </c>
      <c r="B666" s="7" t="s">
        <v>1856</v>
      </c>
      <c r="C666" s="7" t="s">
        <v>1533</v>
      </c>
      <c r="D666" s="7" t="s">
        <v>1857</v>
      </c>
      <c r="E666" s="7" t="s">
        <v>1540</v>
      </c>
      <c r="F666" s="181">
        <v>11.28</v>
      </c>
      <c r="G666" s="182">
        <v>2.2703000000000002</v>
      </c>
      <c r="H666" s="183">
        <v>1</v>
      </c>
      <c r="I666" s="183">
        <v>1.6</v>
      </c>
      <c r="J666" s="183">
        <v>1.1499999999999999</v>
      </c>
      <c r="K666" s="20">
        <v>1</v>
      </c>
    </row>
    <row r="667" spans="1:11">
      <c r="A667" s="16" t="s">
        <v>730</v>
      </c>
      <c r="B667" s="7" t="s">
        <v>1858</v>
      </c>
      <c r="C667" s="7" t="s">
        <v>1528</v>
      </c>
      <c r="D667" s="7" t="s">
        <v>1859</v>
      </c>
      <c r="E667" s="7" t="s">
        <v>1530</v>
      </c>
      <c r="F667" s="181">
        <v>1.8</v>
      </c>
      <c r="G667" s="182">
        <v>0.53569999999999995</v>
      </c>
      <c r="H667" s="183">
        <v>1</v>
      </c>
      <c r="I667" s="183">
        <v>1</v>
      </c>
      <c r="J667" s="184">
        <v>1</v>
      </c>
      <c r="K667" s="20">
        <v>1</v>
      </c>
    </row>
    <row r="668" spans="1:11">
      <c r="A668" s="16" t="s">
        <v>731</v>
      </c>
      <c r="B668" s="7" t="s">
        <v>1858</v>
      </c>
      <c r="C668" s="7" t="s">
        <v>1531</v>
      </c>
      <c r="D668" s="7" t="s">
        <v>1859</v>
      </c>
      <c r="E668" s="7" t="s">
        <v>1530</v>
      </c>
      <c r="F668" s="181">
        <v>2.81</v>
      </c>
      <c r="G668" s="182">
        <v>0.63109999999999999</v>
      </c>
      <c r="H668" s="183">
        <v>1</v>
      </c>
      <c r="I668" s="183">
        <v>1</v>
      </c>
      <c r="J668" s="184">
        <v>1</v>
      </c>
      <c r="K668" s="20">
        <v>1</v>
      </c>
    </row>
    <row r="669" spans="1:11">
      <c r="A669" s="16" t="s">
        <v>732</v>
      </c>
      <c r="B669" s="7" t="s">
        <v>1858</v>
      </c>
      <c r="C669" s="7" t="s">
        <v>1532</v>
      </c>
      <c r="D669" s="7" t="s">
        <v>1859</v>
      </c>
      <c r="E669" s="7" t="s">
        <v>1530</v>
      </c>
      <c r="F669" s="181">
        <v>4.5</v>
      </c>
      <c r="G669" s="182">
        <v>0.92010000000000003</v>
      </c>
      <c r="H669" s="183">
        <v>1</v>
      </c>
      <c r="I669" s="183">
        <v>1</v>
      </c>
      <c r="J669" s="184">
        <v>1</v>
      </c>
      <c r="K669" s="20">
        <v>1</v>
      </c>
    </row>
    <row r="670" spans="1:11">
      <c r="A670" s="16" t="s">
        <v>733</v>
      </c>
      <c r="B670" s="7" t="s">
        <v>1858</v>
      </c>
      <c r="C670" s="7" t="s">
        <v>1533</v>
      </c>
      <c r="D670" s="7" t="s">
        <v>1859</v>
      </c>
      <c r="E670" s="7" t="s">
        <v>1530</v>
      </c>
      <c r="F670" s="181">
        <v>10.3</v>
      </c>
      <c r="G670" s="182">
        <v>2.3405999999999998</v>
      </c>
      <c r="H670" s="183">
        <v>1</v>
      </c>
      <c r="I670" s="183">
        <v>1</v>
      </c>
      <c r="J670" s="184">
        <v>1</v>
      </c>
      <c r="K670" s="20">
        <v>1</v>
      </c>
    </row>
    <row r="671" spans="1:11">
      <c r="A671" s="16" t="s">
        <v>734</v>
      </c>
      <c r="B671" s="7" t="s">
        <v>1860</v>
      </c>
      <c r="C671" s="7" t="s">
        <v>1528</v>
      </c>
      <c r="D671" s="7" t="s">
        <v>1861</v>
      </c>
      <c r="E671" s="7" t="s">
        <v>1540</v>
      </c>
      <c r="F671" s="181">
        <v>2.3199999999999998</v>
      </c>
      <c r="G671" s="182">
        <v>0.3755</v>
      </c>
      <c r="H671" s="183">
        <v>1</v>
      </c>
      <c r="I671" s="183">
        <v>1.6</v>
      </c>
      <c r="J671" s="183">
        <v>1.1499999999999999</v>
      </c>
      <c r="K671" s="20">
        <v>1</v>
      </c>
    </row>
    <row r="672" spans="1:11">
      <c r="A672" s="16" t="s">
        <v>735</v>
      </c>
      <c r="B672" s="7" t="s">
        <v>1860</v>
      </c>
      <c r="C672" s="7" t="s">
        <v>1531</v>
      </c>
      <c r="D672" s="7" t="s">
        <v>1861</v>
      </c>
      <c r="E672" s="7" t="s">
        <v>1540</v>
      </c>
      <c r="F672" s="181">
        <v>3.31</v>
      </c>
      <c r="G672" s="182">
        <v>0.52170000000000005</v>
      </c>
      <c r="H672" s="183">
        <v>1</v>
      </c>
      <c r="I672" s="183">
        <v>1.6</v>
      </c>
      <c r="J672" s="183">
        <v>1.1499999999999999</v>
      </c>
      <c r="K672" s="20">
        <v>1</v>
      </c>
    </row>
    <row r="673" spans="1:11">
      <c r="A673" s="16" t="s">
        <v>736</v>
      </c>
      <c r="B673" s="7" t="s">
        <v>1860</v>
      </c>
      <c r="C673" s="7" t="s">
        <v>1532</v>
      </c>
      <c r="D673" s="7" t="s">
        <v>1861</v>
      </c>
      <c r="E673" s="7" t="s">
        <v>1540</v>
      </c>
      <c r="F673" s="181">
        <v>5.12</v>
      </c>
      <c r="G673" s="182">
        <v>0.8649</v>
      </c>
      <c r="H673" s="183">
        <v>1</v>
      </c>
      <c r="I673" s="183">
        <v>1.6</v>
      </c>
      <c r="J673" s="183">
        <v>1.1499999999999999</v>
      </c>
      <c r="K673" s="20">
        <v>1</v>
      </c>
    </row>
    <row r="674" spans="1:11">
      <c r="A674" s="16" t="s">
        <v>737</v>
      </c>
      <c r="B674" s="7" t="s">
        <v>1860</v>
      </c>
      <c r="C674" s="7" t="s">
        <v>1533</v>
      </c>
      <c r="D674" s="7" t="s">
        <v>1861</v>
      </c>
      <c r="E674" s="7" t="s">
        <v>1540</v>
      </c>
      <c r="F674" s="181">
        <v>12.29</v>
      </c>
      <c r="G674" s="182">
        <v>2.7566000000000002</v>
      </c>
      <c r="H674" s="183">
        <v>1</v>
      </c>
      <c r="I674" s="183">
        <v>1.6</v>
      </c>
      <c r="J674" s="183">
        <v>1.1499999999999999</v>
      </c>
      <c r="K674" s="20">
        <v>1</v>
      </c>
    </row>
    <row r="675" spans="1:11">
      <c r="A675" s="16" t="s">
        <v>738</v>
      </c>
      <c r="B675" s="7" t="s">
        <v>1862</v>
      </c>
      <c r="C675" s="7" t="s">
        <v>1528</v>
      </c>
      <c r="D675" s="7" t="s">
        <v>1863</v>
      </c>
      <c r="E675" s="7" t="s">
        <v>1540</v>
      </c>
      <c r="F675" s="181">
        <v>2.87</v>
      </c>
      <c r="G675" s="182">
        <v>1.3956</v>
      </c>
      <c r="H675" s="183">
        <v>1</v>
      </c>
      <c r="I675" s="183">
        <v>1.6</v>
      </c>
      <c r="J675" s="183">
        <v>1.1499999999999999</v>
      </c>
      <c r="K675" s="20">
        <v>1</v>
      </c>
    </row>
    <row r="676" spans="1:11">
      <c r="A676" s="16" t="s">
        <v>739</v>
      </c>
      <c r="B676" s="7" t="s">
        <v>1862</v>
      </c>
      <c r="C676" s="7" t="s">
        <v>1531</v>
      </c>
      <c r="D676" s="7" t="s">
        <v>1863</v>
      </c>
      <c r="E676" s="7" t="s">
        <v>1540</v>
      </c>
      <c r="F676" s="181">
        <v>4</v>
      </c>
      <c r="G676" s="182">
        <v>1.8484</v>
      </c>
      <c r="H676" s="183">
        <v>1</v>
      </c>
      <c r="I676" s="183">
        <v>1.6</v>
      </c>
      <c r="J676" s="183">
        <v>1.1499999999999999</v>
      </c>
      <c r="K676" s="20">
        <v>1</v>
      </c>
    </row>
    <row r="677" spans="1:11">
      <c r="A677" s="16" t="s">
        <v>740</v>
      </c>
      <c r="B677" s="7" t="s">
        <v>1862</v>
      </c>
      <c r="C677" s="7" t="s">
        <v>1532</v>
      </c>
      <c r="D677" s="7" t="s">
        <v>1863</v>
      </c>
      <c r="E677" s="7" t="s">
        <v>1540</v>
      </c>
      <c r="F677" s="181">
        <v>8.0399999999999991</v>
      </c>
      <c r="G677" s="182">
        <v>3.1181999999999999</v>
      </c>
      <c r="H677" s="183">
        <v>1</v>
      </c>
      <c r="I677" s="183">
        <v>1.6</v>
      </c>
      <c r="J677" s="183">
        <v>1.1499999999999999</v>
      </c>
      <c r="K677" s="20">
        <v>1</v>
      </c>
    </row>
    <row r="678" spans="1:11">
      <c r="A678" s="16" t="s">
        <v>741</v>
      </c>
      <c r="B678" s="7" t="s">
        <v>1862</v>
      </c>
      <c r="C678" s="7" t="s">
        <v>1533</v>
      </c>
      <c r="D678" s="7" t="s">
        <v>1863</v>
      </c>
      <c r="E678" s="7" t="s">
        <v>1540</v>
      </c>
      <c r="F678" s="181">
        <v>21.52</v>
      </c>
      <c r="G678" s="182">
        <v>7.6253000000000002</v>
      </c>
      <c r="H678" s="183">
        <v>1</v>
      </c>
      <c r="I678" s="183">
        <v>1.6</v>
      </c>
      <c r="J678" s="183">
        <v>1.1499999999999999</v>
      </c>
      <c r="K678" s="20">
        <v>1</v>
      </c>
    </row>
    <row r="679" spans="1:11">
      <c r="A679" s="16" t="s">
        <v>742</v>
      </c>
      <c r="B679" s="7" t="s">
        <v>1864</v>
      </c>
      <c r="C679" s="7" t="s">
        <v>1528</v>
      </c>
      <c r="D679" s="7" t="s">
        <v>1865</v>
      </c>
      <c r="E679" s="7" t="s">
        <v>1540</v>
      </c>
      <c r="F679" s="181">
        <v>1.78</v>
      </c>
      <c r="G679" s="182">
        <v>1.2890999999999999</v>
      </c>
      <c r="H679" s="183">
        <v>1</v>
      </c>
      <c r="I679" s="183">
        <v>1.6</v>
      </c>
      <c r="J679" s="183">
        <v>1.1499999999999999</v>
      </c>
      <c r="K679" s="20">
        <v>1</v>
      </c>
    </row>
    <row r="680" spans="1:11">
      <c r="A680" s="16" t="s">
        <v>743</v>
      </c>
      <c r="B680" s="7" t="s">
        <v>1864</v>
      </c>
      <c r="C680" s="7" t="s">
        <v>1531</v>
      </c>
      <c r="D680" s="7" t="s">
        <v>1865</v>
      </c>
      <c r="E680" s="7" t="s">
        <v>1540</v>
      </c>
      <c r="F680" s="181">
        <v>2.12</v>
      </c>
      <c r="G680" s="182">
        <v>1.3779999999999999</v>
      </c>
      <c r="H680" s="183">
        <v>1</v>
      </c>
      <c r="I680" s="183">
        <v>1.6</v>
      </c>
      <c r="J680" s="183">
        <v>1.1499999999999999</v>
      </c>
      <c r="K680" s="20">
        <v>1</v>
      </c>
    </row>
    <row r="681" spans="1:11">
      <c r="A681" s="16" t="s">
        <v>744</v>
      </c>
      <c r="B681" s="7" t="s">
        <v>1864</v>
      </c>
      <c r="C681" s="7" t="s">
        <v>1532</v>
      </c>
      <c r="D681" s="7" t="s">
        <v>1865</v>
      </c>
      <c r="E681" s="7" t="s">
        <v>1540</v>
      </c>
      <c r="F681" s="181">
        <v>4.45</v>
      </c>
      <c r="G681" s="182">
        <v>2.1362000000000001</v>
      </c>
      <c r="H681" s="183">
        <v>1</v>
      </c>
      <c r="I681" s="183">
        <v>1.6</v>
      </c>
      <c r="J681" s="183">
        <v>1.1499999999999999</v>
      </c>
      <c r="K681" s="20">
        <v>1</v>
      </c>
    </row>
    <row r="682" spans="1:11">
      <c r="A682" s="16" t="s">
        <v>745</v>
      </c>
      <c r="B682" s="7" t="s">
        <v>1864</v>
      </c>
      <c r="C682" s="7" t="s">
        <v>1533</v>
      </c>
      <c r="D682" s="7" t="s">
        <v>1865</v>
      </c>
      <c r="E682" s="7" t="s">
        <v>1540</v>
      </c>
      <c r="F682" s="181">
        <v>17.34</v>
      </c>
      <c r="G682" s="182">
        <v>6.6403999999999996</v>
      </c>
      <c r="H682" s="183">
        <v>1</v>
      </c>
      <c r="I682" s="183">
        <v>1.6</v>
      </c>
      <c r="J682" s="183">
        <v>1.1499999999999999</v>
      </c>
      <c r="K682" s="20">
        <v>1</v>
      </c>
    </row>
    <row r="683" spans="1:11">
      <c r="A683" s="16" t="s">
        <v>746</v>
      </c>
      <c r="B683" s="7" t="s">
        <v>1866</v>
      </c>
      <c r="C683" s="7" t="s">
        <v>1528</v>
      </c>
      <c r="D683" s="7" t="s">
        <v>1867</v>
      </c>
      <c r="E683" s="7" t="s">
        <v>1540</v>
      </c>
      <c r="F683" s="181">
        <v>1.23</v>
      </c>
      <c r="G683" s="182">
        <v>0.74909999999999999</v>
      </c>
      <c r="H683" s="183">
        <v>1</v>
      </c>
      <c r="I683" s="183">
        <v>1.6</v>
      </c>
      <c r="J683" s="183">
        <v>1.1499999999999999</v>
      </c>
      <c r="K683" s="20">
        <v>1</v>
      </c>
    </row>
    <row r="684" spans="1:11">
      <c r="A684" s="16" t="s">
        <v>747</v>
      </c>
      <c r="B684" s="7" t="s">
        <v>1866</v>
      </c>
      <c r="C684" s="7" t="s">
        <v>1531</v>
      </c>
      <c r="D684" s="7" t="s">
        <v>1867</v>
      </c>
      <c r="E684" s="7" t="s">
        <v>1540</v>
      </c>
      <c r="F684" s="181">
        <v>1.97</v>
      </c>
      <c r="G684" s="182">
        <v>0.96870000000000001</v>
      </c>
      <c r="H684" s="183">
        <v>1</v>
      </c>
      <c r="I684" s="183">
        <v>1.6</v>
      </c>
      <c r="J684" s="183">
        <v>1.1499999999999999</v>
      </c>
      <c r="K684" s="20">
        <v>1</v>
      </c>
    </row>
    <row r="685" spans="1:11">
      <c r="A685" s="16" t="s">
        <v>748</v>
      </c>
      <c r="B685" s="7" t="s">
        <v>1866</v>
      </c>
      <c r="C685" s="7" t="s">
        <v>1532</v>
      </c>
      <c r="D685" s="7" t="s">
        <v>1867</v>
      </c>
      <c r="E685" s="7" t="s">
        <v>1540</v>
      </c>
      <c r="F685" s="181">
        <v>6.24</v>
      </c>
      <c r="G685" s="182">
        <v>2.0569999999999999</v>
      </c>
      <c r="H685" s="183">
        <v>1</v>
      </c>
      <c r="I685" s="183">
        <v>1.6</v>
      </c>
      <c r="J685" s="183">
        <v>1.1499999999999999</v>
      </c>
      <c r="K685" s="20">
        <v>1</v>
      </c>
    </row>
    <row r="686" spans="1:11">
      <c r="A686" s="16" t="s">
        <v>749</v>
      </c>
      <c r="B686" s="7" t="s">
        <v>1866</v>
      </c>
      <c r="C686" s="7" t="s">
        <v>1533</v>
      </c>
      <c r="D686" s="7" t="s">
        <v>1867</v>
      </c>
      <c r="E686" s="7" t="s">
        <v>1540</v>
      </c>
      <c r="F686" s="181">
        <v>16.079999999999998</v>
      </c>
      <c r="G686" s="182">
        <v>4.5469999999999997</v>
      </c>
      <c r="H686" s="183">
        <v>1</v>
      </c>
      <c r="I686" s="183">
        <v>1.6</v>
      </c>
      <c r="J686" s="183">
        <v>1.1499999999999999</v>
      </c>
      <c r="K686" s="20">
        <v>1</v>
      </c>
    </row>
    <row r="687" spans="1:11">
      <c r="A687" s="16" t="s">
        <v>750</v>
      </c>
      <c r="B687" s="7" t="s">
        <v>1868</v>
      </c>
      <c r="C687" s="7" t="s">
        <v>1528</v>
      </c>
      <c r="D687" s="7" t="s">
        <v>1869</v>
      </c>
      <c r="E687" s="7" t="s">
        <v>1540</v>
      </c>
      <c r="F687" s="181">
        <v>3.51</v>
      </c>
      <c r="G687" s="182">
        <v>1.2629999999999999</v>
      </c>
      <c r="H687" s="183">
        <v>1</v>
      </c>
      <c r="I687" s="183">
        <v>1.6</v>
      </c>
      <c r="J687" s="183">
        <v>1.1499999999999999</v>
      </c>
      <c r="K687" s="20">
        <v>1</v>
      </c>
    </row>
    <row r="688" spans="1:11">
      <c r="A688" s="16" t="s">
        <v>751</v>
      </c>
      <c r="B688" s="7" t="s">
        <v>1868</v>
      </c>
      <c r="C688" s="7" t="s">
        <v>1531</v>
      </c>
      <c r="D688" s="7" t="s">
        <v>1869</v>
      </c>
      <c r="E688" s="7" t="s">
        <v>1540</v>
      </c>
      <c r="F688" s="181">
        <v>5.18</v>
      </c>
      <c r="G688" s="182">
        <v>1.4856</v>
      </c>
      <c r="H688" s="183">
        <v>1</v>
      </c>
      <c r="I688" s="183">
        <v>1.6</v>
      </c>
      <c r="J688" s="183">
        <v>1.1499999999999999</v>
      </c>
      <c r="K688" s="20">
        <v>1</v>
      </c>
    </row>
    <row r="689" spans="1:11">
      <c r="A689" s="16" t="s">
        <v>752</v>
      </c>
      <c r="B689" s="7" t="s">
        <v>1868</v>
      </c>
      <c r="C689" s="7" t="s">
        <v>1532</v>
      </c>
      <c r="D689" s="7" t="s">
        <v>1869</v>
      </c>
      <c r="E689" s="7" t="s">
        <v>1540</v>
      </c>
      <c r="F689" s="181">
        <v>8.89</v>
      </c>
      <c r="G689" s="182">
        <v>2.2765</v>
      </c>
      <c r="H689" s="183">
        <v>1</v>
      </c>
      <c r="I689" s="183">
        <v>1.6</v>
      </c>
      <c r="J689" s="183">
        <v>1.1499999999999999</v>
      </c>
      <c r="K689" s="20">
        <v>1</v>
      </c>
    </row>
    <row r="690" spans="1:11">
      <c r="A690" s="16" t="s">
        <v>753</v>
      </c>
      <c r="B690" s="7" t="s">
        <v>1868</v>
      </c>
      <c r="C690" s="7" t="s">
        <v>1533</v>
      </c>
      <c r="D690" s="7" t="s">
        <v>1869</v>
      </c>
      <c r="E690" s="7" t="s">
        <v>1540</v>
      </c>
      <c r="F690" s="181">
        <v>21.06</v>
      </c>
      <c r="G690" s="182">
        <v>5.6639999999999997</v>
      </c>
      <c r="H690" s="183">
        <v>1</v>
      </c>
      <c r="I690" s="183">
        <v>1.6</v>
      </c>
      <c r="J690" s="183">
        <v>1.1499999999999999</v>
      </c>
      <c r="K690" s="20">
        <v>1</v>
      </c>
    </row>
    <row r="691" spans="1:11">
      <c r="A691" s="16" t="s">
        <v>754</v>
      </c>
      <c r="B691" s="7" t="s">
        <v>1870</v>
      </c>
      <c r="C691" s="7" t="s">
        <v>1528</v>
      </c>
      <c r="D691" s="7" t="s">
        <v>42</v>
      </c>
      <c r="E691" s="7" t="s">
        <v>1540</v>
      </c>
      <c r="F691" s="181">
        <v>2.44</v>
      </c>
      <c r="G691" s="182">
        <v>0.38779999999999998</v>
      </c>
      <c r="H691" s="183">
        <v>1</v>
      </c>
      <c r="I691" s="183">
        <v>1.6</v>
      </c>
      <c r="J691" s="183">
        <v>1.1499999999999999</v>
      </c>
      <c r="K691" s="20">
        <v>1</v>
      </c>
    </row>
    <row r="692" spans="1:11">
      <c r="A692" s="16" t="s">
        <v>755</v>
      </c>
      <c r="B692" s="7" t="s">
        <v>1870</v>
      </c>
      <c r="C692" s="7" t="s">
        <v>1531</v>
      </c>
      <c r="D692" s="7" t="s">
        <v>42</v>
      </c>
      <c r="E692" s="7" t="s">
        <v>1540</v>
      </c>
      <c r="F692" s="181">
        <v>2.6</v>
      </c>
      <c r="G692" s="182">
        <v>0.50460000000000005</v>
      </c>
      <c r="H692" s="183">
        <v>1</v>
      </c>
      <c r="I692" s="183">
        <v>1.6</v>
      </c>
      <c r="J692" s="183">
        <v>1.1499999999999999</v>
      </c>
      <c r="K692" s="20">
        <v>1</v>
      </c>
    </row>
    <row r="693" spans="1:11">
      <c r="A693" s="16" t="s">
        <v>756</v>
      </c>
      <c r="B693" s="7" t="s">
        <v>1870</v>
      </c>
      <c r="C693" s="7" t="s">
        <v>1532</v>
      </c>
      <c r="D693" s="7" t="s">
        <v>42</v>
      </c>
      <c r="E693" s="7" t="s">
        <v>1540</v>
      </c>
      <c r="F693" s="181">
        <v>3.98</v>
      </c>
      <c r="G693" s="182">
        <v>0.78900000000000003</v>
      </c>
      <c r="H693" s="183">
        <v>1</v>
      </c>
      <c r="I693" s="183">
        <v>1.6</v>
      </c>
      <c r="J693" s="183">
        <v>1.1499999999999999</v>
      </c>
      <c r="K693" s="20">
        <v>1</v>
      </c>
    </row>
    <row r="694" spans="1:11">
      <c r="A694" s="16" t="s">
        <v>757</v>
      </c>
      <c r="B694" s="7" t="s">
        <v>1870</v>
      </c>
      <c r="C694" s="7" t="s">
        <v>1533</v>
      </c>
      <c r="D694" s="7" t="s">
        <v>42</v>
      </c>
      <c r="E694" s="7" t="s">
        <v>1540</v>
      </c>
      <c r="F694" s="181">
        <v>9.08</v>
      </c>
      <c r="G694" s="182">
        <v>2.2166000000000001</v>
      </c>
      <c r="H694" s="183">
        <v>1</v>
      </c>
      <c r="I694" s="183">
        <v>1.6</v>
      </c>
      <c r="J694" s="183">
        <v>1.1499999999999999</v>
      </c>
      <c r="K694" s="20">
        <v>1</v>
      </c>
    </row>
    <row r="695" spans="1:11">
      <c r="A695" s="16" t="s">
        <v>758</v>
      </c>
      <c r="B695" s="7" t="s">
        <v>1871</v>
      </c>
      <c r="C695" s="7" t="s">
        <v>1528</v>
      </c>
      <c r="D695" s="7" t="s">
        <v>1872</v>
      </c>
      <c r="E695" s="7" t="s">
        <v>1540</v>
      </c>
      <c r="F695" s="181">
        <v>3.13</v>
      </c>
      <c r="G695" s="182">
        <v>0.34110000000000001</v>
      </c>
      <c r="H695" s="183">
        <v>1</v>
      </c>
      <c r="I695" s="183">
        <v>1.6</v>
      </c>
      <c r="J695" s="183">
        <v>1.1499999999999999</v>
      </c>
      <c r="K695" s="20">
        <v>1</v>
      </c>
    </row>
    <row r="696" spans="1:11">
      <c r="A696" s="16" t="s">
        <v>759</v>
      </c>
      <c r="B696" s="7" t="s">
        <v>1871</v>
      </c>
      <c r="C696" s="7" t="s">
        <v>1531</v>
      </c>
      <c r="D696" s="7" t="s">
        <v>1872</v>
      </c>
      <c r="E696" s="7" t="s">
        <v>1540</v>
      </c>
      <c r="F696" s="181">
        <v>4.08</v>
      </c>
      <c r="G696" s="182">
        <v>0.52629999999999999</v>
      </c>
      <c r="H696" s="183">
        <v>1</v>
      </c>
      <c r="I696" s="183">
        <v>1.6</v>
      </c>
      <c r="J696" s="183">
        <v>1.1499999999999999</v>
      </c>
      <c r="K696" s="20">
        <v>1</v>
      </c>
    </row>
    <row r="697" spans="1:11">
      <c r="A697" s="16" t="s">
        <v>760</v>
      </c>
      <c r="B697" s="7" t="s">
        <v>1871</v>
      </c>
      <c r="C697" s="7" t="s">
        <v>1532</v>
      </c>
      <c r="D697" s="7" t="s">
        <v>1872</v>
      </c>
      <c r="E697" s="7" t="s">
        <v>1540</v>
      </c>
      <c r="F697" s="181">
        <v>5.86</v>
      </c>
      <c r="G697" s="182">
        <v>0.85450000000000004</v>
      </c>
      <c r="H697" s="183">
        <v>1</v>
      </c>
      <c r="I697" s="183">
        <v>1.6</v>
      </c>
      <c r="J697" s="183">
        <v>1.1499999999999999</v>
      </c>
      <c r="K697" s="20">
        <v>1</v>
      </c>
    </row>
    <row r="698" spans="1:11">
      <c r="A698" s="16" t="s">
        <v>761</v>
      </c>
      <c r="B698" s="7" t="s">
        <v>1871</v>
      </c>
      <c r="C698" s="7" t="s">
        <v>1533</v>
      </c>
      <c r="D698" s="7" t="s">
        <v>1872</v>
      </c>
      <c r="E698" s="7" t="s">
        <v>1540</v>
      </c>
      <c r="F698" s="181">
        <v>12.35</v>
      </c>
      <c r="G698" s="182">
        <v>2.1859999999999999</v>
      </c>
      <c r="H698" s="183">
        <v>1</v>
      </c>
      <c r="I698" s="183">
        <v>1.6</v>
      </c>
      <c r="J698" s="183">
        <v>1.1499999999999999</v>
      </c>
      <c r="K698" s="20">
        <v>1</v>
      </c>
    </row>
    <row r="699" spans="1:11">
      <c r="A699" s="16" t="s">
        <v>762</v>
      </c>
      <c r="B699" s="7" t="s">
        <v>1873</v>
      </c>
      <c r="C699" s="7" t="s">
        <v>1528</v>
      </c>
      <c r="D699" s="7" t="s">
        <v>1874</v>
      </c>
      <c r="E699" s="7" t="s">
        <v>1540</v>
      </c>
      <c r="F699" s="181">
        <v>1.89</v>
      </c>
      <c r="G699" s="182">
        <v>0.27989999999999998</v>
      </c>
      <c r="H699" s="183">
        <v>1</v>
      </c>
      <c r="I699" s="183">
        <v>1.6</v>
      </c>
      <c r="J699" s="183">
        <v>1.1499999999999999</v>
      </c>
      <c r="K699" s="20">
        <v>1</v>
      </c>
    </row>
    <row r="700" spans="1:11">
      <c r="A700" s="16" t="s">
        <v>763</v>
      </c>
      <c r="B700" s="7" t="s">
        <v>1873</v>
      </c>
      <c r="C700" s="7" t="s">
        <v>1531</v>
      </c>
      <c r="D700" s="7" t="s">
        <v>1874</v>
      </c>
      <c r="E700" s="7" t="s">
        <v>1540</v>
      </c>
      <c r="F700" s="181">
        <v>2.75</v>
      </c>
      <c r="G700" s="182">
        <v>0.43530000000000002</v>
      </c>
      <c r="H700" s="183">
        <v>1</v>
      </c>
      <c r="I700" s="183">
        <v>1.6</v>
      </c>
      <c r="J700" s="183">
        <v>1.1499999999999999</v>
      </c>
      <c r="K700" s="20">
        <v>1</v>
      </c>
    </row>
    <row r="701" spans="1:11">
      <c r="A701" s="16" t="s">
        <v>764</v>
      </c>
      <c r="B701" s="7" t="s">
        <v>1873</v>
      </c>
      <c r="C701" s="7" t="s">
        <v>1532</v>
      </c>
      <c r="D701" s="7" t="s">
        <v>1874</v>
      </c>
      <c r="E701" s="7" t="s">
        <v>1540</v>
      </c>
      <c r="F701" s="181">
        <v>4.1399999999999997</v>
      </c>
      <c r="G701" s="182">
        <v>0.66720000000000002</v>
      </c>
      <c r="H701" s="183">
        <v>1</v>
      </c>
      <c r="I701" s="183">
        <v>1.6</v>
      </c>
      <c r="J701" s="183">
        <v>1.1499999999999999</v>
      </c>
      <c r="K701" s="20">
        <v>1</v>
      </c>
    </row>
    <row r="702" spans="1:11">
      <c r="A702" s="16" t="s">
        <v>765</v>
      </c>
      <c r="B702" s="7" t="s">
        <v>1873</v>
      </c>
      <c r="C702" s="7" t="s">
        <v>1533</v>
      </c>
      <c r="D702" s="7" t="s">
        <v>1874</v>
      </c>
      <c r="E702" s="7" t="s">
        <v>1540</v>
      </c>
      <c r="F702" s="181">
        <v>8.36</v>
      </c>
      <c r="G702" s="182">
        <v>1.675</v>
      </c>
      <c r="H702" s="183">
        <v>1</v>
      </c>
      <c r="I702" s="183">
        <v>1.6</v>
      </c>
      <c r="J702" s="183">
        <v>1.1499999999999999</v>
      </c>
      <c r="K702" s="20">
        <v>1</v>
      </c>
    </row>
    <row r="703" spans="1:11">
      <c r="A703" s="16" t="s">
        <v>766</v>
      </c>
      <c r="B703" s="7" t="s">
        <v>1875</v>
      </c>
      <c r="C703" s="7" t="s">
        <v>1528</v>
      </c>
      <c r="D703" s="7" t="s">
        <v>1876</v>
      </c>
      <c r="E703" s="7" t="s">
        <v>1540</v>
      </c>
      <c r="F703" s="181">
        <v>2.4700000000000002</v>
      </c>
      <c r="G703" s="182">
        <v>0.54879999999999995</v>
      </c>
      <c r="H703" s="183">
        <v>1</v>
      </c>
      <c r="I703" s="183">
        <v>1.6</v>
      </c>
      <c r="J703" s="183">
        <v>1.1499999999999999</v>
      </c>
      <c r="K703" s="20">
        <v>1</v>
      </c>
    </row>
    <row r="704" spans="1:11">
      <c r="A704" s="16" t="s">
        <v>767</v>
      </c>
      <c r="B704" s="7" t="s">
        <v>1875</v>
      </c>
      <c r="C704" s="7" t="s">
        <v>1531</v>
      </c>
      <c r="D704" s="7" t="s">
        <v>1876</v>
      </c>
      <c r="E704" s="7" t="s">
        <v>1540</v>
      </c>
      <c r="F704" s="181">
        <v>3.28</v>
      </c>
      <c r="G704" s="182">
        <v>0.68389999999999995</v>
      </c>
      <c r="H704" s="183">
        <v>1</v>
      </c>
      <c r="I704" s="183">
        <v>1.6</v>
      </c>
      <c r="J704" s="183">
        <v>1.1499999999999999</v>
      </c>
      <c r="K704" s="20">
        <v>1</v>
      </c>
    </row>
    <row r="705" spans="1:11">
      <c r="A705" s="16" t="s">
        <v>768</v>
      </c>
      <c r="B705" s="7" t="s">
        <v>1875</v>
      </c>
      <c r="C705" s="7" t="s">
        <v>1532</v>
      </c>
      <c r="D705" s="7" t="s">
        <v>1876</v>
      </c>
      <c r="E705" s="7" t="s">
        <v>1540</v>
      </c>
      <c r="F705" s="181">
        <v>5.29</v>
      </c>
      <c r="G705" s="182">
        <v>1.0512999999999999</v>
      </c>
      <c r="H705" s="183">
        <v>1</v>
      </c>
      <c r="I705" s="183">
        <v>1.6</v>
      </c>
      <c r="J705" s="183">
        <v>1.1499999999999999</v>
      </c>
      <c r="K705" s="20">
        <v>1</v>
      </c>
    </row>
    <row r="706" spans="1:11">
      <c r="A706" s="16" t="s">
        <v>769</v>
      </c>
      <c r="B706" s="7" t="s">
        <v>1875</v>
      </c>
      <c r="C706" s="7" t="s">
        <v>1533</v>
      </c>
      <c r="D706" s="7" t="s">
        <v>1876</v>
      </c>
      <c r="E706" s="7" t="s">
        <v>1540</v>
      </c>
      <c r="F706" s="181">
        <v>14.46</v>
      </c>
      <c r="G706" s="182">
        <v>3.7551999999999999</v>
      </c>
      <c r="H706" s="183">
        <v>1</v>
      </c>
      <c r="I706" s="183">
        <v>1.6</v>
      </c>
      <c r="J706" s="183">
        <v>1.1499999999999999</v>
      </c>
      <c r="K706" s="20">
        <v>1</v>
      </c>
    </row>
    <row r="707" spans="1:11">
      <c r="A707" s="16" t="s">
        <v>770</v>
      </c>
      <c r="B707" s="7" t="s">
        <v>1877</v>
      </c>
      <c r="C707" s="7" t="s">
        <v>1528</v>
      </c>
      <c r="D707" s="7" t="s">
        <v>1878</v>
      </c>
      <c r="E707" s="7" t="s">
        <v>1540</v>
      </c>
      <c r="F707" s="181">
        <v>2.39</v>
      </c>
      <c r="G707" s="182">
        <v>0.46250000000000002</v>
      </c>
      <c r="H707" s="183">
        <v>1</v>
      </c>
      <c r="I707" s="183">
        <v>1.6</v>
      </c>
      <c r="J707" s="183">
        <v>1.1499999999999999</v>
      </c>
      <c r="K707" s="20">
        <v>1</v>
      </c>
    </row>
    <row r="708" spans="1:11">
      <c r="A708" s="16" t="s">
        <v>771</v>
      </c>
      <c r="B708" s="7" t="s">
        <v>1877</v>
      </c>
      <c r="C708" s="7" t="s">
        <v>1531</v>
      </c>
      <c r="D708" s="7" t="s">
        <v>1878</v>
      </c>
      <c r="E708" s="7" t="s">
        <v>1540</v>
      </c>
      <c r="F708" s="181">
        <v>3.72</v>
      </c>
      <c r="G708" s="182">
        <v>0.66790000000000005</v>
      </c>
      <c r="H708" s="183">
        <v>1</v>
      </c>
      <c r="I708" s="183">
        <v>1.6</v>
      </c>
      <c r="J708" s="183">
        <v>1.1499999999999999</v>
      </c>
      <c r="K708" s="20">
        <v>1</v>
      </c>
    </row>
    <row r="709" spans="1:11">
      <c r="A709" s="16" t="s">
        <v>772</v>
      </c>
      <c r="B709" s="7" t="s">
        <v>1877</v>
      </c>
      <c r="C709" s="7" t="s">
        <v>1532</v>
      </c>
      <c r="D709" s="7" t="s">
        <v>1878</v>
      </c>
      <c r="E709" s="7" t="s">
        <v>1540</v>
      </c>
      <c r="F709" s="181">
        <v>5.53</v>
      </c>
      <c r="G709" s="182">
        <v>0.99829999999999997</v>
      </c>
      <c r="H709" s="183">
        <v>1</v>
      </c>
      <c r="I709" s="183">
        <v>1.6</v>
      </c>
      <c r="J709" s="183">
        <v>1.1499999999999999</v>
      </c>
      <c r="K709" s="20">
        <v>1</v>
      </c>
    </row>
    <row r="710" spans="1:11">
      <c r="A710" s="16" t="s">
        <v>773</v>
      </c>
      <c r="B710" s="7" t="s">
        <v>1877</v>
      </c>
      <c r="C710" s="7" t="s">
        <v>1533</v>
      </c>
      <c r="D710" s="7" t="s">
        <v>1878</v>
      </c>
      <c r="E710" s="7" t="s">
        <v>1540</v>
      </c>
      <c r="F710" s="181">
        <v>10.83</v>
      </c>
      <c r="G710" s="182">
        <v>2.3931</v>
      </c>
      <c r="H710" s="183">
        <v>1</v>
      </c>
      <c r="I710" s="183">
        <v>1.6</v>
      </c>
      <c r="J710" s="183">
        <v>1.1499999999999999</v>
      </c>
      <c r="K710" s="20">
        <v>1</v>
      </c>
    </row>
    <row r="711" spans="1:11">
      <c r="A711" s="16" t="s">
        <v>774</v>
      </c>
      <c r="B711" s="7" t="s">
        <v>1879</v>
      </c>
      <c r="C711" s="7" t="s">
        <v>1528</v>
      </c>
      <c r="D711" s="7" t="s">
        <v>1880</v>
      </c>
      <c r="E711" s="7" t="s">
        <v>1540</v>
      </c>
      <c r="F711" s="181">
        <v>2.2799999999999998</v>
      </c>
      <c r="G711" s="182">
        <v>0.39090000000000003</v>
      </c>
      <c r="H711" s="183">
        <v>1</v>
      </c>
      <c r="I711" s="183">
        <v>1.6</v>
      </c>
      <c r="J711" s="183">
        <v>1.1499999999999999</v>
      </c>
      <c r="K711" s="20">
        <v>1</v>
      </c>
    </row>
    <row r="712" spans="1:11">
      <c r="A712" s="16" t="s">
        <v>775</v>
      </c>
      <c r="B712" s="7" t="s">
        <v>1879</v>
      </c>
      <c r="C712" s="7" t="s">
        <v>1531</v>
      </c>
      <c r="D712" s="7" t="s">
        <v>1880</v>
      </c>
      <c r="E712" s="7" t="s">
        <v>1540</v>
      </c>
      <c r="F712" s="181">
        <v>2.83</v>
      </c>
      <c r="G712" s="182">
        <v>0.495</v>
      </c>
      <c r="H712" s="183">
        <v>1</v>
      </c>
      <c r="I712" s="183">
        <v>1.6</v>
      </c>
      <c r="J712" s="183">
        <v>1.1499999999999999</v>
      </c>
      <c r="K712" s="20">
        <v>1</v>
      </c>
    </row>
    <row r="713" spans="1:11">
      <c r="A713" s="16" t="s">
        <v>776</v>
      </c>
      <c r="B713" s="7" t="s">
        <v>1879</v>
      </c>
      <c r="C713" s="7" t="s">
        <v>1532</v>
      </c>
      <c r="D713" s="7" t="s">
        <v>1880</v>
      </c>
      <c r="E713" s="7" t="s">
        <v>1540</v>
      </c>
      <c r="F713" s="181">
        <v>4.3</v>
      </c>
      <c r="G713" s="182">
        <v>0.78310000000000002</v>
      </c>
      <c r="H713" s="183">
        <v>1</v>
      </c>
      <c r="I713" s="183">
        <v>1.6</v>
      </c>
      <c r="J713" s="183">
        <v>1.1499999999999999</v>
      </c>
      <c r="K713" s="20">
        <v>1</v>
      </c>
    </row>
    <row r="714" spans="1:11">
      <c r="A714" s="16" t="s">
        <v>777</v>
      </c>
      <c r="B714" s="7" t="s">
        <v>1879</v>
      </c>
      <c r="C714" s="7" t="s">
        <v>1533</v>
      </c>
      <c r="D714" s="7" t="s">
        <v>1880</v>
      </c>
      <c r="E714" s="7" t="s">
        <v>1540</v>
      </c>
      <c r="F714" s="181">
        <v>8.85</v>
      </c>
      <c r="G714" s="182">
        <v>1.9206000000000001</v>
      </c>
      <c r="H714" s="183">
        <v>1</v>
      </c>
      <c r="I714" s="183">
        <v>1.6</v>
      </c>
      <c r="J714" s="183">
        <v>1.1499999999999999</v>
      </c>
      <c r="K714" s="20">
        <v>1</v>
      </c>
    </row>
    <row r="715" spans="1:11">
      <c r="A715" s="16" t="s">
        <v>778</v>
      </c>
      <c r="B715" s="7" t="s">
        <v>1881</v>
      </c>
      <c r="C715" s="7" t="s">
        <v>1528</v>
      </c>
      <c r="D715" s="7" t="s">
        <v>1882</v>
      </c>
      <c r="E715" s="7" t="s">
        <v>1530</v>
      </c>
      <c r="F715" s="181">
        <v>4.45</v>
      </c>
      <c r="G715" s="182">
        <v>4.4668999999999999</v>
      </c>
      <c r="H715" s="183">
        <v>1</v>
      </c>
      <c r="I715" s="183">
        <v>1</v>
      </c>
      <c r="J715" s="184">
        <v>1</v>
      </c>
      <c r="K715" s="20">
        <v>1</v>
      </c>
    </row>
    <row r="716" spans="1:11">
      <c r="A716" s="16" t="s">
        <v>779</v>
      </c>
      <c r="B716" s="7" t="s">
        <v>1881</v>
      </c>
      <c r="C716" s="7" t="s">
        <v>1531</v>
      </c>
      <c r="D716" s="7" t="s">
        <v>1882</v>
      </c>
      <c r="E716" s="7" t="s">
        <v>1530</v>
      </c>
      <c r="F716" s="181">
        <v>5.43</v>
      </c>
      <c r="G716" s="182">
        <v>4.9489999999999998</v>
      </c>
      <c r="H716" s="183">
        <v>1</v>
      </c>
      <c r="I716" s="183">
        <v>1</v>
      </c>
      <c r="J716" s="184">
        <v>1</v>
      </c>
      <c r="K716" s="20">
        <v>1</v>
      </c>
    </row>
    <row r="717" spans="1:11">
      <c r="A717" s="16" t="s">
        <v>780</v>
      </c>
      <c r="B717" s="7" t="s">
        <v>1881</v>
      </c>
      <c r="C717" s="7" t="s">
        <v>1532</v>
      </c>
      <c r="D717" s="7" t="s">
        <v>1882</v>
      </c>
      <c r="E717" s="7" t="s">
        <v>1530</v>
      </c>
      <c r="F717" s="181">
        <v>8.1300000000000008</v>
      </c>
      <c r="G717" s="182">
        <v>5.8978999999999999</v>
      </c>
      <c r="H717" s="183">
        <v>1</v>
      </c>
      <c r="I717" s="183">
        <v>1</v>
      </c>
      <c r="J717" s="184">
        <v>1</v>
      </c>
      <c r="K717" s="20">
        <v>1</v>
      </c>
    </row>
    <row r="718" spans="1:11">
      <c r="A718" s="16" t="s">
        <v>781</v>
      </c>
      <c r="B718" s="7" t="s">
        <v>1881</v>
      </c>
      <c r="C718" s="7" t="s">
        <v>1533</v>
      </c>
      <c r="D718" s="7" t="s">
        <v>1882</v>
      </c>
      <c r="E718" s="7" t="s">
        <v>1530</v>
      </c>
      <c r="F718" s="181">
        <v>18.739999999999998</v>
      </c>
      <c r="G718" s="182">
        <v>10.2326</v>
      </c>
      <c r="H718" s="183">
        <v>1</v>
      </c>
      <c r="I718" s="183">
        <v>1</v>
      </c>
      <c r="J718" s="184">
        <v>1</v>
      </c>
      <c r="K718" s="20">
        <v>1</v>
      </c>
    </row>
    <row r="719" spans="1:11">
      <c r="A719" s="16" t="s">
        <v>782</v>
      </c>
      <c r="B719" s="7" t="s">
        <v>1883</v>
      </c>
      <c r="C719" s="7" t="s">
        <v>1528</v>
      </c>
      <c r="D719" s="7" t="s">
        <v>1884</v>
      </c>
      <c r="E719" s="7" t="s">
        <v>1540</v>
      </c>
      <c r="F719" s="181">
        <v>4.54</v>
      </c>
      <c r="G719" s="182">
        <v>1.3835</v>
      </c>
      <c r="H719" s="183">
        <v>1</v>
      </c>
      <c r="I719" s="183">
        <v>1.6</v>
      </c>
      <c r="J719" s="183">
        <v>1.1499999999999999</v>
      </c>
      <c r="K719" s="20">
        <v>1</v>
      </c>
    </row>
    <row r="720" spans="1:11">
      <c r="A720" s="16" t="s">
        <v>783</v>
      </c>
      <c r="B720" s="7" t="s">
        <v>1883</v>
      </c>
      <c r="C720" s="7" t="s">
        <v>1531</v>
      </c>
      <c r="D720" s="7" t="s">
        <v>1884</v>
      </c>
      <c r="E720" s="7" t="s">
        <v>1540</v>
      </c>
      <c r="F720" s="181">
        <v>7.05</v>
      </c>
      <c r="G720" s="182">
        <v>2.1535000000000002</v>
      </c>
      <c r="H720" s="183">
        <v>1</v>
      </c>
      <c r="I720" s="183">
        <v>1.6</v>
      </c>
      <c r="J720" s="183">
        <v>1.1499999999999999</v>
      </c>
      <c r="K720" s="20">
        <v>1</v>
      </c>
    </row>
    <row r="721" spans="1:11">
      <c r="A721" s="16" t="s">
        <v>784</v>
      </c>
      <c r="B721" s="7" t="s">
        <v>1883</v>
      </c>
      <c r="C721" s="7" t="s">
        <v>1532</v>
      </c>
      <c r="D721" s="7" t="s">
        <v>1884</v>
      </c>
      <c r="E721" s="7" t="s">
        <v>1540</v>
      </c>
      <c r="F721" s="181">
        <v>9.42</v>
      </c>
      <c r="G721" s="182">
        <v>2.8853</v>
      </c>
      <c r="H721" s="183">
        <v>1</v>
      </c>
      <c r="I721" s="183">
        <v>1.6</v>
      </c>
      <c r="J721" s="183">
        <v>1.1499999999999999</v>
      </c>
      <c r="K721" s="20">
        <v>1</v>
      </c>
    </row>
    <row r="722" spans="1:11">
      <c r="A722" s="16" t="s">
        <v>785</v>
      </c>
      <c r="B722" s="7" t="s">
        <v>1883</v>
      </c>
      <c r="C722" s="7" t="s">
        <v>1533</v>
      </c>
      <c r="D722" s="7" t="s">
        <v>1884</v>
      </c>
      <c r="E722" s="7" t="s">
        <v>1540</v>
      </c>
      <c r="F722" s="181">
        <v>20.93</v>
      </c>
      <c r="G722" s="182">
        <v>6.2275</v>
      </c>
      <c r="H722" s="183">
        <v>1</v>
      </c>
      <c r="I722" s="183">
        <v>1.6</v>
      </c>
      <c r="J722" s="183">
        <v>1.1499999999999999</v>
      </c>
      <c r="K722" s="20">
        <v>1</v>
      </c>
    </row>
    <row r="723" spans="1:11">
      <c r="A723" s="16" t="s">
        <v>786</v>
      </c>
      <c r="B723" s="7" t="s">
        <v>1885</v>
      </c>
      <c r="C723" s="7" t="s">
        <v>1528</v>
      </c>
      <c r="D723" s="7" t="s">
        <v>1886</v>
      </c>
      <c r="E723" s="7" t="s">
        <v>1540</v>
      </c>
      <c r="F723" s="181">
        <v>3.13</v>
      </c>
      <c r="G723" s="182">
        <v>1.2367999999999999</v>
      </c>
      <c r="H723" s="183">
        <v>1</v>
      </c>
      <c r="I723" s="183">
        <v>1.6</v>
      </c>
      <c r="J723" s="183">
        <v>1.1499999999999999</v>
      </c>
      <c r="K723" s="20">
        <v>1</v>
      </c>
    </row>
    <row r="724" spans="1:11">
      <c r="A724" s="16" t="s">
        <v>787</v>
      </c>
      <c r="B724" s="7" t="s">
        <v>1885</v>
      </c>
      <c r="C724" s="7" t="s">
        <v>1531</v>
      </c>
      <c r="D724" s="7" t="s">
        <v>1886</v>
      </c>
      <c r="E724" s="7" t="s">
        <v>1540</v>
      </c>
      <c r="F724" s="181">
        <v>4.04</v>
      </c>
      <c r="G724" s="182">
        <v>1.4537</v>
      </c>
      <c r="H724" s="183">
        <v>1</v>
      </c>
      <c r="I724" s="183">
        <v>1.6</v>
      </c>
      <c r="J724" s="183">
        <v>1.1499999999999999</v>
      </c>
      <c r="K724" s="20">
        <v>1</v>
      </c>
    </row>
    <row r="725" spans="1:11">
      <c r="A725" s="16" t="s">
        <v>788</v>
      </c>
      <c r="B725" s="7" t="s">
        <v>1885</v>
      </c>
      <c r="C725" s="7" t="s">
        <v>1532</v>
      </c>
      <c r="D725" s="7" t="s">
        <v>1886</v>
      </c>
      <c r="E725" s="7" t="s">
        <v>1540</v>
      </c>
      <c r="F725" s="181">
        <v>7.64</v>
      </c>
      <c r="G725" s="182">
        <v>2.3237999999999999</v>
      </c>
      <c r="H725" s="183">
        <v>1</v>
      </c>
      <c r="I725" s="183">
        <v>1.6</v>
      </c>
      <c r="J725" s="183">
        <v>1.1499999999999999</v>
      </c>
      <c r="K725" s="20">
        <v>1</v>
      </c>
    </row>
    <row r="726" spans="1:11">
      <c r="A726" s="16" t="s">
        <v>789</v>
      </c>
      <c r="B726" s="7" t="s">
        <v>1885</v>
      </c>
      <c r="C726" s="7" t="s">
        <v>1533</v>
      </c>
      <c r="D726" s="7" t="s">
        <v>1886</v>
      </c>
      <c r="E726" s="7" t="s">
        <v>1540</v>
      </c>
      <c r="F726" s="181">
        <v>16.37</v>
      </c>
      <c r="G726" s="182">
        <v>5.5702999999999996</v>
      </c>
      <c r="H726" s="183">
        <v>1</v>
      </c>
      <c r="I726" s="183">
        <v>1.6</v>
      </c>
      <c r="J726" s="183">
        <v>1.1499999999999999</v>
      </c>
      <c r="K726" s="20">
        <v>1</v>
      </c>
    </row>
    <row r="727" spans="1:11">
      <c r="A727" s="16" t="s">
        <v>790</v>
      </c>
      <c r="B727" s="7" t="s">
        <v>1887</v>
      </c>
      <c r="C727" s="7" t="s">
        <v>1528</v>
      </c>
      <c r="D727" s="7" t="s">
        <v>1888</v>
      </c>
      <c r="E727" s="7" t="s">
        <v>1540</v>
      </c>
      <c r="F727" s="181">
        <v>2.4</v>
      </c>
      <c r="G727" s="182">
        <v>1.0450999999999999</v>
      </c>
      <c r="H727" s="183">
        <v>1</v>
      </c>
      <c r="I727" s="183">
        <v>1.6</v>
      </c>
      <c r="J727" s="183">
        <v>1.1499999999999999</v>
      </c>
      <c r="K727" s="20">
        <v>1</v>
      </c>
    </row>
    <row r="728" spans="1:11">
      <c r="A728" s="16" t="s">
        <v>791</v>
      </c>
      <c r="B728" s="7" t="s">
        <v>1887</v>
      </c>
      <c r="C728" s="7" t="s">
        <v>1531</v>
      </c>
      <c r="D728" s="7" t="s">
        <v>1888</v>
      </c>
      <c r="E728" s="7" t="s">
        <v>1540</v>
      </c>
      <c r="F728" s="181">
        <v>3.33</v>
      </c>
      <c r="G728" s="182">
        <v>1.2726999999999999</v>
      </c>
      <c r="H728" s="183">
        <v>1</v>
      </c>
      <c r="I728" s="183">
        <v>1.6</v>
      </c>
      <c r="J728" s="183">
        <v>1.1499999999999999</v>
      </c>
      <c r="K728" s="20">
        <v>1</v>
      </c>
    </row>
    <row r="729" spans="1:11">
      <c r="A729" s="16" t="s">
        <v>792</v>
      </c>
      <c r="B729" s="7" t="s">
        <v>1887</v>
      </c>
      <c r="C729" s="7" t="s">
        <v>1532</v>
      </c>
      <c r="D729" s="7" t="s">
        <v>1888</v>
      </c>
      <c r="E729" s="7" t="s">
        <v>1540</v>
      </c>
      <c r="F729" s="181">
        <v>7.55</v>
      </c>
      <c r="G729" s="182">
        <v>1.9614</v>
      </c>
      <c r="H729" s="183">
        <v>1</v>
      </c>
      <c r="I729" s="183">
        <v>1.6</v>
      </c>
      <c r="J729" s="183">
        <v>1.1499999999999999</v>
      </c>
      <c r="K729" s="20">
        <v>1</v>
      </c>
    </row>
    <row r="730" spans="1:11">
      <c r="A730" s="16" t="s">
        <v>793</v>
      </c>
      <c r="B730" s="7" t="s">
        <v>1887</v>
      </c>
      <c r="C730" s="7" t="s">
        <v>1533</v>
      </c>
      <c r="D730" s="7" t="s">
        <v>1888</v>
      </c>
      <c r="E730" s="7" t="s">
        <v>1540</v>
      </c>
      <c r="F730" s="181">
        <v>16.440000000000001</v>
      </c>
      <c r="G730" s="182">
        <v>4.6814</v>
      </c>
      <c r="H730" s="183">
        <v>1</v>
      </c>
      <c r="I730" s="183">
        <v>1.6</v>
      </c>
      <c r="J730" s="183">
        <v>1.1499999999999999</v>
      </c>
      <c r="K730" s="20">
        <v>1</v>
      </c>
    </row>
    <row r="731" spans="1:11">
      <c r="A731" s="16" t="s">
        <v>794</v>
      </c>
      <c r="B731" s="7" t="s">
        <v>1889</v>
      </c>
      <c r="C731" s="7" t="s">
        <v>1528</v>
      </c>
      <c r="D731" s="7" t="s">
        <v>1890</v>
      </c>
      <c r="E731" s="7" t="s">
        <v>1540</v>
      </c>
      <c r="F731" s="181">
        <v>2.44</v>
      </c>
      <c r="G731" s="182">
        <v>1.0607</v>
      </c>
      <c r="H731" s="183">
        <v>1</v>
      </c>
      <c r="I731" s="183">
        <v>1.6</v>
      </c>
      <c r="J731" s="183">
        <v>1.1499999999999999</v>
      </c>
      <c r="K731" s="20">
        <v>1</v>
      </c>
    </row>
    <row r="732" spans="1:11">
      <c r="A732" s="16" t="s">
        <v>795</v>
      </c>
      <c r="B732" s="7" t="s">
        <v>1889</v>
      </c>
      <c r="C732" s="7" t="s">
        <v>1531</v>
      </c>
      <c r="D732" s="7" t="s">
        <v>1890</v>
      </c>
      <c r="E732" s="7" t="s">
        <v>1540</v>
      </c>
      <c r="F732" s="181">
        <v>4.13</v>
      </c>
      <c r="G732" s="182">
        <v>1.3767</v>
      </c>
      <c r="H732" s="183">
        <v>1</v>
      </c>
      <c r="I732" s="183">
        <v>1.6</v>
      </c>
      <c r="J732" s="183">
        <v>1.1499999999999999</v>
      </c>
      <c r="K732" s="20">
        <v>1</v>
      </c>
    </row>
    <row r="733" spans="1:11">
      <c r="A733" s="16" t="s">
        <v>796</v>
      </c>
      <c r="B733" s="7" t="s">
        <v>1889</v>
      </c>
      <c r="C733" s="7" t="s">
        <v>1532</v>
      </c>
      <c r="D733" s="7" t="s">
        <v>1890</v>
      </c>
      <c r="E733" s="7" t="s">
        <v>1540</v>
      </c>
      <c r="F733" s="181">
        <v>8.44</v>
      </c>
      <c r="G733" s="182">
        <v>2.2747999999999999</v>
      </c>
      <c r="H733" s="183">
        <v>1</v>
      </c>
      <c r="I733" s="183">
        <v>1.6</v>
      </c>
      <c r="J733" s="183">
        <v>1.1499999999999999</v>
      </c>
      <c r="K733" s="20">
        <v>1</v>
      </c>
    </row>
    <row r="734" spans="1:11">
      <c r="A734" s="16" t="s">
        <v>797</v>
      </c>
      <c r="B734" s="7" t="s">
        <v>1889</v>
      </c>
      <c r="C734" s="7" t="s">
        <v>1533</v>
      </c>
      <c r="D734" s="7" t="s">
        <v>1890</v>
      </c>
      <c r="E734" s="7" t="s">
        <v>1540</v>
      </c>
      <c r="F734" s="181">
        <v>15.28</v>
      </c>
      <c r="G734" s="182">
        <v>4.2183000000000002</v>
      </c>
      <c r="H734" s="183">
        <v>1</v>
      </c>
      <c r="I734" s="183">
        <v>1.6</v>
      </c>
      <c r="J734" s="183">
        <v>1.1499999999999999</v>
      </c>
      <c r="K734" s="20">
        <v>1</v>
      </c>
    </row>
    <row r="735" spans="1:11">
      <c r="A735" s="16" t="s">
        <v>798</v>
      </c>
      <c r="B735" s="7" t="s">
        <v>1891</v>
      </c>
      <c r="C735" s="7" t="s">
        <v>1528</v>
      </c>
      <c r="D735" s="7" t="s">
        <v>1892</v>
      </c>
      <c r="E735" s="7" t="s">
        <v>1540</v>
      </c>
      <c r="F735" s="181">
        <v>1.76</v>
      </c>
      <c r="G735" s="182">
        <v>0.8427</v>
      </c>
      <c r="H735" s="183">
        <v>1</v>
      </c>
      <c r="I735" s="183">
        <v>1.6</v>
      </c>
      <c r="J735" s="183">
        <v>1.1499999999999999</v>
      </c>
      <c r="K735" s="20">
        <v>1</v>
      </c>
    </row>
    <row r="736" spans="1:11">
      <c r="A736" s="16" t="s">
        <v>799</v>
      </c>
      <c r="B736" s="7" t="s">
        <v>1891</v>
      </c>
      <c r="C736" s="7" t="s">
        <v>1531</v>
      </c>
      <c r="D736" s="7" t="s">
        <v>1892</v>
      </c>
      <c r="E736" s="7" t="s">
        <v>1540</v>
      </c>
      <c r="F736" s="181">
        <v>3</v>
      </c>
      <c r="G736" s="182">
        <v>1.1649</v>
      </c>
      <c r="H736" s="183">
        <v>1</v>
      </c>
      <c r="I736" s="183">
        <v>1.6</v>
      </c>
      <c r="J736" s="183">
        <v>1.1499999999999999</v>
      </c>
      <c r="K736" s="20">
        <v>1</v>
      </c>
    </row>
    <row r="737" spans="1:11">
      <c r="A737" s="16" t="s">
        <v>800</v>
      </c>
      <c r="B737" s="7" t="s">
        <v>1891</v>
      </c>
      <c r="C737" s="7" t="s">
        <v>1532</v>
      </c>
      <c r="D737" s="7" t="s">
        <v>1892</v>
      </c>
      <c r="E737" s="7" t="s">
        <v>1540</v>
      </c>
      <c r="F737" s="181">
        <v>7.52</v>
      </c>
      <c r="G737" s="182">
        <v>1.7044999999999999</v>
      </c>
      <c r="H737" s="183">
        <v>1</v>
      </c>
      <c r="I737" s="183">
        <v>1.6</v>
      </c>
      <c r="J737" s="183">
        <v>1.1499999999999999</v>
      </c>
      <c r="K737" s="20">
        <v>1</v>
      </c>
    </row>
    <row r="738" spans="1:11">
      <c r="A738" s="16" t="s">
        <v>801</v>
      </c>
      <c r="B738" s="7" t="s">
        <v>1891</v>
      </c>
      <c r="C738" s="7" t="s">
        <v>1533</v>
      </c>
      <c r="D738" s="7" t="s">
        <v>1892</v>
      </c>
      <c r="E738" s="7" t="s">
        <v>1540</v>
      </c>
      <c r="F738" s="181">
        <v>13.48</v>
      </c>
      <c r="G738" s="182">
        <v>3.4617</v>
      </c>
      <c r="H738" s="183">
        <v>1</v>
      </c>
      <c r="I738" s="183">
        <v>1.6</v>
      </c>
      <c r="J738" s="183">
        <v>1.1499999999999999</v>
      </c>
      <c r="K738" s="20">
        <v>1</v>
      </c>
    </row>
    <row r="739" spans="1:11">
      <c r="A739" s="16" t="s">
        <v>802</v>
      </c>
      <c r="B739" s="7" t="s">
        <v>1893</v>
      </c>
      <c r="C739" s="7" t="s">
        <v>1528</v>
      </c>
      <c r="D739" s="7" t="s">
        <v>1894</v>
      </c>
      <c r="E739" s="7" t="s">
        <v>1540</v>
      </c>
      <c r="F739" s="181">
        <v>1.76</v>
      </c>
      <c r="G739" s="182">
        <v>0.63529999999999998</v>
      </c>
      <c r="H739" s="183">
        <v>1</v>
      </c>
      <c r="I739" s="183">
        <v>1.6</v>
      </c>
      <c r="J739" s="183">
        <v>1.1499999999999999</v>
      </c>
      <c r="K739" s="20">
        <v>1</v>
      </c>
    </row>
    <row r="740" spans="1:11">
      <c r="A740" s="16" t="s">
        <v>803</v>
      </c>
      <c r="B740" s="7" t="s">
        <v>1893</v>
      </c>
      <c r="C740" s="7" t="s">
        <v>1531</v>
      </c>
      <c r="D740" s="7" t="s">
        <v>1894</v>
      </c>
      <c r="E740" s="7" t="s">
        <v>1540</v>
      </c>
      <c r="F740" s="181">
        <v>2.4500000000000002</v>
      </c>
      <c r="G740" s="182">
        <v>0.82969999999999999</v>
      </c>
      <c r="H740" s="183">
        <v>1</v>
      </c>
      <c r="I740" s="183">
        <v>1.6</v>
      </c>
      <c r="J740" s="183">
        <v>1.1499999999999999</v>
      </c>
      <c r="K740" s="20">
        <v>1</v>
      </c>
    </row>
    <row r="741" spans="1:11">
      <c r="A741" s="16" t="s">
        <v>804</v>
      </c>
      <c r="B741" s="7" t="s">
        <v>1893</v>
      </c>
      <c r="C741" s="7" t="s">
        <v>1532</v>
      </c>
      <c r="D741" s="7" t="s">
        <v>1894</v>
      </c>
      <c r="E741" s="7" t="s">
        <v>1540</v>
      </c>
      <c r="F741" s="181">
        <v>5.78</v>
      </c>
      <c r="G741" s="182">
        <v>1.4067000000000001</v>
      </c>
      <c r="H741" s="183">
        <v>1</v>
      </c>
      <c r="I741" s="183">
        <v>1.6</v>
      </c>
      <c r="J741" s="183">
        <v>1.1499999999999999</v>
      </c>
      <c r="K741" s="20">
        <v>1</v>
      </c>
    </row>
    <row r="742" spans="1:11">
      <c r="A742" s="16" t="s">
        <v>805</v>
      </c>
      <c r="B742" s="7" t="s">
        <v>1893</v>
      </c>
      <c r="C742" s="7" t="s">
        <v>1533</v>
      </c>
      <c r="D742" s="7" t="s">
        <v>1894</v>
      </c>
      <c r="E742" s="7" t="s">
        <v>1540</v>
      </c>
      <c r="F742" s="181">
        <v>12.64</v>
      </c>
      <c r="G742" s="182">
        <v>2.9870000000000001</v>
      </c>
      <c r="H742" s="183">
        <v>1</v>
      </c>
      <c r="I742" s="183">
        <v>1.6</v>
      </c>
      <c r="J742" s="183">
        <v>1.1499999999999999</v>
      </c>
      <c r="K742" s="20">
        <v>1</v>
      </c>
    </row>
    <row r="743" spans="1:11">
      <c r="A743" s="16" t="s">
        <v>806</v>
      </c>
      <c r="B743" s="7" t="s">
        <v>1895</v>
      </c>
      <c r="C743" s="7" t="s">
        <v>1528</v>
      </c>
      <c r="D743" s="7" t="s">
        <v>1896</v>
      </c>
      <c r="E743" s="7" t="s">
        <v>1540</v>
      </c>
      <c r="F743" s="181">
        <v>2.0699999999999998</v>
      </c>
      <c r="G743" s="182">
        <v>1.1047</v>
      </c>
      <c r="H743" s="183">
        <v>1</v>
      </c>
      <c r="I743" s="183">
        <v>1.6</v>
      </c>
      <c r="J743" s="183">
        <v>1.1499999999999999</v>
      </c>
      <c r="K743" s="20">
        <v>1</v>
      </c>
    </row>
    <row r="744" spans="1:11">
      <c r="A744" s="16" t="s">
        <v>807</v>
      </c>
      <c r="B744" s="7" t="s">
        <v>1895</v>
      </c>
      <c r="C744" s="7" t="s">
        <v>1531</v>
      </c>
      <c r="D744" s="7" t="s">
        <v>1896</v>
      </c>
      <c r="E744" s="7" t="s">
        <v>1540</v>
      </c>
      <c r="F744" s="181">
        <v>3.29</v>
      </c>
      <c r="G744" s="182">
        <v>1.413</v>
      </c>
      <c r="H744" s="183">
        <v>1</v>
      </c>
      <c r="I744" s="183">
        <v>1.6</v>
      </c>
      <c r="J744" s="183">
        <v>1.1499999999999999</v>
      </c>
      <c r="K744" s="20">
        <v>1</v>
      </c>
    </row>
    <row r="745" spans="1:11">
      <c r="A745" s="16" t="s">
        <v>808</v>
      </c>
      <c r="B745" s="7" t="s">
        <v>1895</v>
      </c>
      <c r="C745" s="7" t="s">
        <v>1532</v>
      </c>
      <c r="D745" s="7" t="s">
        <v>1896</v>
      </c>
      <c r="E745" s="7" t="s">
        <v>1540</v>
      </c>
      <c r="F745" s="181">
        <v>6.68</v>
      </c>
      <c r="G745" s="182">
        <v>2.1343000000000001</v>
      </c>
      <c r="H745" s="183">
        <v>1</v>
      </c>
      <c r="I745" s="183">
        <v>1.6</v>
      </c>
      <c r="J745" s="183">
        <v>1.1499999999999999</v>
      </c>
      <c r="K745" s="20">
        <v>1</v>
      </c>
    </row>
    <row r="746" spans="1:11">
      <c r="A746" s="16" t="s">
        <v>809</v>
      </c>
      <c r="B746" s="7" t="s">
        <v>1895</v>
      </c>
      <c r="C746" s="7" t="s">
        <v>1533</v>
      </c>
      <c r="D746" s="7" t="s">
        <v>1896</v>
      </c>
      <c r="E746" s="7" t="s">
        <v>1540</v>
      </c>
      <c r="F746" s="181">
        <v>16.899999999999999</v>
      </c>
      <c r="G746" s="182">
        <v>5.3708999999999998</v>
      </c>
      <c r="H746" s="183">
        <v>1</v>
      </c>
      <c r="I746" s="183">
        <v>1.6</v>
      </c>
      <c r="J746" s="183">
        <v>1.1499999999999999</v>
      </c>
      <c r="K746" s="20">
        <v>1</v>
      </c>
    </row>
    <row r="747" spans="1:11">
      <c r="A747" s="16" t="s">
        <v>810</v>
      </c>
      <c r="B747" s="7" t="s">
        <v>1897</v>
      </c>
      <c r="C747" s="7" t="s">
        <v>1528</v>
      </c>
      <c r="D747" s="7" t="s">
        <v>1898</v>
      </c>
      <c r="E747" s="7" t="s">
        <v>1540</v>
      </c>
      <c r="F747" s="181">
        <v>2.61</v>
      </c>
      <c r="G747" s="182">
        <v>0.5282</v>
      </c>
      <c r="H747" s="183">
        <v>1</v>
      </c>
      <c r="I747" s="183">
        <v>1.6</v>
      </c>
      <c r="J747" s="183">
        <v>1.1499999999999999</v>
      </c>
      <c r="K747" s="20">
        <v>1</v>
      </c>
    </row>
    <row r="748" spans="1:11">
      <c r="A748" s="16" t="s">
        <v>811</v>
      </c>
      <c r="B748" s="7" t="s">
        <v>1897</v>
      </c>
      <c r="C748" s="7" t="s">
        <v>1531</v>
      </c>
      <c r="D748" s="7" t="s">
        <v>1898</v>
      </c>
      <c r="E748" s="7" t="s">
        <v>1540</v>
      </c>
      <c r="F748" s="181">
        <v>3.4</v>
      </c>
      <c r="G748" s="182">
        <v>0.65390000000000004</v>
      </c>
      <c r="H748" s="183">
        <v>1</v>
      </c>
      <c r="I748" s="183">
        <v>1.6</v>
      </c>
      <c r="J748" s="183">
        <v>1.1499999999999999</v>
      </c>
      <c r="K748" s="20">
        <v>1</v>
      </c>
    </row>
    <row r="749" spans="1:11">
      <c r="A749" s="16" t="s">
        <v>812</v>
      </c>
      <c r="B749" s="7" t="s">
        <v>1897</v>
      </c>
      <c r="C749" s="7" t="s">
        <v>1532</v>
      </c>
      <c r="D749" s="7" t="s">
        <v>1898</v>
      </c>
      <c r="E749" s="7" t="s">
        <v>1540</v>
      </c>
      <c r="F749" s="181">
        <v>4.6500000000000004</v>
      </c>
      <c r="G749" s="182">
        <v>0.82289999999999996</v>
      </c>
      <c r="H749" s="183">
        <v>1</v>
      </c>
      <c r="I749" s="183">
        <v>1.6</v>
      </c>
      <c r="J749" s="183">
        <v>1.1499999999999999</v>
      </c>
      <c r="K749" s="20">
        <v>1</v>
      </c>
    </row>
    <row r="750" spans="1:11">
      <c r="A750" s="16" t="s">
        <v>813</v>
      </c>
      <c r="B750" s="7" t="s">
        <v>1897</v>
      </c>
      <c r="C750" s="7" t="s">
        <v>1533</v>
      </c>
      <c r="D750" s="7" t="s">
        <v>1898</v>
      </c>
      <c r="E750" s="7" t="s">
        <v>1540</v>
      </c>
      <c r="F750" s="181">
        <v>10.62</v>
      </c>
      <c r="G750" s="182">
        <v>2.3691</v>
      </c>
      <c r="H750" s="183">
        <v>1</v>
      </c>
      <c r="I750" s="183">
        <v>1.6</v>
      </c>
      <c r="J750" s="183">
        <v>1.1499999999999999</v>
      </c>
      <c r="K750" s="20">
        <v>1</v>
      </c>
    </row>
    <row r="751" spans="1:11">
      <c r="A751" s="16" t="s">
        <v>814</v>
      </c>
      <c r="B751" s="7" t="s">
        <v>1899</v>
      </c>
      <c r="C751" s="7" t="s">
        <v>1528</v>
      </c>
      <c r="D751" s="7" t="s">
        <v>1900</v>
      </c>
      <c r="E751" s="7" t="s">
        <v>1540</v>
      </c>
      <c r="F751" s="181">
        <v>2.4500000000000002</v>
      </c>
      <c r="G751" s="182">
        <v>0.53720000000000001</v>
      </c>
      <c r="H751" s="183">
        <v>1</v>
      </c>
      <c r="I751" s="183">
        <v>1.6</v>
      </c>
      <c r="J751" s="183">
        <v>1.1499999999999999</v>
      </c>
      <c r="K751" s="20">
        <v>1</v>
      </c>
    </row>
    <row r="752" spans="1:11">
      <c r="A752" s="16" t="s">
        <v>815</v>
      </c>
      <c r="B752" s="7" t="s">
        <v>1899</v>
      </c>
      <c r="C752" s="7" t="s">
        <v>1531</v>
      </c>
      <c r="D752" s="7" t="s">
        <v>1900</v>
      </c>
      <c r="E752" s="7" t="s">
        <v>1540</v>
      </c>
      <c r="F752" s="181">
        <v>3.37</v>
      </c>
      <c r="G752" s="182">
        <v>0.64400000000000002</v>
      </c>
      <c r="H752" s="183">
        <v>1</v>
      </c>
      <c r="I752" s="183">
        <v>1.6</v>
      </c>
      <c r="J752" s="183">
        <v>1.1499999999999999</v>
      </c>
      <c r="K752" s="20">
        <v>1</v>
      </c>
    </row>
    <row r="753" spans="1:11">
      <c r="A753" s="16" t="s">
        <v>816</v>
      </c>
      <c r="B753" s="7" t="s">
        <v>1899</v>
      </c>
      <c r="C753" s="7" t="s">
        <v>1532</v>
      </c>
      <c r="D753" s="7" t="s">
        <v>1900</v>
      </c>
      <c r="E753" s="7" t="s">
        <v>1540</v>
      </c>
      <c r="F753" s="181">
        <v>5.59</v>
      </c>
      <c r="G753" s="182">
        <v>1.0132000000000001</v>
      </c>
      <c r="H753" s="183">
        <v>1</v>
      </c>
      <c r="I753" s="183">
        <v>1.6</v>
      </c>
      <c r="J753" s="183">
        <v>1.1499999999999999</v>
      </c>
      <c r="K753" s="20">
        <v>1</v>
      </c>
    </row>
    <row r="754" spans="1:11">
      <c r="A754" s="16" t="s">
        <v>817</v>
      </c>
      <c r="B754" s="7" t="s">
        <v>1899</v>
      </c>
      <c r="C754" s="7" t="s">
        <v>1533</v>
      </c>
      <c r="D754" s="7" t="s">
        <v>1900</v>
      </c>
      <c r="E754" s="7" t="s">
        <v>1540</v>
      </c>
      <c r="F754" s="181">
        <v>10.44</v>
      </c>
      <c r="G754" s="182">
        <v>2.1997</v>
      </c>
      <c r="H754" s="183">
        <v>1</v>
      </c>
      <c r="I754" s="183">
        <v>1.6</v>
      </c>
      <c r="J754" s="183">
        <v>1.1499999999999999</v>
      </c>
      <c r="K754" s="20">
        <v>1</v>
      </c>
    </row>
    <row r="755" spans="1:11">
      <c r="A755" s="16" t="s">
        <v>818</v>
      </c>
      <c r="B755" s="7" t="s">
        <v>1901</v>
      </c>
      <c r="C755" s="7" t="s">
        <v>1528</v>
      </c>
      <c r="D755" s="7" t="s">
        <v>1902</v>
      </c>
      <c r="E755" s="7" t="s">
        <v>1540</v>
      </c>
      <c r="F755" s="181">
        <v>2.4700000000000002</v>
      </c>
      <c r="G755" s="182">
        <v>0.41</v>
      </c>
      <c r="H755" s="183">
        <v>1</v>
      </c>
      <c r="I755" s="183">
        <v>1.6</v>
      </c>
      <c r="J755" s="183">
        <v>1.1499999999999999</v>
      </c>
      <c r="K755" s="20">
        <v>1</v>
      </c>
    </row>
    <row r="756" spans="1:11">
      <c r="A756" s="16" t="s">
        <v>819</v>
      </c>
      <c r="B756" s="7" t="s">
        <v>1901</v>
      </c>
      <c r="C756" s="7" t="s">
        <v>1531</v>
      </c>
      <c r="D756" s="7" t="s">
        <v>1902</v>
      </c>
      <c r="E756" s="7" t="s">
        <v>1540</v>
      </c>
      <c r="F756" s="181">
        <v>3.49</v>
      </c>
      <c r="G756" s="182">
        <v>0.56269999999999998</v>
      </c>
      <c r="H756" s="183">
        <v>1</v>
      </c>
      <c r="I756" s="183">
        <v>1.6</v>
      </c>
      <c r="J756" s="183">
        <v>1.1499999999999999</v>
      </c>
      <c r="K756" s="20">
        <v>1</v>
      </c>
    </row>
    <row r="757" spans="1:11">
      <c r="A757" s="16" t="s">
        <v>820</v>
      </c>
      <c r="B757" s="7" t="s">
        <v>1901</v>
      </c>
      <c r="C757" s="7" t="s">
        <v>1532</v>
      </c>
      <c r="D757" s="7" t="s">
        <v>1902</v>
      </c>
      <c r="E757" s="7" t="s">
        <v>1540</v>
      </c>
      <c r="F757" s="181">
        <v>6.06</v>
      </c>
      <c r="G757" s="182">
        <v>1.0233000000000001</v>
      </c>
      <c r="H757" s="183">
        <v>1</v>
      </c>
      <c r="I757" s="183">
        <v>1.6</v>
      </c>
      <c r="J757" s="183">
        <v>1.1499999999999999</v>
      </c>
      <c r="K757" s="20">
        <v>1</v>
      </c>
    </row>
    <row r="758" spans="1:11">
      <c r="A758" s="16" t="s">
        <v>821</v>
      </c>
      <c r="B758" s="7" t="s">
        <v>1901</v>
      </c>
      <c r="C758" s="7" t="s">
        <v>1533</v>
      </c>
      <c r="D758" s="7" t="s">
        <v>1902</v>
      </c>
      <c r="E758" s="7" t="s">
        <v>1540</v>
      </c>
      <c r="F758" s="181">
        <v>13.11</v>
      </c>
      <c r="G758" s="182">
        <v>2.5548000000000002</v>
      </c>
      <c r="H758" s="183">
        <v>1</v>
      </c>
      <c r="I758" s="183">
        <v>1.6</v>
      </c>
      <c r="J758" s="183">
        <v>1.1499999999999999</v>
      </c>
      <c r="K758" s="20">
        <v>1</v>
      </c>
    </row>
    <row r="759" spans="1:11">
      <c r="A759" s="16" t="s">
        <v>822</v>
      </c>
      <c r="B759" s="7" t="s">
        <v>1903</v>
      </c>
      <c r="C759" s="7" t="s">
        <v>1528</v>
      </c>
      <c r="D759" s="7" t="s">
        <v>1904</v>
      </c>
      <c r="E759" s="7" t="s">
        <v>1540</v>
      </c>
      <c r="F759" s="181">
        <v>2.5499999999999998</v>
      </c>
      <c r="G759" s="182">
        <v>0.39989999999999998</v>
      </c>
      <c r="H759" s="183">
        <v>1</v>
      </c>
      <c r="I759" s="183">
        <v>1.6</v>
      </c>
      <c r="J759" s="183">
        <v>1.1499999999999999</v>
      </c>
      <c r="K759" s="20">
        <v>1</v>
      </c>
    </row>
    <row r="760" spans="1:11">
      <c r="A760" s="16" t="s">
        <v>823</v>
      </c>
      <c r="B760" s="7" t="s">
        <v>1903</v>
      </c>
      <c r="C760" s="7" t="s">
        <v>1531</v>
      </c>
      <c r="D760" s="7" t="s">
        <v>1904</v>
      </c>
      <c r="E760" s="7" t="s">
        <v>1540</v>
      </c>
      <c r="F760" s="181">
        <v>3.33</v>
      </c>
      <c r="G760" s="182">
        <v>0.52329999999999999</v>
      </c>
      <c r="H760" s="183">
        <v>1</v>
      </c>
      <c r="I760" s="183">
        <v>1.6</v>
      </c>
      <c r="J760" s="183">
        <v>1.1499999999999999</v>
      </c>
      <c r="K760" s="20">
        <v>1</v>
      </c>
    </row>
    <row r="761" spans="1:11">
      <c r="A761" s="16" t="s">
        <v>824</v>
      </c>
      <c r="B761" s="7" t="s">
        <v>1903</v>
      </c>
      <c r="C761" s="7" t="s">
        <v>1532</v>
      </c>
      <c r="D761" s="7" t="s">
        <v>1904</v>
      </c>
      <c r="E761" s="7" t="s">
        <v>1540</v>
      </c>
      <c r="F761" s="181">
        <v>4.74</v>
      </c>
      <c r="G761" s="182">
        <v>0.75560000000000005</v>
      </c>
      <c r="H761" s="183">
        <v>1</v>
      </c>
      <c r="I761" s="183">
        <v>1.6</v>
      </c>
      <c r="J761" s="183">
        <v>1.1499999999999999</v>
      </c>
      <c r="K761" s="20">
        <v>1</v>
      </c>
    </row>
    <row r="762" spans="1:11">
      <c r="A762" s="16" t="s">
        <v>825</v>
      </c>
      <c r="B762" s="7" t="s">
        <v>1903</v>
      </c>
      <c r="C762" s="7" t="s">
        <v>1533</v>
      </c>
      <c r="D762" s="7" t="s">
        <v>1904</v>
      </c>
      <c r="E762" s="7" t="s">
        <v>1540</v>
      </c>
      <c r="F762" s="181">
        <v>8.5</v>
      </c>
      <c r="G762" s="182">
        <v>1.5742</v>
      </c>
      <c r="H762" s="183">
        <v>1</v>
      </c>
      <c r="I762" s="183">
        <v>1.6</v>
      </c>
      <c r="J762" s="183">
        <v>1.1499999999999999</v>
      </c>
      <c r="K762" s="20">
        <v>1</v>
      </c>
    </row>
    <row r="763" spans="1:11">
      <c r="A763" s="16" t="s">
        <v>826</v>
      </c>
      <c r="B763" s="7" t="s">
        <v>1905</v>
      </c>
      <c r="C763" s="7" t="s">
        <v>1528</v>
      </c>
      <c r="D763" s="7" t="s">
        <v>1906</v>
      </c>
      <c r="E763" s="7" t="s">
        <v>1540</v>
      </c>
      <c r="F763" s="181">
        <v>1.59</v>
      </c>
      <c r="G763" s="182">
        <v>0.42580000000000001</v>
      </c>
      <c r="H763" s="183">
        <v>1</v>
      </c>
      <c r="I763" s="183">
        <v>1.6</v>
      </c>
      <c r="J763" s="183">
        <v>1.1499999999999999</v>
      </c>
      <c r="K763" s="20">
        <v>1</v>
      </c>
    </row>
    <row r="764" spans="1:11">
      <c r="A764" s="16" t="s">
        <v>827</v>
      </c>
      <c r="B764" s="7" t="s">
        <v>1905</v>
      </c>
      <c r="C764" s="7" t="s">
        <v>1531</v>
      </c>
      <c r="D764" s="7" t="s">
        <v>1906</v>
      </c>
      <c r="E764" s="7" t="s">
        <v>1540</v>
      </c>
      <c r="F764" s="181">
        <v>1.91</v>
      </c>
      <c r="G764" s="182">
        <v>0.53900000000000003</v>
      </c>
      <c r="H764" s="183">
        <v>1</v>
      </c>
      <c r="I764" s="183">
        <v>1.6</v>
      </c>
      <c r="J764" s="183">
        <v>1.1499999999999999</v>
      </c>
      <c r="K764" s="20">
        <v>1</v>
      </c>
    </row>
    <row r="765" spans="1:11">
      <c r="A765" s="16" t="s">
        <v>828</v>
      </c>
      <c r="B765" s="7" t="s">
        <v>1905</v>
      </c>
      <c r="C765" s="7" t="s">
        <v>1532</v>
      </c>
      <c r="D765" s="7" t="s">
        <v>1906</v>
      </c>
      <c r="E765" s="7" t="s">
        <v>1540</v>
      </c>
      <c r="F765" s="181">
        <v>3.61</v>
      </c>
      <c r="G765" s="182">
        <v>0.87070000000000003</v>
      </c>
      <c r="H765" s="183">
        <v>1</v>
      </c>
      <c r="I765" s="183">
        <v>1.6</v>
      </c>
      <c r="J765" s="183">
        <v>1.1499999999999999</v>
      </c>
      <c r="K765" s="20">
        <v>1</v>
      </c>
    </row>
    <row r="766" spans="1:11">
      <c r="A766" s="16" t="s">
        <v>829</v>
      </c>
      <c r="B766" s="7" t="s">
        <v>1905</v>
      </c>
      <c r="C766" s="7" t="s">
        <v>1533</v>
      </c>
      <c r="D766" s="7" t="s">
        <v>1906</v>
      </c>
      <c r="E766" s="7" t="s">
        <v>1540</v>
      </c>
      <c r="F766" s="181">
        <v>8.1199999999999992</v>
      </c>
      <c r="G766" s="182">
        <v>1.8977999999999999</v>
      </c>
      <c r="H766" s="183">
        <v>1</v>
      </c>
      <c r="I766" s="183">
        <v>1.6</v>
      </c>
      <c r="J766" s="183">
        <v>1.1499999999999999</v>
      </c>
      <c r="K766" s="20">
        <v>1</v>
      </c>
    </row>
    <row r="767" spans="1:11">
      <c r="A767" s="16" t="s">
        <v>830</v>
      </c>
      <c r="B767" s="7" t="s">
        <v>1907</v>
      </c>
      <c r="C767" s="7" t="s">
        <v>1528</v>
      </c>
      <c r="D767" s="7" t="s">
        <v>1908</v>
      </c>
      <c r="E767" s="7" t="s">
        <v>1540</v>
      </c>
      <c r="F767" s="181">
        <v>1.93</v>
      </c>
      <c r="G767" s="182">
        <v>0.40660000000000002</v>
      </c>
      <c r="H767" s="183">
        <v>1</v>
      </c>
      <c r="I767" s="183">
        <v>1.6</v>
      </c>
      <c r="J767" s="183">
        <v>1.1499999999999999</v>
      </c>
      <c r="K767" s="20">
        <v>1</v>
      </c>
    </row>
    <row r="768" spans="1:11">
      <c r="A768" s="16" t="s">
        <v>831</v>
      </c>
      <c r="B768" s="7" t="s">
        <v>1907</v>
      </c>
      <c r="C768" s="7" t="s">
        <v>1531</v>
      </c>
      <c r="D768" s="7" t="s">
        <v>1908</v>
      </c>
      <c r="E768" s="7" t="s">
        <v>1540</v>
      </c>
      <c r="F768" s="181">
        <v>3.21</v>
      </c>
      <c r="G768" s="182">
        <v>0.60880000000000001</v>
      </c>
      <c r="H768" s="183">
        <v>1</v>
      </c>
      <c r="I768" s="183">
        <v>1.6</v>
      </c>
      <c r="J768" s="183">
        <v>1.1499999999999999</v>
      </c>
      <c r="K768" s="20">
        <v>1</v>
      </c>
    </row>
    <row r="769" spans="1:11">
      <c r="A769" s="16" t="s">
        <v>832</v>
      </c>
      <c r="B769" s="7" t="s">
        <v>1907</v>
      </c>
      <c r="C769" s="7" t="s">
        <v>1532</v>
      </c>
      <c r="D769" s="7" t="s">
        <v>1908</v>
      </c>
      <c r="E769" s="7" t="s">
        <v>1540</v>
      </c>
      <c r="F769" s="181">
        <v>4.99</v>
      </c>
      <c r="G769" s="182">
        <v>1.0015000000000001</v>
      </c>
      <c r="H769" s="183">
        <v>1</v>
      </c>
      <c r="I769" s="183">
        <v>1.6</v>
      </c>
      <c r="J769" s="183">
        <v>1.1499999999999999</v>
      </c>
      <c r="K769" s="20">
        <v>1</v>
      </c>
    </row>
    <row r="770" spans="1:11">
      <c r="A770" s="16" t="s">
        <v>833</v>
      </c>
      <c r="B770" s="7" t="s">
        <v>1907</v>
      </c>
      <c r="C770" s="7" t="s">
        <v>1533</v>
      </c>
      <c r="D770" s="7" t="s">
        <v>1908</v>
      </c>
      <c r="E770" s="7" t="s">
        <v>1540</v>
      </c>
      <c r="F770" s="181">
        <v>9.08</v>
      </c>
      <c r="G770" s="182">
        <v>2.032</v>
      </c>
      <c r="H770" s="183">
        <v>1</v>
      </c>
      <c r="I770" s="183">
        <v>1.6</v>
      </c>
      <c r="J770" s="183">
        <v>1.1499999999999999</v>
      </c>
      <c r="K770" s="20">
        <v>1</v>
      </c>
    </row>
    <row r="771" spans="1:11">
      <c r="A771" s="16" t="s">
        <v>834</v>
      </c>
      <c r="B771" s="7" t="s">
        <v>1909</v>
      </c>
      <c r="C771" s="7" t="s">
        <v>1528</v>
      </c>
      <c r="D771" s="7" t="s">
        <v>1910</v>
      </c>
      <c r="E771" s="7" t="s">
        <v>1540</v>
      </c>
      <c r="F771" s="181">
        <v>2.2999999999999998</v>
      </c>
      <c r="G771" s="182">
        <v>0.4466</v>
      </c>
      <c r="H771" s="183">
        <v>1</v>
      </c>
      <c r="I771" s="183">
        <v>1.6</v>
      </c>
      <c r="J771" s="183">
        <v>1.1499999999999999</v>
      </c>
      <c r="K771" s="20">
        <v>1</v>
      </c>
    </row>
    <row r="772" spans="1:11">
      <c r="A772" s="16" t="s">
        <v>835</v>
      </c>
      <c r="B772" s="7" t="s">
        <v>1909</v>
      </c>
      <c r="C772" s="7" t="s">
        <v>1531</v>
      </c>
      <c r="D772" s="7" t="s">
        <v>1910</v>
      </c>
      <c r="E772" s="7" t="s">
        <v>1540</v>
      </c>
      <c r="F772" s="181">
        <v>3.1</v>
      </c>
      <c r="G772" s="182">
        <v>0.60709999999999997</v>
      </c>
      <c r="H772" s="183">
        <v>1</v>
      </c>
      <c r="I772" s="183">
        <v>1.6</v>
      </c>
      <c r="J772" s="183">
        <v>1.1499999999999999</v>
      </c>
      <c r="K772" s="20">
        <v>1</v>
      </c>
    </row>
    <row r="773" spans="1:11">
      <c r="A773" s="16" t="s">
        <v>836</v>
      </c>
      <c r="B773" s="7" t="s">
        <v>1909</v>
      </c>
      <c r="C773" s="7" t="s">
        <v>1532</v>
      </c>
      <c r="D773" s="7" t="s">
        <v>1910</v>
      </c>
      <c r="E773" s="7" t="s">
        <v>1540</v>
      </c>
      <c r="F773" s="181">
        <v>4.74</v>
      </c>
      <c r="G773" s="182">
        <v>0.90239999999999998</v>
      </c>
      <c r="H773" s="183">
        <v>1</v>
      </c>
      <c r="I773" s="183">
        <v>1.6</v>
      </c>
      <c r="J773" s="183">
        <v>1.1499999999999999</v>
      </c>
      <c r="K773" s="20">
        <v>1</v>
      </c>
    </row>
    <row r="774" spans="1:11">
      <c r="A774" s="16" t="s">
        <v>837</v>
      </c>
      <c r="B774" s="7" t="s">
        <v>1909</v>
      </c>
      <c r="C774" s="7" t="s">
        <v>1533</v>
      </c>
      <c r="D774" s="7" t="s">
        <v>1910</v>
      </c>
      <c r="E774" s="7" t="s">
        <v>1540</v>
      </c>
      <c r="F774" s="181">
        <v>9.66</v>
      </c>
      <c r="G774" s="182">
        <v>2.0975000000000001</v>
      </c>
      <c r="H774" s="183">
        <v>1</v>
      </c>
      <c r="I774" s="183">
        <v>1.6</v>
      </c>
      <c r="J774" s="183">
        <v>1.1499999999999999</v>
      </c>
      <c r="K774" s="20">
        <v>1</v>
      </c>
    </row>
    <row r="775" spans="1:11">
      <c r="A775" s="16" t="s">
        <v>838</v>
      </c>
      <c r="B775" s="7" t="s">
        <v>1911</v>
      </c>
      <c r="C775" s="7" t="s">
        <v>1528</v>
      </c>
      <c r="D775" s="7" t="s">
        <v>1912</v>
      </c>
      <c r="E775" s="7" t="s">
        <v>1540</v>
      </c>
      <c r="F775" s="181">
        <v>1.71</v>
      </c>
      <c r="G775" s="182">
        <v>1.1347</v>
      </c>
      <c r="H775" s="183">
        <v>1</v>
      </c>
      <c r="I775" s="183">
        <v>1.6</v>
      </c>
      <c r="J775" s="183">
        <v>1.1499999999999999</v>
      </c>
      <c r="K775" s="20">
        <v>1</v>
      </c>
    </row>
    <row r="776" spans="1:11">
      <c r="A776" s="16" t="s">
        <v>839</v>
      </c>
      <c r="B776" s="7" t="s">
        <v>1911</v>
      </c>
      <c r="C776" s="7" t="s">
        <v>1531</v>
      </c>
      <c r="D776" s="7" t="s">
        <v>1912</v>
      </c>
      <c r="E776" s="7" t="s">
        <v>1540</v>
      </c>
      <c r="F776" s="181">
        <v>2.2799999999999998</v>
      </c>
      <c r="G776" s="182">
        <v>1.2391000000000001</v>
      </c>
      <c r="H776" s="183">
        <v>1</v>
      </c>
      <c r="I776" s="183">
        <v>1.6</v>
      </c>
      <c r="J776" s="183">
        <v>1.1499999999999999</v>
      </c>
      <c r="K776" s="20">
        <v>1</v>
      </c>
    </row>
    <row r="777" spans="1:11">
      <c r="A777" s="16" t="s">
        <v>840</v>
      </c>
      <c r="B777" s="7" t="s">
        <v>1911</v>
      </c>
      <c r="C777" s="7" t="s">
        <v>1532</v>
      </c>
      <c r="D777" s="7" t="s">
        <v>1912</v>
      </c>
      <c r="E777" s="7" t="s">
        <v>1540</v>
      </c>
      <c r="F777" s="181">
        <v>5.74</v>
      </c>
      <c r="G777" s="182">
        <v>2.0423</v>
      </c>
      <c r="H777" s="183">
        <v>1</v>
      </c>
      <c r="I777" s="183">
        <v>1.6</v>
      </c>
      <c r="J777" s="183">
        <v>1.1499999999999999</v>
      </c>
      <c r="K777" s="20">
        <v>1</v>
      </c>
    </row>
    <row r="778" spans="1:11">
      <c r="A778" s="16" t="s">
        <v>841</v>
      </c>
      <c r="B778" s="7" t="s">
        <v>1911</v>
      </c>
      <c r="C778" s="7" t="s">
        <v>1533</v>
      </c>
      <c r="D778" s="7" t="s">
        <v>1912</v>
      </c>
      <c r="E778" s="7" t="s">
        <v>1540</v>
      </c>
      <c r="F778" s="181">
        <v>14.59</v>
      </c>
      <c r="G778" s="182">
        <v>4.7195</v>
      </c>
      <c r="H778" s="183">
        <v>1</v>
      </c>
      <c r="I778" s="183">
        <v>1.6</v>
      </c>
      <c r="J778" s="183">
        <v>1.1499999999999999</v>
      </c>
      <c r="K778" s="20">
        <v>1</v>
      </c>
    </row>
    <row r="779" spans="1:11">
      <c r="A779" s="16" t="s">
        <v>842</v>
      </c>
      <c r="B779" s="7" t="s">
        <v>1913</v>
      </c>
      <c r="C779" s="7" t="s">
        <v>1528</v>
      </c>
      <c r="D779" s="7" t="s">
        <v>1914</v>
      </c>
      <c r="E779" s="7" t="s">
        <v>1540</v>
      </c>
      <c r="F779" s="181">
        <v>2.08</v>
      </c>
      <c r="G779" s="182">
        <v>0.7097</v>
      </c>
      <c r="H779" s="183">
        <v>1</v>
      </c>
      <c r="I779" s="183">
        <v>1.6</v>
      </c>
      <c r="J779" s="183">
        <v>1.1499999999999999</v>
      </c>
      <c r="K779" s="20">
        <v>1</v>
      </c>
    </row>
    <row r="780" spans="1:11">
      <c r="A780" s="16" t="s">
        <v>843</v>
      </c>
      <c r="B780" s="7" t="s">
        <v>1913</v>
      </c>
      <c r="C780" s="7" t="s">
        <v>1531</v>
      </c>
      <c r="D780" s="7" t="s">
        <v>1914</v>
      </c>
      <c r="E780" s="7" t="s">
        <v>1540</v>
      </c>
      <c r="F780" s="181">
        <v>2.29</v>
      </c>
      <c r="G780" s="182">
        <v>1.2315</v>
      </c>
      <c r="H780" s="183">
        <v>1</v>
      </c>
      <c r="I780" s="183">
        <v>1.6</v>
      </c>
      <c r="J780" s="183">
        <v>1.1499999999999999</v>
      </c>
      <c r="K780" s="20">
        <v>1</v>
      </c>
    </row>
    <row r="781" spans="1:11">
      <c r="A781" s="16" t="s">
        <v>844</v>
      </c>
      <c r="B781" s="7" t="s">
        <v>1913</v>
      </c>
      <c r="C781" s="7" t="s">
        <v>1532</v>
      </c>
      <c r="D781" s="7" t="s">
        <v>1914</v>
      </c>
      <c r="E781" s="7" t="s">
        <v>1540</v>
      </c>
      <c r="F781" s="181">
        <v>8.02</v>
      </c>
      <c r="G781" s="182">
        <v>1.8989</v>
      </c>
      <c r="H781" s="183">
        <v>1</v>
      </c>
      <c r="I781" s="183">
        <v>1.6</v>
      </c>
      <c r="J781" s="183">
        <v>1.1499999999999999</v>
      </c>
      <c r="K781" s="20">
        <v>1</v>
      </c>
    </row>
    <row r="782" spans="1:11">
      <c r="A782" s="16" t="s">
        <v>845</v>
      </c>
      <c r="B782" s="7" t="s">
        <v>1913</v>
      </c>
      <c r="C782" s="7" t="s">
        <v>1533</v>
      </c>
      <c r="D782" s="7" t="s">
        <v>1914</v>
      </c>
      <c r="E782" s="7" t="s">
        <v>1540</v>
      </c>
      <c r="F782" s="181">
        <v>18.63</v>
      </c>
      <c r="G782" s="182">
        <v>4.7348999999999997</v>
      </c>
      <c r="H782" s="183">
        <v>1</v>
      </c>
      <c r="I782" s="183">
        <v>1.6</v>
      </c>
      <c r="J782" s="183">
        <v>1.1499999999999999</v>
      </c>
      <c r="K782" s="20">
        <v>1</v>
      </c>
    </row>
    <row r="783" spans="1:11">
      <c r="A783" s="16" t="s">
        <v>846</v>
      </c>
      <c r="B783" s="7" t="s">
        <v>1915</v>
      </c>
      <c r="C783" s="7" t="s">
        <v>1528</v>
      </c>
      <c r="D783" s="7" t="s">
        <v>1916</v>
      </c>
      <c r="E783" s="7" t="s">
        <v>1540</v>
      </c>
      <c r="F783" s="181">
        <v>1.62</v>
      </c>
      <c r="G783" s="182">
        <v>0.56520000000000004</v>
      </c>
      <c r="H783" s="183">
        <v>1</v>
      </c>
      <c r="I783" s="183">
        <v>1.6</v>
      </c>
      <c r="J783" s="183">
        <v>1.1499999999999999</v>
      </c>
      <c r="K783" s="20">
        <v>1</v>
      </c>
    </row>
    <row r="784" spans="1:11">
      <c r="A784" s="16" t="s">
        <v>847</v>
      </c>
      <c r="B784" s="7" t="s">
        <v>1915</v>
      </c>
      <c r="C784" s="7" t="s">
        <v>1531</v>
      </c>
      <c r="D784" s="7" t="s">
        <v>1916</v>
      </c>
      <c r="E784" s="7" t="s">
        <v>1540</v>
      </c>
      <c r="F784" s="181">
        <v>2.54</v>
      </c>
      <c r="G784" s="182">
        <v>0.73660000000000003</v>
      </c>
      <c r="H784" s="183">
        <v>1</v>
      </c>
      <c r="I784" s="183">
        <v>1.6</v>
      </c>
      <c r="J784" s="183">
        <v>1.1499999999999999</v>
      </c>
      <c r="K784" s="20">
        <v>1</v>
      </c>
    </row>
    <row r="785" spans="1:11">
      <c r="A785" s="16" t="s">
        <v>848</v>
      </c>
      <c r="B785" s="7" t="s">
        <v>1915</v>
      </c>
      <c r="C785" s="7" t="s">
        <v>1532</v>
      </c>
      <c r="D785" s="7" t="s">
        <v>1916</v>
      </c>
      <c r="E785" s="7" t="s">
        <v>1540</v>
      </c>
      <c r="F785" s="181">
        <v>6.75</v>
      </c>
      <c r="G785" s="182">
        <v>1.4837</v>
      </c>
      <c r="H785" s="183">
        <v>1</v>
      </c>
      <c r="I785" s="183">
        <v>1.6</v>
      </c>
      <c r="J785" s="183">
        <v>1.1499999999999999</v>
      </c>
      <c r="K785" s="20">
        <v>1</v>
      </c>
    </row>
    <row r="786" spans="1:11">
      <c r="A786" s="16" t="s">
        <v>849</v>
      </c>
      <c r="B786" s="7" t="s">
        <v>1915</v>
      </c>
      <c r="C786" s="7" t="s">
        <v>1533</v>
      </c>
      <c r="D786" s="7" t="s">
        <v>1916</v>
      </c>
      <c r="E786" s="7" t="s">
        <v>1540</v>
      </c>
      <c r="F786" s="181">
        <v>12.54</v>
      </c>
      <c r="G786" s="182">
        <v>2.9912000000000001</v>
      </c>
      <c r="H786" s="183">
        <v>1</v>
      </c>
      <c r="I786" s="183">
        <v>1.6</v>
      </c>
      <c r="J786" s="183">
        <v>1.1499999999999999</v>
      </c>
      <c r="K786" s="20">
        <v>1</v>
      </c>
    </row>
    <row r="787" spans="1:11">
      <c r="A787" s="16" t="s">
        <v>850</v>
      </c>
      <c r="B787" s="7" t="s">
        <v>1917</v>
      </c>
      <c r="C787" s="7" t="s">
        <v>1528</v>
      </c>
      <c r="D787" s="7" t="s">
        <v>1918</v>
      </c>
      <c r="E787" s="7" t="s">
        <v>1540</v>
      </c>
      <c r="F787" s="181">
        <v>1.82</v>
      </c>
      <c r="G787" s="182">
        <v>0.62929999999999997</v>
      </c>
      <c r="H787" s="183">
        <v>1</v>
      </c>
      <c r="I787" s="183">
        <v>1.6</v>
      </c>
      <c r="J787" s="183">
        <v>1.1499999999999999</v>
      </c>
      <c r="K787" s="20">
        <v>1</v>
      </c>
    </row>
    <row r="788" spans="1:11">
      <c r="A788" s="16" t="s">
        <v>851</v>
      </c>
      <c r="B788" s="7" t="s">
        <v>1917</v>
      </c>
      <c r="C788" s="7" t="s">
        <v>1531</v>
      </c>
      <c r="D788" s="7" t="s">
        <v>1918</v>
      </c>
      <c r="E788" s="7" t="s">
        <v>1540</v>
      </c>
      <c r="F788" s="181">
        <v>4.9000000000000004</v>
      </c>
      <c r="G788" s="182">
        <v>1.1659999999999999</v>
      </c>
      <c r="H788" s="183">
        <v>1</v>
      </c>
      <c r="I788" s="183">
        <v>1.6</v>
      </c>
      <c r="J788" s="183">
        <v>1.1499999999999999</v>
      </c>
      <c r="K788" s="20">
        <v>1</v>
      </c>
    </row>
    <row r="789" spans="1:11">
      <c r="A789" s="16" t="s">
        <v>852</v>
      </c>
      <c r="B789" s="7" t="s">
        <v>1917</v>
      </c>
      <c r="C789" s="7" t="s">
        <v>1532</v>
      </c>
      <c r="D789" s="7" t="s">
        <v>1918</v>
      </c>
      <c r="E789" s="7" t="s">
        <v>1540</v>
      </c>
      <c r="F789" s="181">
        <v>10.02</v>
      </c>
      <c r="G789" s="182">
        <v>2.2492999999999999</v>
      </c>
      <c r="H789" s="183">
        <v>1</v>
      </c>
      <c r="I789" s="183">
        <v>1.6</v>
      </c>
      <c r="J789" s="183">
        <v>1.1499999999999999</v>
      </c>
      <c r="K789" s="20">
        <v>1</v>
      </c>
    </row>
    <row r="790" spans="1:11">
      <c r="A790" s="16" t="s">
        <v>853</v>
      </c>
      <c r="B790" s="7" t="s">
        <v>1917</v>
      </c>
      <c r="C790" s="7" t="s">
        <v>1533</v>
      </c>
      <c r="D790" s="7" t="s">
        <v>1918</v>
      </c>
      <c r="E790" s="7" t="s">
        <v>1540</v>
      </c>
      <c r="F790" s="181">
        <v>19.25</v>
      </c>
      <c r="G790" s="182">
        <v>5.1266999999999996</v>
      </c>
      <c r="H790" s="183">
        <v>1</v>
      </c>
      <c r="I790" s="183">
        <v>1.6</v>
      </c>
      <c r="J790" s="183">
        <v>1.1499999999999999</v>
      </c>
      <c r="K790" s="20">
        <v>1</v>
      </c>
    </row>
    <row r="791" spans="1:11">
      <c r="A791" s="16" t="s">
        <v>854</v>
      </c>
      <c r="B791" s="7" t="s">
        <v>1919</v>
      </c>
      <c r="C791" s="7" t="s">
        <v>1528</v>
      </c>
      <c r="D791" s="7" t="s">
        <v>1920</v>
      </c>
      <c r="E791" s="7" t="s">
        <v>1540</v>
      </c>
      <c r="F791" s="181">
        <v>2.4300000000000002</v>
      </c>
      <c r="G791" s="182">
        <v>0.82320000000000004</v>
      </c>
      <c r="H791" s="183">
        <v>1</v>
      </c>
      <c r="I791" s="183">
        <v>1.6</v>
      </c>
      <c r="J791" s="183">
        <v>1.1499999999999999</v>
      </c>
      <c r="K791" s="20">
        <v>1</v>
      </c>
    </row>
    <row r="792" spans="1:11">
      <c r="A792" s="16" t="s">
        <v>855</v>
      </c>
      <c r="B792" s="7" t="s">
        <v>1919</v>
      </c>
      <c r="C792" s="7" t="s">
        <v>1531</v>
      </c>
      <c r="D792" s="7" t="s">
        <v>1920</v>
      </c>
      <c r="E792" s="7" t="s">
        <v>1540</v>
      </c>
      <c r="F792" s="181">
        <v>1.84</v>
      </c>
      <c r="G792" s="182">
        <v>1.149</v>
      </c>
      <c r="H792" s="183">
        <v>1</v>
      </c>
      <c r="I792" s="183">
        <v>1.6</v>
      </c>
      <c r="J792" s="183">
        <v>1.1499999999999999</v>
      </c>
      <c r="K792" s="20">
        <v>1</v>
      </c>
    </row>
    <row r="793" spans="1:11">
      <c r="A793" s="16" t="s">
        <v>856</v>
      </c>
      <c r="B793" s="7" t="s">
        <v>1919</v>
      </c>
      <c r="C793" s="7" t="s">
        <v>1532</v>
      </c>
      <c r="D793" s="7" t="s">
        <v>1920</v>
      </c>
      <c r="E793" s="7" t="s">
        <v>1540</v>
      </c>
      <c r="F793" s="181">
        <v>4.5999999999999996</v>
      </c>
      <c r="G793" s="182">
        <v>1.5155000000000001</v>
      </c>
      <c r="H793" s="183">
        <v>1</v>
      </c>
      <c r="I793" s="183">
        <v>1.6</v>
      </c>
      <c r="J793" s="183">
        <v>1.1499999999999999</v>
      </c>
      <c r="K793" s="20">
        <v>1</v>
      </c>
    </row>
    <row r="794" spans="1:11">
      <c r="A794" s="16" t="s">
        <v>857</v>
      </c>
      <c r="B794" s="7" t="s">
        <v>1919</v>
      </c>
      <c r="C794" s="7" t="s">
        <v>1533</v>
      </c>
      <c r="D794" s="7" t="s">
        <v>1920</v>
      </c>
      <c r="E794" s="7" t="s">
        <v>1540</v>
      </c>
      <c r="F794" s="181">
        <v>17</v>
      </c>
      <c r="G794" s="182">
        <v>3.7820999999999998</v>
      </c>
      <c r="H794" s="183">
        <v>1</v>
      </c>
      <c r="I794" s="183">
        <v>1.6</v>
      </c>
      <c r="J794" s="183">
        <v>1.1499999999999999</v>
      </c>
      <c r="K794" s="20">
        <v>1</v>
      </c>
    </row>
    <row r="795" spans="1:11">
      <c r="A795" s="16" t="s">
        <v>858</v>
      </c>
      <c r="B795" s="7" t="s">
        <v>1921</v>
      </c>
      <c r="C795" s="7" t="s">
        <v>1528</v>
      </c>
      <c r="D795" s="7" t="s">
        <v>1922</v>
      </c>
      <c r="E795" s="7" t="s">
        <v>1540</v>
      </c>
      <c r="F795" s="181">
        <v>2.38</v>
      </c>
      <c r="G795" s="182">
        <v>0.52039999999999997</v>
      </c>
      <c r="H795" s="183">
        <v>1</v>
      </c>
      <c r="I795" s="183">
        <v>1.6</v>
      </c>
      <c r="J795" s="183">
        <v>1.1499999999999999</v>
      </c>
      <c r="K795" s="20">
        <v>1</v>
      </c>
    </row>
    <row r="796" spans="1:11">
      <c r="A796" s="16" t="s">
        <v>859</v>
      </c>
      <c r="B796" s="7" t="s">
        <v>1921</v>
      </c>
      <c r="C796" s="7" t="s">
        <v>1531</v>
      </c>
      <c r="D796" s="7" t="s">
        <v>1922</v>
      </c>
      <c r="E796" s="7" t="s">
        <v>1540</v>
      </c>
      <c r="F796" s="181">
        <v>3.96</v>
      </c>
      <c r="G796" s="182">
        <v>0.68020000000000003</v>
      </c>
      <c r="H796" s="183">
        <v>1</v>
      </c>
      <c r="I796" s="183">
        <v>1.6</v>
      </c>
      <c r="J796" s="183">
        <v>1.1499999999999999</v>
      </c>
      <c r="K796" s="20">
        <v>1</v>
      </c>
    </row>
    <row r="797" spans="1:11">
      <c r="A797" s="16" t="s">
        <v>860</v>
      </c>
      <c r="B797" s="7" t="s">
        <v>1921</v>
      </c>
      <c r="C797" s="7" t="s">
        <v>1532</v>
      </c>
      <c r="D797" s="7" t="s">
        <v>1922</v>
      </c>
      <c r="E797" s="7" t="s">
        <v>1540</v>
      </c>
      <c r="F797" s="181">
        <v>5.66</v>
      </c>
      <c r="G797" s="182">
        <v>1.0124</v>
      </c>
      <c r="H797" s="183">
        <v>1</v>
      </c>
      <c r="I797" s="183">
        <v>1.6</v>
      </c>
      <c r="J797" s="183">
        <v>1.1499999999999999</v>
      </c>
      <c r="K797" s="20">
        <v>1</v>
      </c>
    </row>
    <row r="798" spans="1:11">
      <c r="A798" s="16" t="s">
        <v>861</v>
      </c>
      <c r="B798" s="7" t="s">
        <v>1921</v>
      </c>
      <c r="C798" s="7" t="s">
        <v>1533</v>
      </c>
      <c r="D798" s="7" t="s">
        <v>1922</v>
      </c>
      <c r="E798" s="7" t="s">
        <v>1540</v>
      </c>
      <c r="F798" s="181">
        <v>10.1</v>
      </c>
      <c r="G798" s="182">
        <v>2.0363000000000002</v>
      </c>
      <c r="H798" s="183">
        <v>1</v>
      </c>
      <c r="I798" s="183">
        <v>1.6</v>
      </c>
      <c r="J798" s="183">
        <v>1.1499999999999999</v>
      </c>
      <c r="K798" s="20">
        <v>1</v>
      </c>
    </row>
    <row r="799" spans="1:11">
      <c r="A799" s="16" t="s">
        <v>862</v>
      </c>
      <c r="B799" s="7" t="s">
        <v>1923</v>
      </c>
      <c r="C799" s="7" t="s">
        <v>1528</v>
      </c>
      <c r="D799" s="7" t="s">
        <v>1924</v>
      </c>
      <c r="E799" s="7" t="s">
        <v>1540</v>
      </c>
      <c r="F799" s="181">
        <v>2.48</v>
      </c>
      <c r="G799" s="182">
        <v>0.41849999999999998</v>
      </c>
      <c r="H799" s="183">
        <v>1</v>
      </c>
      <c r="I799" s="183">
        <v>1.6</v>
      </c>
      <c r="J799" s="183">
        <v>1.1499999999999999</v>
      </c>
      <c r="K799" s="20">
        <v>1</v>
      </c>
    </row>
    <row r="800" spans="1:11">
      <c r="A800" s="16" t="s">
        <v>863</v>
      </c>
      <c r="B800" s="7" t="s">
        <v>1923</v>
      </c>
      <c r="C800" s="7" t="s">
        <v>1531</v>
      </c>
      <c r="D800" s="7" t="s">
        <v>1924</v>
      </c>
      <c r="E800" s="7" t="s">
        <v>1540</v>
      </c>
      <c r="F800" s="181">
        <v>3.33</v>
      </c>
      <c r="G800" s="182">
        <v>0.55930000000000002</v>
      </c>
      <c r="H800" s="183">
        <v>1</v>
      </c>
      <c r="I800" s="183">
        <v>1.6</v>
      </c>
      <c r="J800" s="183">
        <v>1.1499999999999999</v>
      </c>
      <c r="K800" s="20">
        <v>1</v>
      </c>
    </row>
    <row r="801" spans="1:11">
      <c r="A801" s="16" t="s">
        <v>864</v>
      </c>
      <c r="B801" s="7" t="s">
        <v>1923</v>
      </c>
      <c r="C801" s="7" t="s">
        <v>1532</v>
      </c>
      <c r="D801" s="7" t="s">
        <v>1924</v>
      </c>
      <c r="E801" s="7" t="s">
        <v>1540</v>
      </c>
      <c r="F801" s="181">
        <v>4.97</v>
      </c>
      <c r="G801" s="182">
        <v>0.85529999999999995</v>
      </c>
      <c r="H801" s="183">
        <v>1</v>
      </c>
      <c r="I801" s="183">
        <v>1.6</v>
      </c>
      <c r="J801" s="183">
        <v>1.1499999999999999</v>
      </c>
      <c r="K801" s="20">
        <v>1</v>
      </c>
    </row>
    <row r="802" spans="1:11">
      <c r="A802" s="16" t="s">
        <v>865</v>
      </c>
      <c r="B802" s="7" t="s">
        <v>1923</v>
      </c>
      <c r="C802" s="7" t="s">
        <v>1533</v>
      </c>
      <c r="D802" s="7" t="s">
        <v>1924</v>
      </c>
      <c r="E802" s="7" t="s">
        <v>1540</v>
      </c>
      <c r="F802" s="181">
        <v>10.63</v>
      </c>
      <c r="G802" s="182">
        <v>2.0236000000000001</v>
      </c>
      <c r="H802" s="183">
        <v>1</v>
      </c>
      <c r="I802" s="183">
        <v>1.6</v>
      </c>
      <c r="J802" s="183">
        <v>1.1499999999999999</v>
      </c>
      <c r="K802" s="20">
        <v>1</v>
      </c>
    </row>
    <row r="803" spans="1:11">
      <c r="A803" s="16" t="s">
        <v>866</v>
      </c>
      <c r="B803" s="7" t="s">
        <v>1925</v>
      </c>
      <c r="C803" s="7" t="s">
        <v>1528</v>
      </c>
      <c r="D803" s="7" t="s">
        <v>1926</v>
      </c>
      <c r="E803" s="7" t="s">
        <v>1540</v>
      </c>
      <c r="F803" s="181">
        <v>2.35</v>
      </c>
      <c r="G803" s="182">
        <v>1.1359999999999999</v>
      </c>
      <c r="H803" s="183">
        <v>1</v>
      </c>
      <c r="I803" s="183">
        <v>1.6</v>
      </c>
      <c r="J803" s="183">
        <v>1.1499999999999999</v>
      </c>
      <c r="K803" s="20">
        <v>1</v>
      </c>
    </row>
    <row r="804" spans="1:11">
      <c r="A804" s="16" t="s">
        <v>867</v>
      </c>
      <c r="B804" s="7" t="s">
        <v>1925</v>
      </c>
      <c r="C804" s="7" t="s">
        <v>1531</v>
      </c>
      <c r="D804" s="7" t="s">
        <v>1926</v>
      </c>
      <c r="E804" s="7" t="s">
        <v>1540</v>
      </c>
      <c r="F804" s="181">
        <v>3.69</v>
      </c>
      <c r="G804" s="182">
        <v>1.4335</v>
      </c>
      <c r="H804" s="183">
        <v>1</v>
      </c>
      <c r="I804" s="183">
        <v>1.6</v>
      </c>
      <c r="J804" s="183">
        <v>1.1499999999999999</v>
      </c>
      <c r="K804" s="20">
        <v>1</v>
      </c>
    </row>
    <row r="805" spans="1:11">
      <c r="A805" s="16" t="s">
        <v>868</v>
      </c>
      <c r="B805" s="7" t="s">
        <v>1925</v>
      </c>
      <c r="C805" s="7" t="s">
        <v>1532</v>
      </c>
      <c r="D805" s="7" t="s">
        <v>1926</v>
      </c>
      <c r="E805" s="7" t="s">
        <v>1540</v>
      </c>
      <c r="F805" s="181">
        <v>8.75</v>
      </c>
      <c r="G805" s="182">
        <v>2.8012000000000001</v>
      </c>
      <c r="H805" s="183">
        <v>1</v>
      </c>
      <c r="I805" s="183">
        <v>1.6</v>
      </c>
      <c r="J805" s="183">
        <v>1.1499999999999999</v>
      </c>
      <c r="K805" s="20">
        <v>1</v>
      </c>
    </row>
    <row r="806" spans="1:11">
      <c r="A806" s="16" t="s">
        <v>869</v>
      </c>
      <c r="B806" s="7" t="s">
        <v>1925</v>
      </c>
      <c r="C806" s="7" t="s">
        <v>1533</v>
      </c>
      <c r="D806" s="7" t="s">
        <v>1926</v>
      </c>
      <c r="E806" s="7" t="s">
        <v>1540</v>
      </c>
      <c r="F806" s="181">
        <v>17.07</v>
      </c>
      <c r="G806" s="182">
        <v>6.3097000000000003</v>
      </c>
      <c r="H806" s="183">
        <v>1</v>
      </c>
      <c r="I806" s="183">
        <v>1.6</v>
      </c>
      <c r="J806" s="183">
        <v>1.1499999999999999</v>
      </c>
      <c r="K806" s="20">
        <v>1</v>
      </c>
    </row>
    <row r="807" spans="1:11">
      <c r="A807" s="16" t="s">
        <v>870</v>
      </c>
      <c r="B807" s="7" t="s">
        <v>1927</v>
      </c>
      <c r="C807" s="7" t="s">
        <v>1528</v>
      </c>
      <c r="D807" s="7" t="s">
        <v>1928</v>
      </c>
      <c r="E807" s="7" t="s">
        <v>1540</v>
      </c>
      <c r="F807" s="181">
        <v>3.17</v>
      </c>
      <c r="G807" s="182">
        <v>1.1613</v>
      </c>
      <c r="H807" s="183">
        <v>1</v>
      </c>
      <c r="I807" s="183">
        <v>1.6</v>
      </c>
      <c r="J807" s="183">
        <v>1.1499999999999999</v>
      </c>
      <c r="K807" s="20">
        <v>1</v>
      </c>
    </row>
    <row r="808" spans="1:11">
      <c r="A808" s="16" t="s">
        <v>871</v>
      </c>
      <c r="B808" s="7" t="s">
        <v>1927</v>
      </c>
      <c r="C808" s="7" t="s">
        <v>1531</v>
      </c>
      <c r="D808" s="7" t="s">
        <v>1928</v>
      </c>
      <c r="E808" s="7" t="s">
        <v>1540</v>
      </c>
      <c r="F808" s="181">
        <v>4.67</v>
      </c>
      <c r="G808" s="182">
        <v>1.4508000000000001</v>
      </c>
      <c r="H808" s="183">
        <v>1</v>
      </c>
      <c r="I808" s="183">
        <v>1.6</v>
      </c>
      <c r="J808" s="183">
        <v>1.1499999999999999</v>
      </c>
      <c r="K808" s="20">
        <v>1</v>
      </c>
    </row>
    <row r="809" spans="1:11">
      <c r="A809" s="16" t="s">
        <v>872</v>
      </c>
      <c r="B809" s="7" t="s">
        <v>1927</v>
      </c>
      <c r="C809" s="7" t="s">
        <v>1532</v>
      </c>
      <c r="D809" s="7" t="s">
        <v>1928</v>
      </c>
      <c r="E809" s="7" t="s">
        <v>1540</v>
      </c>
      <c r="F809" s="181">
        <v>8.34</v>
      </c>
      <c r="G809" s="182">
        <v>2.2406999999999999</v>
      </c>
      <c r="H809" s="183">
        <v>1</v>
      </c>
      <c r="I809" s="183">
        <v>1.6</v>
      </c>
      <c r="J809" s="183">
        <v>1.1499999999999999</v>
      </c>
      <c r="K809" s="20">
        <v>1</v>
      </c>
    </row>
    <row r="810" spans="1:11">
      <c r="A810" s="16" t="s">
        <v>873</v>
      </c>
      <c r="B810" s="7" t="s">
        <v>1927</v>
      </c>
      <c r="C810" s="7" t="s">
        <v>1533</v>
      </c>
      <c r="D810" s="7" t="s">
        <v>1928</v>
      </c>
      <c r="E810" s="7" t="s">
        <v>1540</v>
      </c>
      <c r="F810" s="181">
        <v>17.11</v>
      </c>
      <c r="G810" s="182">
        <v>5.0180999999999996</v>
      </c>
      <c r="H810" s="183">
        <v>1</v>
      </c>
      <c r="I810" s="183">
        <v>1.6</v>
      </c>
      <c r="J810" s="183">
        <v>1.1499999999999999</v>
      </c>
      <c r="K810" s="20">
        <v>1</v>
      </c>
    </row>
    <row r="811" spans="1:11">
      <c r="A811" s="16" t="s">
        <v>874</v>
      </c>
      <c r="B811" s="7" t="s">
        <v>1929</v>
      </c>
      <c r="C811" s="7" t="s">
        <v>1528</v>
      </c>
      <c r="D811" s="7" t="s">
        <v>1930</v>
      </c>
      <c r="E811" s="7" t="s">
        <v>1540</v>
      </c>
      <c r="F811" s="181">
        <v>2.09</v>
      </c>
      <c r="G811" s="182">
        <v>1.0656000000000001</v>
      </c>
      <c r="H811" s="183">
        <v>1</v>
      </c>
      <c r="I811" s="183">
        <v>1.6</v>
      </c>
      <c r="J811" s="183">
        <v>1.1499999999999999</v>
      </c>
      <c r="K811" s="20">
        <v>1</v>
      </c>
    </row>
    <row r="812" spans="1:11">
      <c r="A812" s="16" t="s">
        <v>875</v>
      </c>
      <c r="B812" s="7" t="s">
        <v>1929</v>
      </c>
      <c r="C812" s="7" t="s">
        <v>1531</v>
      </c>
      <c r="D812" s="7" t="s">
        <v>1930</v>
      </c>
      <c r="E812" s="7" t="s">
        <v>1540</v>
      </c>
      <c r="F812" s="181">
        <v>2.91</v>
      </c>
      <c r="G812" s="182">
        <v>1.2088000000000001</v>
      </c>
      <c r="H812" s="183">
        <v>1</v>
      </c>
      <c r="I812" s="183">
        <v>1.6</v>
      </c>
      <c r="J812" s="183">
        <v>1.1499999999999999</v>
      </c>
      <c r="K812" s="20">
        <v>1</v>
      </c>
    </row>
    <row r="813" spans="1:11">
      <c r="A813" s="16" t="s">
        <v>876</v>
      </c>
      <c r="B813" s="7" t="s">
        <v>1929</v>
      </c>
      <c r="C813" s="7" t="s">
        <v>1532</v>
      </c>
      <c r="D813" s="7" t="s">
        <v>1930</v>
      </c>
      <c r="E813" s="7" t="s">
        <v>1540</v>
      </c>
      <c r="F813" s="181">
        <v>6.5</v>
      </c>
      <c r="G813" s="182">
        <v>1.9910000000000001</v>
      </c>
      <c r="H813" s="183">
        <v>1</v>
      </c>
      <c r="I813" s="183">
        <v>1.6</v>
      </c>
      <c r="J813" s="183">
        <v>1.1499999999999999</v>
      </c>
      <c r="K813" s="20">
        <v>1</v>
      </c>
    </row>
    <row r="814" spans="1:11">
      <c r="A814" s="16" t="s">
        <v>877</v>
      </c>
      <c r="B814" s="7" t="s">
        <v>1929</v>
      </c>
      <c r="C814" s="7" t="s">
        <v>1533</v>
      </c>
      <c r="D814" s="7" t="s">
        <v>1930</v>
      </c>
      <c r="E814" s="7" t="s">
        <v>1540</v>
      </c>
      <c r="F814" s="181">
        <v>15.65</v>
      </c>
      <c r="G814" s="182">
        <v>4.8909000000000002</v>
      </c>
      <c r="H814" s="183">
        <v>1</v>
      </c>
      <c r="I814" s="183">
        <v>1.6</v>
      </c>
      <c r="J814" s="183">
        <v>1.1499999999999999</v>
      </c>
      <c r="K814" s="20">
        <v>1</v>
      </c>
    </row>
    <row r="815" spans="1:11">
      <c r="A815" s="16" t="s">
        <v>878</v>
      </c>
      <c r="B815" s="7" t="s">
        <v>1931</v>
      </c>
      <c r="C815" s="7" t="s">
        <v>1528</v>
      </c>
      <c r="D815" s="7" t="s">
        <v>1932</v>
      </c>
      <c r="E815" s="7" t="s">
        <v>1540</v>
      </c>
      <c r="F815" s="181">
        <v>1.79</v>
      </c>
      <c r="G815" s="182">
        <v>0.77159999999999995</v>
      </c>
      <c r="H815" s="183">
        <v>1</v>
      </c>
      <c r="I815" s="183">
        <v>1.6</v>
      </c>
      <c r="J815" s="183">
        <v>1.1499999999999999</v>
      </c>
      <c r="K815" s="20">
        <v>1</v>
      </c>
    </row>
    <row r="816" spans="1:11">
      <c r="A816" s="16" t="s">
        <v>879</v>
      </c>
      <c r="B816" s="7" t="s">
        <v>1931</v>
      </c>
      <c r="C816" s="7" t="s">
        <v>1531</v>
      </c>
      <c r="D816" s="7" t="s">
        <v>1932</v>
      </c>
      <c r="E816" s="7" t="s">
        <v>1540</v>
      </c>
      <c r="F816" s="181">
        <v>2.37</v>
      </c>
      <c r="G816" s="182">
        <v>0.91180000000000005</v>
      </c>
      <c r="H816" s="183">
        <v>1</v>
      </c>
      <c r="I816" s="183">
        <v>1.6</v>
      </c>
      <c r="J816" s="183">
        <v>1.1499999999999999</v>
      </c>
      <c r="K816" s="20">
        <v>1</v>
      </c>
    </row>
    <row r="817" spans="1:11">
      <c r="A817" s="16" t="s">
        <v>880</v>
      </c>
      <c r="B817" s="7" t="s">
        <v>1931</v>
      </c>
      <c r="C817" s="7" t="s">
        <v>1532</v>
      </c>
      <c r="D817" s="7" t="s">
        <v>1932</v>
      </c>
      <c r="E817" s="7" t="s">
        <v>1540</v>
      </c>
      <c r="F817" s="181">
        <v>5.27</v>
      </c>
      <c r="G817" s="182">
        <v>1.5798000000000001</v>
      </c>
      <c r="H817" s="183">
        <v>1</v>
      </c>
      <c r="I817" s="183">
        <v>1.6</v>
      </c>
      <c r="J817" s="183">
        <v>1.1499999999999999</v>
      </c>
      <c r="K817" s="20">
        <v>1</v>
      </c>
    </row>
    <row r="818" spans="1:11">
      <c r="A818" s="16" t="s">
        <v>881</v>
      </c>
      <c r="B818" s="7" t="s">
        <v>1931</v>
      </c>
      <c r="C818" s="7" t="s">
        <v>1533</v>
      </c>
      <c r="D818" s="7" t="s">
        <v>1932</v>
      </c>
      <c r="E818" s="7" t="s">
        <v>1540</v>
      </c>
      <c r="F818" s="181">
        <v>13.92</v>
      </c>
      <c r="G818" s="182">
        <v>4.3806000000000003</v>
      </c>
      <c r="H818" s="183">
        <v>1</v>
      </c>
      <c r="I818" s="183">
        <v>1.6</v>
      </c>
      <c r="J818" s="183">
        <v>1.1499999999999999</v>
      </c>
      <c r="K818" s="20">
        <v>1</v>
      </c>
    </row>
    <row r="819" spans="1:11">
      <c r="A819" s="16" t="s">
        <v>882</v>
      </c>
      <c r="B819" s="7" t="s">
        <v>1933</v>
      </c>
      <c r="C819" s="7" t="s">
        <v>1528</v>
      </c>
      <c r="D819" s="7" t="s">
        <v>1934</v>
      </c>
      <c r="E819" s="7" t="s">
        <v>1540</v>
      </c>
      <c r="F819" s="181">
        <v>1.32</v>
      </c>
      <c r="G819" s="182">
        <v>0.66210000000000002</v>
      </c>
      <c r="H819" s="183">
        <v>1</v>
      </c>
      <c r="I819" s="183">
        <v>1.6</v>
      </c>
      <c r="J819" s="183">
        <v>1.1499999999999999</v>
      </c>
      <c r="K819" s="20">
        <v>1</v>
      </c>
    </row>
    <row r="820" spans="1:11">
      <c r="A820" s="16" t="s">
        <v>883</v>
      </c>
      <c r="B820" s="7" t="s">
        <v>1933</v>
      </c>
      <c r="C820" s="7" t="s">
        <v>1531</v>
      </c>
      <c r="D820" s="7" t="s">
        <v>1934</v>
      </c>
      <c r="E820" s="7" t="s">
        <v>1540</v>
      </c>
      <c r="F820" s="181">
        <v>1.62</v>
      </c>
      <c r="G820" s="182">
        <v>0.92030000000000001</v>
      </c>
      <c r="H820" s="183">
        <v>1</v>
      </c>
      <c r="I820" s="183">
        <v>1.6</v>
      </c>
      <c r="J820" s="183">
        <v>1.1499999999999999</v>
      </c>
      <c r="K820" s="20">
        <v>1</v>
      </c>
    </row>
    <row r="821" spans="1:11">
      <c r="A821" s="16" t="s">
        <v>884</v>
      </c>
      <c r="B821" s="7" t="s">
        <v>1933</v>
      </c>
      <c r="C821" s="7" t="s">
        <v>1532</v>
      </c>
      <c r="D821" s="7" t="s">
        <v>1934</v>
      </c>
      <c r="E821" s="7" t="s">
        <v>1540</v>
      </c>
      <c r="F821" s="181">
        <v>4.6900000000000004</v>
      </c>
      <c r="G821" s="182">
        <v>1.5649</v>
      </c>
      <c r="H821" s="183">
        <v>1</v>
      </c>
      <c r="I821" s="183">
        <v>1.6</v>
      </c>
      <c r="J821" s="183">
        <v>1.1499999999999999</v>
      </c>
      <c r="K821" s="20">
        <v>1</v>
      </c>
    </row>
    <row r="822" spans="1:11">
      <c r="A822" s="16" t="s">
        <v>885</v>
      </c>
      <c r="B822" s="7" t="s">
        <v>1933</v>
      </c>
      <c r="C822" s="7" t="s">
        <v>1533</v>
      </c>
      <c r="D822" s="7" t="s">
        <v>1934</v>
      </c>
      <c r="E822" s="7" t="s">
        <v>1540</v>
      </c>
      <c r="F822" s="181">
        <v>14.3</v>
      </c>
      <c r="G822" s="182">
        <v>4.9611999999999998</v>
      </c>
      <c r="H822" s="183">
        <v>1</v>
      </c>
      <c r="I822" s="183">
        <v>1.6</v>
      </c>
      <c r="J822" s="183">
        <v>1.1499999999999999</v>
      </c>
      <c r="K822" s="20">
        <v>1</v>
      </c>
    </row>
    <row r="823" spans="1:11">
      <c r="A823" s="16" t="s">
        <v>886</v>
      </c>
      <c r="B823" s="7" t="s">
        <v>1935</v>
      </c>
      <c r="C823" s="7" t="s">
        <v>1528</v>
      </c>
      <c r="D823" s="7" t="s">
        <v>1936</v>
      </c>
      <c r="E823" s="7" t="s">
        <v>1540</v>
      </c>
      <c r="F823" s="181">
        <v>1.79</v>
      </c>
      <c r="G823" s="182">
        <v>0.62570000000000003</v>
      </c>
      <c r="H823" s="183">
        <v>1</v>
      </c>
      <c r="I823" s="183">
        <v>1.6</v>
      </c>
      <c r="J823" s="183">
        <v>1.1499999999999999</v>
      </c>
      <c r="K823" s="20">
        <v>1</v>
      </c>
    </row>
    <row r="824" spans="1:11">
      <c r="A824" s="16" t="s">
        <v>887</v>
      </c>
      <c r="B824" s="7" t="s">
        <v>1935</v>
      </c>
      <c r="C824" s="7" t="s">
        <v>1531</v>
      </c>
      <c r="D824" s="7" t="s">
        <v>1936</v>
      </c>
      <c r="E824" s="7" t="s">
        <v>1540</v>
      </c>
      <c r="F824" s="181">
        <v>2.75</v>
      </c>
      <c r="G824" s="182">
        <v>0.80020000000000002</v>
      </c>
      <c r="H824" s="183">
        <v>1</v>
      </c>
      <c r="I824" s="183">
        <v>1.6</v>
      </c>
      <c r="J824" s="183">
        <v>1.1499999999999999</v>
      </c>
      <c r="K824" s="20">
        <v>1</v>
      </c>
    </row>
    <row r="825" spans="1:11">
      <c r="A825" s="16" t="s">
        <v>888</v>
      </c>
      <c r="B825" s="7" t="s">
        <v>1935</v>
      </c>
      <c r="C825" s="7" t="s">
        <v>1532</v>
      </c>
      <c r="D825" s="7" t="s">
        <v>1936</v>
      </c>
      <c r="E825" s="7" t="s">
        <v>1540</v>
      </c>
      <c r="F825" s="181">
        <v>6.07</v>
      </c>
      <c r="G825" s="182">
        <v>1.4011</v>
      </c>
      <c r="H825" s="183">
        <v>1</v>
      </c>
      <c r="I825" s="183">
        <v>1.6</v>
      </c>
      <c r="J825" s="183">
        <v>1.1499999999999999</v>
      </c>
      <c r="K825" s="20">
        <v>1</v>
      </c>
    </row>
    <row r="826" spans="1:11">
      <c r="A826" s="16" t="s">
        <v>889</v>
      </c>
      <c r="B826" s="7" t="s">
        <v>1935</v>
      </c>
      <c r="C826" s="7" t="s">
        <v>1533</v>
      </c>
      <c r="D826" s="7" t="s">
        <v>1936</v>
      </c>
      <c r="E826" s="7" t="s">
        <v>1540</v>
      </c>
      <c r="F826" s="181">
        <v>11.85</v>
      </c>
      <c r="G826" s="182">
        <v>2.6972</v>
      </c>
      <c r="H826" s="183">
        <v>1</v>
      </c>
      <c r="I826" s="183">
        <v>1.6</v>
      </c>
      <c r="J826" s="183">
        <v>1.1499999999999999</v>
      </c>
      <c r="K826" s="20">
        <v>1</v>
      </c>
    </row>
    <row r="827" spans="1:11">
      <c r="A827" s="16" t="s">
        <v>890</v>
      </c>
      <c r="B827" s="7" t="s">
        <v>1937</v>
      </c>
      <c r="C827" s="7" t="s">
        <v>1528</v>
      </c>
      <c r="D827" s="7" t="s">
        <v>1938</v>
      </c>
      <c r="E827" s="7" t="s">
        <v>1540</v>
      </c>
      <c r="F827" s="181">
        <v>2.13</v>
      </c>
      <c r="G827" s="182">
        <v>0.72829999999999995</v>
      </c>
      <c r="H827" s="183">
        <v>1</v>
      </c>
      <c r="I827" s="183">
        <v>1.6</v>
      </c>
      <c r="J827" s="183">
        <v>1.1499999999999999</v>
      </c>
      <c r="K827" s="20">
        <v>1</v>
      </c>
    </row>
    <row r="828" spans="1:11">
      <c r="A828" s="16" t="s">
        <v>891</v>
      </c>
      <c r="B828" s="7" t="s">
        <v>1937</v>
      </c>
      <c r="C828" s="7" t="s">
        <v>1531</v>
      </c>
      <c r="D828" s="7" t="s">
        <v>1938</v>
      </c>
      <c r="E828" s="7" t="s">
        <v>1540</v>
      </c>
      <c r="F828" s="181">
        <v>3.57</v>
      </c>
      <c r="G828" s="182">
        <v>1.0042</v>
      </c>
      <c r="H828" s="183">
        <v>1</v>
      </c>
      <c r="I828" s="183">
        <v>1.6</v>
      </c>
      <c r="J828" s="183">
        <v>1.1499999999999999</v>
      </c>
      <c r="K828" s="20">
        <v>1</v>
      </c>
    </row>
    <row r="829" spans="1:11">
      <c r="A829" s="16" t="s">
        <v>892</v>
      </c>
      <c r="B829" s="7" t="s">
        <v>1937</v>
      </c>
      <c r="C829" s="7" t="s">
        <v>1532</v>
      </c>
      <c r="D829" s="7" t="s">
        <v>1938</v>
      </c>
      <c r="E829" s="7" t="s">
        <v>1540</v>
      </c>
      <c r="F829" s="181">
        <v>8</v>
      </c>
      <c r="G829" s="182">
        <v>1.9483999999999999</v>
      </c>
      <c r="H829" s="183">
        <v>1</v>
      </c>
      <c r="I829" s="183">
        <v>1.6</v>
      </c>
      <c r="J829" s="183">
        <v>1.1499999999999999</v>
      </c>
      <c r="K829" s="20">
        <v>1</v>
      </c>
    </row>
    <row r="830" spans="1:11">
      <c r="A830" s="16" t="s">
        <v>893</v>
      </c>
      <c r="B830" s="7" t="s">
        <v>1937</v>
      </c>
      <c r="C830" s="7" t="s">
        <v>1533</v>
      </c>
      <c r="D830" s="7" t="s">
        <v>1938</v>
      </c>
      <c r="E830" s="7" t="s">
        <v>1540</v>
      </c>
      <c r="F830" s="181">
        <v>18.13</v>
      </c>
      <c r="G830" s="182">
        <v>4.9279000000000002</v>
      </c>
      <c r="H830" s="183">
        <v>1</v>
      </c>
      <c r="I830" s="183">
        <v>1.6</v>
      </c>
      <c r="J830" s="183">
        <v>1.1499999999999999</v>
      </c>
      <c r="K830" s="20">
        <v>1</v>
      </c>
    </row>
    <row r="831" spans="1:11">
      <c r="A831" s="16" t="s">
        <v>894</v>
      </c>
      <c r="B831" s="7" t="s">
        <v>1939</v>
      </c>
      <c r="C831" s="7" t="s">
        <v>1528</v>
      </c>
      <c r="D831" s="7" t="s">
        <v>1940</v>
      </c>
      <c r="E831" s="7" t="s">
        <v>1540</v>
      </c>
      <c r="F831" s="181">
        <v>2</v>
      </c>
      <c r="G831" s="182">
        <v>0.81220000000000003</v>
      </c>
      <c r="H831" s="183">
        <v>1</v>
      </c>
      <c r="I831" s="183">
        <v>1.6</v>
      </c>
      <c r="J831" s="183">
        <v>1.1499999999999999</v>
      </c>
      <c r="K831" s="20">
        <v>1</v>
      </c>
    </row>
    <row r="832" spans="1:11">
      <c r="A832" s="16" t="s">
        <v>895</v>
      </c>
      <c r="B832" s="7" t="s">
        <v>1939</v>
      </c>
      <c r="C832" s="7" t="s">
        <v>1531</v>
      </c>
      <c r="D832" s="7" t="s">
        <v>1940</v>
      </c>
      <c r="E832" s="7" t="s">
        <v>1540</v>
      </c>
      <c r="F832" s="181">
        <v>2.64</v>
      </c>
      <c r="G832" s="182">
        <v>0.93889999999999996</v>
      </c>
      <c r="H832" s="183">
        <v>1</v>
      </c>
      <c r="I832" s="183">
        <v>1.6</v>
      </c>
      <c r="J832" s="183">
        <v>1.1499999999999999</v>
      </c>
      <c r="K832" s="20">
        <v>1</v>
      </c>
    </row>
    <row r="833" spans="1:11">
      <c r="A833" s="16" t="s">
        <v>896</v>
      </c>
      <c r="B833" s="7" t="s">
        <v>1939</v>
      </c>
      <c r="C833" s="7" t="s">
        <v>1532</v>
      </c>
      <c r="D833" s="7" t="s">
        <v>1940</v>
      </c>
      <c r="E833" s="7" t="s">
        <v>1540</v>
      </c>
      <c r="F833" s="181">
        <v>5.72</v>
      </c>
      <c r="G833" s="182">
        <v>1.7068000000000001</v>
      </c>
      <c r="H833" s="183">
        <v>1</v>
      </c>
      <c r="I833" s="183">
        <v>1.6</v>
      </c>
      <c r="J833" s="183">
        <v>1.1499999999999999</v>
      </c>
      <c r="K833" s="20">
        <v>1</v>
      </c>
    </row>
    <row r="834" spans="1:11">
      <c r="A834" s="16" t="s">
        <v>897</v>
      </c>
      <c r="B834" s="7" t="s">
        <v>1939</v>
      </c>
      <c r="C834" s="7" t="s">
        <v>1533</v>
      </c>
      <c r="D834" s="7" t="s">
        <v>1940</v>
      </c>
      <c r="E834" s="7" t="s">
        <v>1540</v>
      </c>
      <c r="F834" s="181">
        <v>13.78</v>
      </c>
      <c r="G834" s="182">
        <v>4.5193000000000003</v>
      </c>
      <c r="H834" s="183">
        <v>1</v>
      </c>
      <c r="I834" s="183">
        <v>1.6</v>
      </c>
      <c r="J834" s="183">
        <v>1.1499999999999999</v>
      </c>
      <c r="K834" s="20">
        <v>1</v>
      </c>
    </row>
    <row r="835" spans="1:11">
      <c r="A835" s="16" t="s">
        <v>898</v>
      </c>
      <c r="B835" s="7" t="s">
        <v>1941</v>
      </c>
      <c r="C835" s="7" t="s">
        <v>1528</v>
      </c>
      <c r="D835" s="7" t="s">
        <v>1942</v>
      </c>
      <c r="E835" s="7" t="s">
        <v>1540</v>
      </c>
      <c r="F835" s="181">
        <v>2.36</v>
      </c>
      <c r="G835" s="182">
        <v>0.4909</v>
      </c>
      <c r="H835" s="183">
        <v>1</v>
      </c>
      <c r="I835" s="183">
        <v>1.6</v>
      </c>
      <c r="J835" s="183">
        <v>1.1499999999999999</v>
      </c>
      <c r="K835" s="20">
        <v>1</v>
      </c>
    </row>
    <row r="836" spans="1:11">
      <c r="A836" s="16" t="s">
        <v>899</v>
      </c>
      <c r="B836" s="7" t="s">
        <v>1941</v>
      </c>
      <c r="C836" s="7" t="s">
        <v>1531</v>
      </c>
      <c r="D836" s="7" t="s">
        <v>1942</v>
      </c>
      <c r="E836" s="7" t="s">
        <v>1540</v>
      </c>
      <c r="F836" s="181">
        <v>3.56</v>
      </c>
      <c r="G836" s="182">
        <v>0.65380000000000005</v>
      </c>
      <c r="H836" s="183">
        <v>1</v>
      </c>
      <c r="I836" s="183">
        <v>1.6</v>
      </c>
      <c r="J836" s="183">
        <v>1.1499999999999999</v>
      </c>
      <c r="K836" s="20">
        <v>1</v>
      </c>
    </row>
    <row r="837" spans="1:11">
      <c r="A837" s="16" t="s">
        <v>900</v>
      </c>
      <c r="B837" s="7" t="s">
        <v>1941</v>
      </c>
      <c r="C837" s="7" t="s">
        <v>1532</v>
      </c>
      <c r="D837" s="7" t="s">
        <v>1942</v>
      </c>
      <c r="E837" s="7" t="s">
        <v>1540</v>
      </c>
      <c r="F837" s="181">
        <v>5.87</v>
      </c>
      <c r="G837" s="182">
        <v>1.1037999999999999</v>
      </c>
      <c r="H837" s="183">
        <v>1</v>
      </c>
      <c r="I837" s="183">
        <v>1.6</v>
      </c>
      <c r="J837" s="183">
        <v>1.1499999999999999</v>
      </c>
      <c r="K837" s="20">
        <v>1</v>
      </c>
    </row>
    <row r="838" spans="1:11">
      <c r="A838" s="16" t="s">
        <v>901</v>
      </c>
      <c r="B838" s="7" t="s">
        <v>1941</v>
      </c>
      <c r="C838" s="7" t="s">
        <v>1533</v>
      </c>
      <c r="D838" s="7" t="s">
        <v>1942</v>
      </c>
      <c r="E838" s="7" t="s">
        <v>1540</v>
      </c>
      <c r="F838" s="181">
        <v>10.66</v>
      </c>
      <c r="G838" s="182">
        <v>2.3304</v>
      </c>
      <c r="H838" s="183">
        <v>1</v>
      </c>
      <c r="I838" s="183">
        <v>1.6</v>
      </c>
      <c r="J838" s="183">
        <v>1.1499999999999999</v>
      </c>
      <c r="K838" s="20">
        <v>1</v>
      </c>
    </row>
    <row r="839" spans="1:11">
      <c r="A839" s="16" t="s">
        <v>902</v>
      </c>
      <c r="B839" s="7" t="s">
        <v>1943</v>
      </c>
      <c r="C839" s="7" t="s">
        <v>1528</v>
      </c>
      <c r="D839" s="7" t="s">
        <v>1944</v>
      </c>
      <c r="E839" s="7" t="s">
        <v>1540</v>
      </c>
      <c r="F839" s="181">
        <v>2.5499999999999998</v>
      </c>
      <c r="G839" s="182">
        <v>0.44779999999999998</v>
      </c>
      <c r="H839" s="183">
        <v>1</v>
      </c>
      <c r="I839" s="183">
        <v>1.6</v>
      </c>
      <c r="J839" s="183">
        <v>1.1499999999999999</v>
      </c>
      <c r="K839" s="20">
        <v>1</v>
      </c>
    </row>
    <row r="840" spans="1:11">
      <c r="A840" s="16" t="s">
        <v>903</v>
      </c>
      <c r="B840" s="7" t="s">
        <v>1943</v>
      </c>
      <c r="C840" s="7" t="s">
        <v>1531</v>
      </c>
      <c r="D840" s="7" t="s">
        <v>1944</v>
      </c>
      <c r="E840" s="7" t="s">
        <v>1540</v>
      </c>
      <c r="F840" s="181">
        <v>3.57</v>
      </c>
      <c r="G840" s="182">
        <v>0.62339999999999995</v>
      </c>
      <c r="H840" s="183">
        <v>1</v>
      </c>
      <c r="I840" s="183">
        <v>1.6</v>
      </c>
      <c r="J840" s="183">
        <v>1.1499999999999999</v>
      </c>
      <c r="K840" s="20">
        <v>1</v>
      </c>
    </row>
    <row r="841" spans="1:11">
      <c r="A841" s="16" t="s">
        <v>904</v>
      </c>
      <c r="B841" s="7" t="s">
        <v>1943</v>
      </c>
      <c r="C841" s="7" t="s">
        <v>1532</v>
      </c>
      <c r="D841" s="7" t="s">
        <v>1944</v>
      </c>
      <c r="E841" s="7" t="s">
        <v>1540</v>
      </c>
      <c r="F841" s="181">
        <v>6.01</v>
      </c>
      <c r="G841" s="182">
        <v>1.0518000000000001</v>
      </c>
      <c r="H841" s="183">
        <v>1</v>
      </c>
      <c r="I841" s="183">
        <v>1.6</v>
      </c>
      <c r="J841" s="183">
        <v>1.1499999999999999</v>
      </c>
      <c r="K841" s="20">
        <v>1</v>
      </c>
    </row>
    <row r="842" spans="1:11">
      <c r="A842" s="16" t="s">
        <v>905</v>
      </c>
      <c r="B842" s="7" t="s">
        <v>1943</v>
      </c>
      <c r="C842" s="7" t="s">
        <v>1533</v>
      </c>
      <c r="D842" s="7" t="s">
        <v>1944</v>
      </c>
      <c r="E842" s="7" t="s">
        <v>1540</v>
      </c>
      <c r="F842" s="181">
        <v>11.13</v>
      </c>
      <c r="G842" s="182">
        <v>2.2864</v>
      </c>
      <c r="H842" s="183">
        <v>1</v>
      </c>
      <c r="I842" s="183">
        <v>1.6</v>
      </c>
      <c r="J842" s="183">
        <v>1.1499999999999999</v>
      </c>
      <c r="K842" s="20">
        <v>1</v>
      </c>
    </row>
    <row r="843" spans="1:11">
      <c r="A843" s="16" t="s">
        <v>906</v>
      </c>
      <c r="B843" s="7" t="s">
        <v>1945</v>
      </c>
      <c r="C843" s="7" t="s">
        <v>1528</v>
      </c>
      <c r="D843" s="7" t="s">
        <v>1946</v>
      </c>
      <c r="E843" s="7" t="s">
        <v>1540</v>
      </c>
      <c r="F843" s="181">
        <v>1.66</v>
      </c>
      <c r="G843" s="182">
        <v>0.42180000000000001</v>
      </c>
      <c r="H843" s="183">
        <v>1</v>
      </c>
      <c r="I843" s="183">
        <v>1.6</v>
      </c>
      <c r="J843" s="183">
        <v>1.1499999999999999</v>
      </c>
      <c r="K843" s="20">
        <v>1</v>
      </c>
    </row>
    <row r="844" spans="1:11">
      <c r="A844" s="16" t="s">
        <v>907</v>
      </c>
      <c r="B844" s="7" t="s">
        <v>1945</v>
      </c>
      <c r="C844" s="7" t="s">
        <v>1531</v>
      </c>
      <c r="D844" s="7" t="s">
        <v>1946</v>
      </c>
      <c r="E844" s="7" t="s">
        <v>1540</v>
      </c>
      <c r="F844" s="181">
        <v>2.23</v>
      </c>
      <c r="G844" s="182">
        <v>0.50800000000000001</v>
      </c>
      <c r="H844" s="183">
        <v>1</v>
      </c>
      <c r="I844" s="183">
        <v>1.6</v>
      </c>
      <c r="J844" s="183">
        <v>1.1499999999999999</v>
      </c>
      <c r="K844" s="20">
        <v>1</v>
      </c>
    </row>
    <row r="845" spans="1:11">
      <c r="A845" s="16" t="s">
        <v>908</v>
      </c>
      <c r="B845" s="7" t="s">
        <v>1945</v>
      </c>
      <c r="C845" s="7" t="s">
        <v>1532</v>
      </c>
      <c r="D845" s="7" t="s">
        <v>1946</v>
      </c>
      <c r="E845" s="7" t="s">
        <v>1540</v>
      </c>
      <c r="F845" s="181">
        <v>4.07</v>
      </c>
      <c r="G845" s="182">
        <v>0.83030000000000004</v>
      </c>
      <c r="H845" s="183">
        <v>1</v>
      </c>
      <c r="I845" s="183">
        <v>1.6</v>
      </c>
      <c r="J845" s="183">
        <v>1.1499999999999999</v>
      </c>
      <c r="K845" s="20">
        <v>1</v>
      </c>
    </row>
    <row r="846" spans="1:11">
      <c r="A846" s="16" t="s">
        <v>909</v>
      </c>
      <c r="B846" s="7" t="s">
        <v>1945</v>
      </c>
      <c r="C846" s="7" t="s">
        <v>1533</v>
      </c>
      <c r="D846" s="7" t="s">
        <v>1946</v>
      </c>
      <c r="E846" s="7" t="s">
        <v>1540</v>
      </c>
      <c r="F846" s="181">
        <v>8.43</v>
      </c>
      <c r="G846" s="182">
        <v>1.8456999999999999</v>
      </c>
      <c r="H846" s="183">
        <v>1</v>
      </c>
      <c r="I846" s="183">
        <v>1.6</v>
      </c>
      <c r="J846" s="183">
        <v>1.1499999999999999</v>
      </c>
      <c r="K846" s="20">
        <v>1</v>
      </c>
    </row>
    <row r="847" spans="1:11">
      <c r="A847" s="16" t="s">
        <v>910</v>
      </c>
      <c r="B847" s="7" t="s">
        <v>1947</v>
      </c>
      <c r="C847" s="7" t="s">
        <v>1528</v>
      </c>
      <c r="D847" s="7" t="s">
        <v>1948</v>
      </c>
      <c r="E847" s="7" t="s">
        <v>0</v>
      </c>
      <c r="F847" s="181">
        <v>2.96</v>
      </c>
      <c r="G847" s="182">
        <v>0.51849999999999996</v>
      </c>
      <c r="H847" s="183">
        <v>1</v>
      </c>
      <c r="I847" s="183">
        <v>1</v>
      </c>
      <c r="J847" s="183">
        <v>1</v>
      </c>
      <c r="K847" s="20">
        <v>1</v>
      </c>
    </row>
    <row r="848" spans="1:11">
      <c r="A848" s="16" t="s">
        <v>911</v>
      </c>
      <c r="B848" s="7" t="s">
        <v>1947</v>
      </c>
      <c r="C848" s="7" t="s">
        <v>1531</v>
      </c>
      <c r="D848" s="7" t="s">
        <v>1948</v>
      </c>
      <c r="E848" s="7" t="s">
        <v>0</v>
      </c>
      <c r="F848" s="181">
        <v>3.62</v>
      </c>
      <c r="G848" s="182">
        <v>0.62370000000000003</v>
      </c>
      <c r="H848" s="183">
        <v>1</v>
      </c>
      <c r="I848" s="183">
        <v>1</v>
      </c>
      <c r="J848" s="183">
        <v>1</v>
      </c>
      <c r="K848" s="20">
        <v>1</v>
      </c>
    </row>
    <row r="849" spans="1:11">
      <c r="A849" s="16" t="s">
        <v>912</v>
      </c>
      <c r="B849" s="7" t="s">
        <v>1947</v>
      </c>
      <c r="C849" s="7" t="s">
        <v>1532</v>
      </c>
      <c r="D849" s="7" t="s">
        <v>1948</v>
      </c>
      <c r="E849" s="7" t="s">
        <v>0</v>
      </c>
      <c r="F849" s="181">
        <v>5.64</v>
      </c>
      <c r="G849" s="182">
        <v>0.92959999999999998</v>
      </c>
      <c r="H849" s="183">
        <v>1</v>
      </c>
      <c r="I849" s="183">
        <v>1</v>
      </c>
      <c r="J849" s="183">
        <v>1</v>
      </c>
      <c r="K849" s="20">
        <v>1</v>
      </c>
    </row>
    <row r="850" spans="1:11">
      <c r="A850" s="16" t="s">
        <v>913</v>
      </c>
      <c r="B850" s="7" t="s">
        <v>1947</v>
      </c>
      <c r="C850" s="7" t="s">
        <v>1533</v>
      </c>
      <c r="D850" s="7" t="s">
        <v>1948</v>
      </c>
      <c r="E850" s="7" t="s">
        <v>0</v>
      </c>
      <c r="F850" s="181">
        <v>10.06</v>
      </c>
      <c r="G850" s="182">
        <v>2.8304999999999998</v>
      </c>
      <c r="H850" s="183">
        <v>1</v>
      </c>
      <c r="I850" s="183">
        <v>1</v>
      </c>
      <c r="J850" s="183">
        <v>1</v>
      </c>
      <c r="K850" s="20">
        <v>1</v>
      </c>
    </row>
    <row r="851" spans="1:11">
      <c r="A851" s="16" t="s">
        <v>914</v>
      </c>
      <c r="B851" s="7" t="s">
        <v>1949</v>
      </c>
      <c r="C851" s="7" t="s">
        <v>1528</v>
      </c>
      <c r="D851" s="7" t="s">
        <v>1950</v>
      </c>
      <c r="E851" s="7" t="s">
        <v>0</v>
      </c>
      <c r="F851" s="181">
        <v>2.08</v>
      </c>
      <c r="G851" s="182">
        <v>0.48949999999999999</v>
      </c>
      <c r="H851" s="183">
        <v>1</v>
      </c>
      <c r="I851" s="183">
        <v>1</v>
      </c>
      <c r="J851" s="183">
        <v>1</v>
      </c>
      <c r="K851" s="20">
        <v>1</v>
      </c>
    </row>
    <row r="852" spans="1:11">
      <c r="A852" s="16" t="s">
        <v>915</v>
      </c>
      <c r="B852" s="7" t="s">
        <v>1949</v>
      </c>
      <c r="C852" s="7" t="s">
        <v>1531</v>
      </c>
      <c r="D852" s="7" t="s">
        <v>1950</v>
      </c>
      <c r="E852" s="7" t="s">
        <v>0</v>
      </c>
      <c r="F852" s="181">
        <v>2.33</v>
      </c>
      <c r="G852" s="182">
        <v>0.53559999999999997</v>
      </c>
      <c r="H852" s="183">
        <v>1</v>
      </c>
      <c r="I852" s="183">
        <v>1</v>
      </c>
      <c r="J852" s="183">
        <v>1</v>
      </c>
      <c r="K852" s="20">
        <v>1</v>
      </c>
    </row>
    <row r="853" spans="1:11">
      <c r="A853" s="16" t="s">
        <v>916</v>
      </c>
      <c r="B853" s="7" t="s">
        <v>1949</v>
      </c>
      <c r="C853" s="7" t="s">
        <v>1532</v>
      </c>
      <c r="D853" s="7" t="s">
        <v>1950</v>
      </c>
      <c r="E853" s="7" t="s">
        <v>0</v>
      </c>
      <c r="F853" s="181">
        <v>4.21</v>
      </c>
      <c r="G853" s="182">
        <v>0.85389999999999999</v>
      </c>
      <c r="H853" s="183">
        <v>1</v>
      </c>
      <c r="I853" s="183">
        <v>1</v>
      </c>
      <c r="J853" s="183">
        <v>1</v>
      </c>
      <c r="K853" s="20">
        <v>1</v>
      </c>
    </row>
    <row r="854" spans="1:11">
      <c r="A854" s="16" t="s">
        <v>917</v>
      </c>
      <c r="B854" s="7" t="s">
        <v>1949</v>
      </c>
      <c r="C854" s="7" t="s">
        <v>1533</v>
      </c>
      <c r="D854" s="7" t="s">
        <v>1950</v>
      </c>
      <c r="E854" s="7" t="s">
        <v>0</v>
      </c>
      <c r="F854" s="181">
        <v>7.96</v>
      </c>
      <c r="G854" s="182">
        <v>2.3986999999999998</v>
      </c>
      <c r="H854" s="183">
        <v>1</v>
      </c>
      <c r="I854" s="183">
        <v>1</v>
      </c>
      <c r="J854" s="183">
        <v>1</v>
      </c>
      <c r="K854" s="20">
        <v>1</v>
      </c>
    </row>
    <row r="855" spans="1:11">
      <c r="A855" s="16" t="s">
        <v>918</v>
      </c>
      <c r="B855" s="7" t="s">
        <v>1951</v>
      </c>
      <c r="C855" s="7" t="s">
        <v>1528</v>
      </c>
      <c r="D855" s="7" t="s">
        <v>1952</v>
      </c>
      <c r="E855" s="7" t="s">
        <v>0</v>
      </c>
      <c r="F855" s="181">
        <v>2.15</v>
      </c>
      <c r="G855" s="182">
        <v>0.33539999999999998</v>
      </c>
      <c r="H855" s="183">
        <v>1</v>
      </c>
      <c r="I855" s="183">
        <v>1</v>
      </c>
      <c r="J855" s="183">
        <v>1</v>
      </c>
      <c r="K855" s="20">
        <v>1</v>
      </c>
    </row>
    <row r="856" spans="1:11">
      <c r="A856" s="16" t="s">
        <v>919</v>
      </c>
      <c r="B856" s="7" t="s">
        <v>1951</v>
      </c>
      <c r="C856" s="7" t="s">
        <v>1531</v>
      </c>
      <c r="D856" s="7" t="s">
        <v>1952</v>
      </c>
      <c r="E856" s="7" t="s">
        <v>0</v>
      </c>
      <c r="F856" s="181">
        <v>2.4700000000000002</v>
      </c>
      <c r="G856" s="182">
        <v>0.43269999999999997</v>
      </c>
      <c r="H856" s="183">
        <v>1</v>
      </c>
      <c r="I856" s="183">
        <v>1</v>
      </c>
      <c r="J856" s="183">
        <v>1</v>
      </c>
      <c r="K856" s="20">
        <v>1</v>
      </c>
    </row>
    <row r="857" spans="1:11">
      <c r="A857" s="16" t="s">
        <v>920</v>
      </c>
      <c r="B857" s="7" t="s">
        <v>1951</v>
      </c>
      <c r="C857" s="7" t="s">
        <v>1532</v>
      </c>
      <c r="D857" s="7" t="s">
        <v>1952</v>
      </c>
      <c r="E857" s="7" t="s">
        <v>0</v>
      </c>
      <c r="F857" s="181">
        <v>4.62</v>
      </c>
      <c r="G857" s="182">
        <v>0.92449999999999999</v>
      </c>
      <c r="H857" s="183">
        <v>1</v>
      </c>
      <c r="I857" s="183">
        <v>1</v>
      </c>
      <c r="J857" s="183">
        <v>1</v>
      </c>
      <c r="K857" s="20">
        <v>1</v>
      </c>
    </row>
    <row r="858" spans="1:11">
      <c r="A858" s="16" t="s">
        <v>921</v>
      </c>
      <c r="B858" s="7" t="s">
        <v>1951</v>
      </c>
      <c r="C858" s="7" t="s">
        <v>1533</v>
      </c>
      <c r="D858" s="7" t="s">
        <v>1952</v>
      </c>
      <c r="E858" s="7" t="s">
        <v>0</v>
      </c>
      <c r="F858" s="181">
        <v>10.85</v>
      </c>
      <c r="G858" s="182">
        <v>4.2739000000000003</v>
      </c>
      <c r="H858" s="183">
        <v>1</v>
      </c>
      <c r="I858" s="183">
        <v>1</v>
      </c>
      <c r="J858" s="183">
        <v>1</v>
      </c>
      <c r="K858" s="20">
        <v>1</v>
      </c>
    </row>
    <row r="859" spans="1:11">
      <c r="A859" s="16" t="s">
        <v>922</v>
      </c>
      <c r="B859" s="7" t="s">
        <v>1953</v>
      </c>
      <c r="C859" s="7" t="s">
        <v>1528</v>
      </c>
      <c r="D859" s="7" t="s">
        <v>1954</v>
      </c>
      <c r="E859" s="7" t="s">
        <v>0</v>
      </c>
      <c r="F859" s="181">
        <v>1.3</v>
      </c>
      <c r="G859" s="182">
        <v>0.49619999999999997</v>
      </c>
      <c r="H859" s="183">
        <v>1</v>
      </c>
      <c r="I859" s="183">
        <v>1</v>
      </c>
      <c r="J859" s="183">
        <v>1</v>
      </c>
      <c r="K859" s="20">
        <v>1</v>
      </c>
    </row>
    <row r="860" spans="1:11">
      <c r="A860" s="16" t="s">
        <v>923</v>
      </c>
      <c r="B860" s="7" t="s">
        <v>1953</v>
      </c>
      <c r="C860" s="7" t="s">
        <v>1531</v>
      </c>
      <c r="D860" s="7" t="s">
        <v>1954</v>
      </c>
      <c r="E860" s="7" t="s">
        <v>0</v>
      </c>
      <c r="F860" s="181">
        <v>1.77</v>
      </c>
      <c r="G860" s="182">
        <v>0.58950000000000002</v>
      </c>
      <c r="H860" s="183">
        <v>1</v>
      </c>
      <c r="I860" s="183">
        <v>1</v>
      </c>
      <c r="J860" s="183">
        <v>1</v>
      </c>
      <c r="K860" s="20">
        <v>1</v>
      </c>
    </row>
    <row r="861" spans="1:11">
      <c r="A861" s="16" t="s">
        <v>924</v>
      </c>
      <c r="B861" s="7" t="s">
        <v>1953</v>
      </c>
      <c r="C861" s="7" t="s">
        <v>1532</v>
      </c>
      <c r="D861" s="7" t="s">
        <v>1954</v>
      </c>
      <c r="E861" s="7" t="s">
        <v>0</v>
      </c>
      <c r="F861" s="181">
        <v>3.61</v>
      </c>
      <c r="G861" s="182">
        <v>1.1220000000000001</v>
      </c>
      <c r="H861" s="183">
        <v>1</v>
      </c>
      <c r="I861" s="183">
        <v>1</v>
      </c>
      <c r="J861" s="183">
        <v>1</v>
      </c>
      <c r="K861" s="20">
        <v>1</v>
      </c>
    </row>
    <row r="862" spans="1:11">
      <c r="A862" s="16" t="s">
        <v>925</v>
      </c>
      <c r="B862" s="7" t="s">
        <v>1953</v>
      </c>
      <c r="C862" s="7" t="s">
        <v>1533</v>
      </c>
      <c r="D862" s="7" t="s">
        <v>1954</v>
      </c>
      <c r="E862" s="7" t="s">
        <v>0</v>
      </c>
      <c r="F862" s="181">
        <v>7.38</v>
      </c>
      <c r="G862" s="182">
        <v>2.7654999999999998</v>
      </c>
      <c r="H862" s="183">
        <v>1</v>
      </c>
      <c r="I862" s="183">
        <v>1</v>
      </c>
      <c r="J862" s="183">
        <v>1</v>
      </c>
      <c r="K862" s="20">
        <v>1</v>
      </c>
    </row>
    <row r="863" spans="1:11">
      <c r="A863" s="16" t="s">
        <v>926</v>
      </c>
      <c r="B863" s="7" t="s">
        <v>1955</v>
      </c>
      <c r="C863" s="7" t="s">
        <v>1528</v>
      </c>
      <c r="D863" s="7" t="s">
        <v>1956</v>
      </c>
      <c r="E863" s="7" t="s">
        <v>0</v>
      </c>
      <c r="F863" s="181">
        <v>1.57</v>
      </c>
      <c r="G863" s="182">
        <v>0.70189999999999997</v>
      </c>
      <c r="H863" s="183">
        <v>1</v>
      </c>
      <c r="I863" s="183">
        <v>1</v>
      </c>
      <c r="J863" s="183">
        <v>1</v>
      </c>
      <c r="K863" s="20">
        <v>1</v>
      </c>
    </row>
    <row r="864" spans="1:11">
      <c r="A864" s="16" t="s">
        <v>927</v>
      </c>
      <c r="B864" s="7" t="s">
        <v>1955</v>
      </c>
      <c r="C864" s="7" t="s">
        <v>1531</v>
      </c>
      <c r="D864" s="7" t="s">
        <v>1956</v>
      </c>
      <c r="E864" s="7" t="s">
        <v>0</v>
      </c>
      <c r="F864" s="181">
        <v>1.85</v>
      </c>
      <c r="G864" s="182">
        <v>0.80310000000000004</v>
      </c>
      <c r="H864" s="183">
        <v>1</v>
      </c>
      <c r="I864" s="183">
        <v>1</v>
      </c>
      <c r="J864" s="183">
        <v>1</v>
      </c>
      <c r="K864" s="20">
        <v>1</v>
      </c>
    </row>
    <row r="865" spans="1:11">
      <c r="A865" s="16" t="s">
        <v>928</v>
      </c>
      <c r="B865" s="7" t="s">
        <v>1955</v>
      </c>
      <c r="C865" s="7" t="s">
        <v>1532</v>
      </c>
      <c r="D865" s="7" t="s">
        <v>1956</v>
      </c>
      <c r="E865" s="7" t="s">
        <v>0</v>
      </c>
      <c r="F865" s="181">
        <v>2.5499999999999998</v>
      </c>
      <c r="G865" s="182">
        <v>1.0008999999999999</v>
      </c>
      <c r="H865" s="183">
        <v>1</v>
      </c>
      <c r="I865" s="183">
        <v>1</v>
      </c>
      <c r="J865" s="183">
        <v>1</v>
      </c>
      <c r="K865" s="20">
        <v>1</v>
      </c>
    </row>
    <row r="866" spans="1:11">
      <c r="A866" s="16" t="s">
        <v>929</v>
      </c>
      <c r="B866" s="7" t="s">
        <v>1955</v>
      </c>
      <c r="C866" s="7" t="s">
        <v>1533</v>
      </c>
      <c r="D866" s="7" t="s">
        <v>1956</v>
      </c>
      <c r="E866" s="7" t="s">
        <v>0</v>
      </c>
      <c r="F866" s="181">
        <v>4.49</v>
      </c>
      <c r="G866" s="182">
        <v>1.5198</v>
      </c>
      <c r="H866" s="183">
        <v>1</v>
      </c>
      <c r="I866" s="183">
        <v>1</v>
      </c>
      <c r="J866" s="183">
        <v>1</v>
      </c>
      <c r="K866" s="20">
        <v>1</v>
      </c>
    </row>
    <row r="867" spans="1:11">
      <c r="A867" s="16" t="s">
        <v>930</v>
      </c>
      <c r="B867" s="7" t="s">
        <v>1957</v>
      </c>
      <c r="C867" s="7" t="s">
        <v>1528</v>
      </c>
      <c r="D867" s="7" t="s">
        <v>1958</v>
      </c>
      <c r="E867" s="7" t="s">
        <v>0</v>
      </c>
      <c r="F867" s="181">
        <v>2.2999999999999998</v>
      </c>
      <c r="G867" s="182">
        <v>0.54269999999999996</v>
      </c>
      <c r="H867" s="183">
        <v>1</v>
      </c>
      <c r="I867" s="183">
        <v>1</v>
      </c>
      <c r="J867" s="183">
        <v>1</v>
      </c>
      <c r="K867" s="20">
        <v>1</v>
      </c>
    </row>
    <row r="868" spans="1:11">
      <c r="A868" s="16" t="s">
        <v>931</v>
      </c>
      <c r="B868" s="7" t="s">
        <v>1957</v>
      </c>
      <c r="C868" s="7" t="s">
        <v>1531</v>
      </c>
      <c r="D868" s="7" t="s">
        <v>1958</v>
      </c>
      <c r="E868" s="7" t="s">
        <v>0</v>
      </c>
      <c r="F868" s="181">
        <v>3.4</v>
      </c>
      <c r="G868" s="182">
        <v>0.77290000000000003</v>
      </c>
      <c r="H868" s="183">
        <v>1</v>
      </c>
      <c r="I868" s="183">
        <v>1</v>
      </c>
      <c r="J868" s="183">
        <v>1</v>
      </c>
      <c r="K868" s="20">
        <v>1</v>
      </c>
    </row>
    <row r="869" spans="1:11">
      <c r="A869" s="16" t="s">
        <v>932</v>
      </c>
      <c r="B869" s="7" t="s">
        <v>1957</v>
      </c>
      <c r="C869" s="7" t="s">
        <v>1532</v>
      </c>
      <c r="D869" s="7" t="s">
        <v>1958</v>
      </c>
      <c r="E869" s="7" t="s">
        <v>0</v>
      </c>
      <c r="F869" s="181">
        <v>6.71</v>
      </c>
      <c r="G869" s="182">
        <v>1.5331999999999999</v>
      </c>
      <c r="H869" s="183">
        <v>1</v>
      </c>
      <c r="I869" s="183">
        <v>1</v>
      </c>
      <c r="J869" s="183">
        <v>1</v>
      </c>
      <c r="K869" s="20">
        <v>1</v>
      </c>
    </row>
    <row r="870" spans="1:11">
      <c r="A870" s="16" t="s">
        <v>933</v>
      </c>
      <c r="B870" s="7" t="s">
        <v>1957</v>
      </c>
      <c r="C870" s="7" t="s">
        <v>1533</v>
      </c>
      <c r="D870" s="7" t="s">
        <v>1958</v>
      </c>
      <c r="E870" s="7" t="s">
        <v>0</v>
      </c>
      <c r="F870" s="181">
        <v>13.46</v>
      </c>
      <c r="G870" s="182">
        <v>4.4474999999999998</v>
      </c>
      <c r="H870" s="183">
        <v>1</v>
      </c>
      <c r="I870" s="183">
        <v>1</v>
      </c>
      <c r="J870" s="183">
        <v>1</v>
      </c>
      <c r="K870" s="20">
        <v>1</v>
      </c>
    </row>
    <row r="871" spans="1:11">
      <c r="A871" s="16" t="s">
        <v>934</v>
      </c>
      <c r="B871" s="7" t="s">
        <v>1959</v>
      </c>
      <c r="C871" s="7" t="s">
        <v>1528</v>
      </c>
      <c r="D871" s="7" t="s">
        <v>1960</v>
      </c>
      <c r="E871" s="8" t="s">
        <v>1961</v>
      </c>
      <c r="F871" s="181">
        <v>2</v>
      </c>
      <c r="G871" s="182">
        <v>0.30270000000000002</v>
      </c>
      <c r="H871" s="183">
        <v>1.35</v>
      </c>
      <c r="I871" s="183">
        <v>1</v>
      </c>
      <c r="J871" s="183">
        <v>1</v>
      </c>
      <c r="K871" s="20">
        <v>1</v>
      </c>
    </row>
    <row r="872" spans="1:11">
      <c r="A872" s="16" t="s">
        <v>935</v>
      </c>
      <c r="B872" s="7" t="s">
        <v>1959</v>
      </c>
      <c r="C872" s="7" t="s">
        <v>1531</v>
      </c>
      <c r="D872" s="7" t="s">
        <v>1960</v>
      </c>
      <c r="E872" s="8" t="s">
        <v>1961</v>
      </c>
      <c r="F872" s="181">
        <v>2.2799999999999998</v>
      </c>
      <c r="G872" s="182">
        <v>0.34449999999999997</v>
      </c>
      <c r="H872" s="183">
        <v>1.35</v>
      </c>
      <c r="I872" s="183">
        <v>1</v>
      </c>
      <c r="J872" s="183">
        <v>1</v>
      </c>
      <c r="K872" s="20">
        <v>1</v>
      </c>
    </row>
    <row r="873" spans="1:11">
      <c r="A873" s="16" t="s">
        <v>936</v>
      </c>
      <c r="B873" s="7" t="s">
        <v>1959</v>
      </c>
      <c r="C873" s="7" t="s">
        <v>1532</v>
      </c>
      <c r="D873" s="7" t="s">
        <v>1960</v>
      </c>
      <c r="E873" s="8" t="s">
        <v>1961</v>
      </c>
      <c r="F873" s="181">
        <v>3.35</v>
      </c>
      <c r="G873" s="182">
        <v>0.51149999999999995</v>
      </c>
      <c r="H873" s="183">
        <v>1.35</v>
      </c>
      <c r="I873" s="183">
        <v>1</v>
      </c>
      <c r="J873" s="183">
        <v>1</v>
      </c>
      <c r="K873" s="20">
        <v>1</v>
      </c>
    </row>
    <row r="874" spans="1:11">
      <c r="A874" s="16" t="s">
        <v>937</v>
      </c>
      <c r="B874" s="7" t="s">
        <v>1959</v>
      </c>
      <c r="C874" s="7" t="s">
        <v>1533</v>
      </c>
      <c r="D874" s="7" t="s">
        <v>1960</v>
      </c>
      <c r="E874" s="8" t="s">
        <v>1961</v>
      </c>
      <c r="F874" s="181">
        <v>7.61</v>
      </c>
      <c r="G874" s="182">
        <v>1.7983</v>
      </c>
      <c r="H874" s="183">
        <v>1.35</v>
      </c>
      <c r="I874" s="183">
        <v>1</v>
      </c>
      <c r="J874" s="183">
        <v>1</v>
      </c>
      <c r="K874" s="20">
        <v>1</v>
      </c>
    </row>
    <row r="875" spans="1:11">
      <c r="A875" s="16" t="s">
        <v>938</v>
      </c>
      <c r="B875" s="7" t="s">
        <v>1962</v>
      </c>
      <c r="C875" s="7" t="s">
        <v>1528</v>
      </c>
      <c r="D875" s="7" t="s">
        <v>1963</v>
      </c>
      <c r="E875" s="7" t="s">
        <v>0</v>
      </c>
      <c r="F875" s="181">
        <v>2.0099999999999998</v>
      </c>
      <c r="G875" s="182">
        <v>0.27050000000000002</v>
      </c>
      <c r="H875" s="183">
        <v>1</v>
      </c>
      <c r="I875" s="183">
        <v>1</v>
      </c>
      <c r="J875" s="183">
        <v>1</v>
      </c>
      <c r="K875" s="20">
        <v>1</v>
      </c>
    </row>
    <row r="876" spans="1:11">
      <c r="A876" s="16" t="s">
        <v>939</v>
      </c>
      <c r="B876" s="7" t="s">
        <v>1962</v>
      </c>
      <c r="C876" s="7" t="s">
        <v>1531</v>
      </c>
      <c r="D876" s="7" t="s">
        <v>1963</v>
      </c>
      <c r="E876" s="7" t="s">
        <v>0</v>
      </c>
      <c r="F876" s="181">
        <v>2.42</v>
      </c>
      <c r="G876" s="182">
        <v>0.40479999999999999</v>
      </c>
      <c r="H876" s="183">
        <v>1</v>
      </c>
      <c r="I876" s="183">
        <v>1</v>
      </c>
      <c r="J876" s="183">
        <v>1</v>
      </c>
      <c r="K876" s="20">
        <v>1</v>
      </c>
    </row>
    <row r="877" spans="1:11">
      <c r="A877" s="16" t="s">
        <v>940</v>
      </c>
      <c r="B877" s="7" t="s">
        <v>1962</v>
      </c>
      <c r="C877" s="7" t="s">
        <v>1532</v>
      </c>
      <c r="D877" s="7" t="s">
        <v>1963</v>
      </c>
      <c r="E877" s="7" t="s">
        <v>0</v>
      </c>
      <c r="F877" s="181">
        <v>3.6</v>
      </c>
      <c r="G877" s="182">
        <v>0.64700000000000002</v>
      </c>
      <c r="H877" s="183">
        <v>1</v>
      </c>
      <c r="I877" s="183">
        <v>1</v>
      </c>
      <c r="J877" s="183">
        <v>1</v>
      </c>
      <c r="K877" s="20">
        <v>1</v>
      </c>
    </row>
    <row r="878" spans="1:11">
      <c r="A878" s="16" t="s">
        <v>941</v>
      </c>
      <c r="B878" s="7" t="s">
        <v>1962</v>
      </c>
      <c r="C878" s="7" t="s">
        <v>1533</v>
      </c>
      <c r="D878" s="7" t="s">
        <v>1963</v>
      </c>
      <c r="E878" s="7" t="s">
        <v>0</v>
      </c>
      <c r="F878" s="181">
        <v>6.38</v>
      </c>
      <c r="G878" s="182">
        <v>1.7208000000000001</v>
      </c>
      <c r="H878" s="183">
        <v>1</v>
      </c>
      <c r="I878" s="183">
        <v>1</v>
      </c>
      <c r="J878" s="183">
        <v>1</v>
      </c>
      <c r="K878" s="20">
        <v>1</v>
      </c>
    </row>
    <row r="879" spans="1:11">
      <c r="A879" s="16" t="s">
        <v>942</v>
      </c>
      <c r="B879" s="7" t="s">
        <v>1964</v>
      </c>
      <c r="C879" s="7" t="s">
        <v>1528</v>
      </c>
      <c r="D879" s="7" t="s">
        <v>1965</v>
      </c>
      <c r="E879" s="7" t="s">
        <v>0</v>
      </c>
      <c r="F879" s="181">
        <v>2.2999999999999998</v>
      </c>
      <c r="G879" s="182">
        <v>0.27960000000000002</v>
      </c>
      <c r="H879" s="183">
        <v>1</v>
      </c>
      <c r="I879" s="183">
        <v>1</v>
      </c>
      <c r="J879" s="183">
        <v>1</v>
      </c>
      <c r="K879" s="20">
        <v>1</v>
      </c>
    </row>
    <row r="880" spans="1:11">
      <c r="A880" s="16" t="s">
        <v>943</v>
      </c>
      <c r="B880" s="7" t="s">
        <v>1964</v>
      </c>
      <c r="C880" s="7" t="s">
        <v>1531</v>
      </c>
      <c r="D880" s="7" t="s">
        <v>1965</v>
      </c>
      <c r="E880" s="7" t="s">
        <v>0</v>
      </c>
      <c r="F880" s="181">
        <v>3.38</v>
      </c>
      <c r="G880" s="182">
        <v>0.37519999999999998</v>
      </c>
      <c r="H880" s="183">
        <v>1</v>
      </c>
      <c r="I880" s="183">
        <v>1</v>
      </c>
      <c r="J880" s="183">
        <v>1</v>
      </c>
      <c r="K880" s="20">
        <v>1</v>
      </c>
    </row>
    <row r="881" spans="1:11">
      <c r="A881" s="16" t="s">
        <v>944</v>
      </c>
      <c r="B881" s="7" t="s">
        <v>1964</v>
      </c>
      <c r="C881" s="7" t="s">
        <v>1532</v>
      </c>
      <c r="D881" s="7" t="s">
        <v>1965</v>
      </c>
      <c r="E881" s="7" t="s">
        <v>0</v>
      </c>
      <c r="F881" s="181">
        <v>6.53</v>
      </c>
      <c r="G881" s="182">
        <v>0.69520000000000004</v>
      </c>
      <c r="H881" s="183">
        <v>1</v>
      </c>
      <c r="I881" s="183">
        <v>1</v>
      </c>
      <c r="J881" s="183">
        <v>1</v>
      </c>
      <c r="K881" s="20">
        <v>1</v>
      </c>
    </row>
    <row r="882" spans="1:11">
      <c r="A882" s="16" t="s">
        <v>945</v>
      </c>
      <c r="B882" s="7" t="s">
        <v>1964</v>
      </c>
      <c r="C882" s="7" t="s">
        <v>1533</v>
      </c>
      <c r="D882" s="7" t="s">
        <v>1965</v>
      </c>
      <c r="E882" s="7" t="s">
        <v>0</v>
      </c>
      <c r="F882" s="181">
        <v>8.5</v>
      </c>
      <c r="G882" s="182">
        <v>1.0549999999999999</v>
      </c>
      <c r="H882" s="183">
        <v>1</v>
      </c>
      <c r="I882" s="183">
        <v>1</v>
      </c>
      <c r="J882" s="183">
        <v>1</v>
      </c>
      <c r="K882" s="20">
        <v>1</v>
      </c>
    </row>
    <row r="883" spans="1:11">
      <c r="A883" s="16" t="s">
        <v>946</v>
      </c>
      <c r="B883" s="7" t="s">
        <v>1966</v>
      </c>
      <c r="C883" s="7" t="s">
        <v>1528</v>
      </c>
      <c r="D883" s="7" t="s">
        <v>1967</v>
      </c>
      <c r="E883" s="7" t="s">
        <v>0</v>
      </c>
      <c r="F883" s="181">
        <v>1.32</v>
      </c>
      <c r="G883" s="182">
        <v>0.28820000000000001</v>
      </c>
      <c r="H883" s="183">
        <v>1</v>
      </c>
      <c r="I883" s="183">
        <v>1</v>
      </c>
      <c r="J883" s="183">
        <v>1</v>
      </c>
      <c r="K883" s="20">
        <v>1</v>
      </c>
    </row>
    <row r="884" spans="1:11">
      <c r="A884" s="16" t="s">
        <v>947</v>
      </c>
      <c r="B884" s="7" t="s">
        <v>1966</v>
      </c>
      <c r="C884" s="7" t="s">
        <v>1531</v>
      </c>
      <c r="D884" s="7" t="s">
        <v>1967</v>
      </c>
      <c r="E884" s="7" t="s">
        <v>0</v>
      </c>
      <c r="F884" s="181">
        <v>1.58</v>
      </c>
      <c r="G884" s="182">
        <v>0.33700000000000002</v>
      </c>
      <c r="H884" s="183">
        <v>1</v>
      </c>
      <c r="I884" s="183">
        <v>1</v>
      </c>
      <c r="J884" s="183">
        <v>1</v>
      </c>
      <c r="K884" s="20">
        <v>1</v>
      </c>
    </row>
    <row r="885" spans="1:11">
      <c r="A885" s="16" t="s">
        <v>948</v>
      </c>
      <c r="B885" s="7" t="s">
        <v>1966</v>
      </c>
      <c r="C885" s="7" t="s">
        <v>1532</v>
      </c>
      <c r="D885" s="7" t="s">
        <v>1967</v>
      </c>
      <c r="E885" s="7" t="s">
        <v>0</v>
      </c>
      <c r="F885" s="181">
        <v>2.5499999999999998</v>
      </c>
      <c r="G885" s="182">
        <v>0.48799999999999999</v>
      </c>
      <c r="H885" s="183">
        <v>1</v>
      </c>
      <c r="I885" s="183">
        <v>1</v>
      </c>
      <c r="J885" s="183">
        <v>1</v>
      </c>
      <c r="K885" s="20">
        <v>1</v>
      </c>
    </row>
    <row r="886" spans="1:11">
      <c r="A886" s="16" t="s">
        <v>949</v>
      </c>
      <c r="B886" s="7" t="s">
        <v>1966</v>
      </c>
      <c r="C886" s="7" t="s">
        <v>1533</v>
      </c>
      <c r="D886" s="7" t="s">
        <v>1967</v>
      </c>
      <c r="E886" s="7" t="s">
        <v>0</v>
      </c>
      <c r="F886" s="181">
        <v>5.05</v>
      </c>
      <c r="G886" s="182">
        <v>2.4470000000000001</v>
      </c>
      <c r="H886" s="183">
        <v>1</v>
      </c>
      <c r="I886" s="183">
        <v>1</v>
      </c>
      <c r="J886" s="183">
        <v>1</v>
      </c>
      <c r="K886" s="20">
        <v>1</v>
      </c>
    </row>
    <row r="887" spans="1:11">
      <c r="A887" s="16" t="s">
        <v>950</v>
      </c>
      <c r="B887" s="7" t="s">
        <v>1968</v>
      </c>
      <c r="C887" s="7" t="s">
        <v>1528</v>
      </c>
      <c r="D887" s="7" t="s">
        <v>1969</v>
      </c>
      <c r="E887" s="7" t="s">
        <v>0</v>
      </c>
      <c r="F887" s="181">
        <v>1.1299999999999999</v>
      </c>
      <c r="G887" s="182">
        <v>0.1321</v>
      </c>
      <c r="H887" s="183">
        <v>1</v>
      </c>
      <c r="I887" s="183">
        <v>1</v>
      </c>
      <c r="J887" s="183">
        <v>1</v>
      </c>
      <c r="K887" s="20">
        <v>1</v>
      </c>
    </row>
    <row r="888" spans="1:11">
      <c r="A888" s="16" t="s">
        <v>951</v>
      </c>
      <c r="B888" s="7" t="s">
        <v>1968</v>
      </c>
      <c r="C888" s="7" t="s">
        <v>1531</v>
      </c>
      <c r="D888" s="7" t="s">
        <v>1969</v>
      </c>
      <c r="E888" s="7" t="s">
        <v>0</v>
      </c>
      <c r="F888" s="181">
        <v>1.63</v>
      </c>
      <c r="G888" s="182">
        <v>0.19819999999999999</v>
      </c>
      <c r="H888" s="183">
        <v>1</v>
      </c>
      <c r="I888" s="183">
        <v>1</v>
      </c>
      <c r="J888" s="183">
        <v>1</v>
      </c>
      <c r="K888" s="20">
        <v>1</v>
      </c>
    </row>
    <row r="889" spans="1:11">
      <c r="A889" s="16" t="s">
        <v>952</v>
      </c>
      <c r="B889" s="7" t="s">
        <v>1968</v>
      </c>
      <c r="C889" s="7" t="s">
        <v>1532</v>
      </c>
      <c r="D889" s="7" t="s">
        <v>1969</v>
      </c>
      <c r="E889" s="7" t="s">
        <v>0</v>
      </c>
      <c r="F889" s="181">
        <v>4.59</v>
      </c>
      <c r="G889" s="182">
        <v>0.31509999999999999</v>
      </c>
      <c r="H889" s="183">
        <v>1</v>
      </c>
      <c r="I889" s="183">
        <v>1</v>
      </c>
      <c r="J889" s="183">
        <v>1</v>
      </c>
      <c r="K889" s="20">
        <v>1</v>
      </c>
    </row>
    <row r="890" spans="1:11">
      <c r="A890" s="16" t="s">
        <v>953</v>
      </c>
      <c r="B890" s="7" t="s">
        <v>1968</v>
      </c>
      <c r="C890" s="7" t="s">
        <v>1533</v>
      </c>
      <c r="D890" s="7" t="s">
        <v>1969</v>
      </c>
      <c r="E890" s="7" t="s">
        <v>0</v>
      </c>
      <c r="F890" s="181">
        <v>5.05</v>
      </c>
      <c r="G890" s="182">
        <v>0.34670000000000001</v>
      </c>
      <c r="H890" s="183">
        <v>1</v>
      </c>
      <c r="I890" s="183">
        <v>1</v>
      </c>
      <c r="J890" s="183">
        <v>1</v>
      </c>
      <c r="K890" s="20">
        <v>1</v>
      </c>
    </row>
    <row r="891" spans="1:11">
      <c r="A891" s="16" t="s">
        <v>954</v>
      </c>
      <c r="B891" s="7" t="s">
        <v>1970</v>
      </c>
      <c r="C891" s="7" t="s">
        <v>1528</v>
      </c>
      <c r="D891" s="7" t="s">
        <v>1971</v>
      </c>
      <c r="E891" s="7" t="s">
        <v>0</v>
      </c>
      <c r="F891" s="181">
        <v>1.94</v>
      </c>
      <c r="G891" s="182">
        <v>0.26440000000000002</v>
      </c>
      <c r="H891" s="183">
        <v>1</v>
      </c>
      <c r="I891" s="183">
        <v>1</v>
      </c>
      <c r="J891" s="183">
        <v>1</v>
      </c>
      <c r="K891" s="20">
        <v>1</v>
      </c>
    </row>
    <row r="892" spans="1:11">
      <c r="A892" s="16" t="s">
        <v>955</v>
      </c>
      <c r="B892" s="7" t="s">
        <v>1970</v>
      </c>
      <c r="C892" s="7" t="s">
        <v>1531</v>
      </c>
      <c r="D892" s="7" t="s">
        <v>1971</v>
      </c>
      <c r="E892" s="7" t="s">
        <v>0</v>
      </c>
      <c r="F892" s="181">
        <v>2.57</v>
      </c>
      <c r="G892" s="182">
        <v>0.3533</v>
      </c>
      <c r="H892" s="183">
        <v>1</v>
      </c>
      <c r="I892" s="183">
        <v>1</v>
      </c>
      <c r="J892" s="183">
        <v>1</v>
      </c>
      <c r="K892" s="20">
        <v>1</v>
      </c>
    </row>
    <row r="893" spans="1:11">
      <c r="A893" s="16" t="s">
        <v>956</v>
      </c>
      <c r="B893" s="7" t="s">
        <v>1970</v>
      </c>
      <c r="C893" s="7" t="s">
        <v>1532</v>
      </c>
      <c r="D893" s="7" t="s">
        <v>1971</v>
      </c>
      <c r="E893" s="7" t="s">
        <v>0</v>
      </c>
      <c r="F893" s="181">
        <v>4.67</v>
      </c>
      <c r="G893" s="182">
        <v>0.55779999999999996</v>
      </c>
      <c r="H893" s="183">
        <v>1</v>
      </c>
      <c r="I893" s="183">
        <v>1</v>
      </c>
      <c r="J893" s="183">
        <v>1</v>
      </c>
      <c r="K893" s="20">
        <v>1</v>
      </c>
    </row>
    <row r="894" spans="1:11">
      <c r="A894" s="16" t="s">
        <v>957</v>
      </c>
      <c r="B894" s="7" t="s">
        <v>1970</v>
      </c>
      <c r="C894" s="7" t="s">
        <v>1533</v>
      </c>
      <c r="D894" s="7" t="s">
        <v>1971</v>
      </c>
      <c r="E894" s="7" t="s">
        <v>0</v>
      </c>
      <c r="F894" s="181">
        <v>8.06</v>
      </c>
      <c r="G894" s="182">
        <v>1.7503</v>
      </c>
      <c r="H894" s="183">
        <v>1</v>
      </c>
      <c r="I894" s="183">
        <v>1</v>
      </c>
      <c r="J894" s="183">
        <v>1</v>
      </c>
      <c r="K894" s="20">
        <v>1</v>
      </c>
    </row>
    <row r="895" spans="1:11">
      <c r="A895" s="16" t="s">
        <v>958</v>
      </c>
      <c r="B895" s="7" t="s">
        <v>1972</v>
      </c>
      <c r="C895" s="7" t="s">
        <v>1528</v>
      </c>
      <c r="D895" s="7" t="s">
        <v>1973</v>
      </c>
      <c r="E895" s="8" t="s">
        <v>1974</v>
      </c>
      <c r="F895" s="181">
        <v>1.44</v>
      </c>
      <c r="G895" s="182">
        <v>0.2429</v>
      </c>
      <c r="H895" s="183">
        <v>1</v>
      </c>
      <c r="I895" s="183">
        <v>1</v>
      </c>
      <c r="J895" s="183">
        <v>1</v>
      </c>
      <c r="K895" s="20">
        <v>1</v>
      </c>
    </row>
    <row r="896" spans="1:11">
      <c r="A896" s="16" t="s">
        <v>959</v>
      </c>
      <c r="B896" s="7" t="s">
        <v>1972</v>
      </c>
      <c r="C896" s="7" t="s">
        <v>1531</v>
      </c>
      <c r="D896" s="7" t="s">
        <v>1973</v>
      </c>
      <c r="E896" s="8" t="s">
        <v>1974</v>
      </c>
      <c r="F896" s="181">
        <v>1.59</v>
      </c>
      <c r="G896" s="182">
        <v>0.36320000000000002</v>
      </c>
      <c r="H896" s="183">
        <v>1</v>
      </c>
      <c r="I896" s="183">
        <v>1</v>
      </c>
      <c r="J896" s="183">
        <v>1</v>
      </c>
      <c r="K896" s="20">
        <v>1</v>
      </c>
    </row>
    <row r="897" spans="1:11">
      <c r="A897" s="16" t="s">
        <v>960</v>
      </c>
      <c r="B897" s="7" t="s">
        <v>1972</v>
      </c>
      <c r="C897" s="7" t="s">
        <v>1532</v>
      </c>
      <c r="D897" s="7" t="s">
        <v>1973</v>
      </c>
      <c r="E897" s="8" t="s">
        <v>1974</v>
      </c>
      <c r="F897" s="181">
        <v>1.82</v>
      </c>
      <c r="G897" s="182">
        <v>0.60770000000000002</v>
      </c>
      <c r="H897" s="183">
        <v>1</v>
      </c>
      <c r="I897" s="183">
        <v>1</v>
      </c>
      <c r="J897" s="183">
        <v>1</v>
      </c>
      <c r="K897" s="20">
        <v>1</v>
      </c>
    </row>
    <row r="898" spans="1:11">
      <c r="A898" s="16" t="s">
        <v>961</v>
      </c>
      <c r="B898" s="7" t="s">
        <v>1972</v>
      </c>
      <c r="C898" s="7" t="s">
        <v>1533</v>
      </c>
      <c r="D898" s="7" t="s">
        <v>1973</v>
      </c>
      <c r="E898" s="8" t="s">
        <v>1974</v>
      </c>
      <c r="F898" s="181">
        <v>1.65</v>
      </c>
      <c r="G898" s="182">
        <v>1.0673999999999999</v>
      </c>
      <c r="H898" s="183">
        <v>1</v>
      </c>
      <c r="I898" s="183">
        <v>1</v>
      </c>
      <c r="J898" s="183">
        <v>1</v>
      </c>
      <c r="K898" s="20">
        <v>1</v>
      </c>
    </row>
    <row r="899" spans="1:11">
      <c r="A899" s="16" t="s">
        <v>962</v>
      </c>
      <c r="B899" s="7" t="s">
        <v>1975</v>
      </c>
      <c r="C899" s="7" t="s">
        <v>1528</v>
      </c>
      <c r="D899" s="7" t="s">
        <v>1976</v>
      </c>
      <c r="E899" s="8" t="s">
        <v>1974</v>
      </c>
      <c r="F899" s="181">
        <v>1.24</v>
      </c>
      <c r="G899" s="182">
        <v>0.10290000000000001</v>
      </c>
      <c r="H899" s="183">
        <v>1</v>
      </c>
      <c r="I899" s="183">
        <v>1</v>
      </c>
      <c r="J899" s="183">
        <v>1</v>
      </c>
      <c r="K899" s="20">
        <v>1</v>
      </c>
    </row>
    <row r="900" spans="1:11">
      <c r="A900" s="16" t="s">
        <v>963</v>
      </c>
      <c r="B900" s="7" t="s">
        <v>1975</v>
      </c>
      <c r="C900" s="7" t="s">
        <v>1531</v>
      </c>
      <c r="D900" s="7" t="s">
        <v>1976</v>
      </c>
      <c r="E900" s="8" t="s">
        <v>1974</v>
      </c>
      <c r="F900" s="181">
        <v>1.28</v>
      </c>
      <c r="G900" s="182">
        <v>0.157</v>
      </c>
      <c r="H900" s="183">
        <v>1</v>
      </c>
      <c r="I900" s="183">
        <v>1</v>
      </c>
      <c r="J900" s="183">
        <v>1</v>
      </c>
      <c r="K900" s="20">
        <v>1</v>
      </c>
    </row>
    <row r="901" spans="1:11">
      <c r="A901" s="16" t="s">
        <v>964</v>
      </c>
      <c r="B901" s="7" t="s">
        <v>1975</v>
      </c>
      <c r="C901" s="7" t="s">
        <v>1532</v>
      </c>
      <c r="D901" s="7" t="s">
        <v>1976</v>
      </c>
      <c r="E901" s="8" t="s">
        <v>1974</v>
      </c>
      <c r="F901" s="181">
        <v>1.26</v>
      </c>
      <c r="G901" s="182">
        <v>0.28070000000000001</v>
      </c>
      <c r="H901" s="183">
        <v>1</v>
      </c>
      <c r="I901" s="183">
        <v>1</v>
      </c>
      <c r="J901" s="183">
        <v>1</v>
      </c>
      <c r="K901" s="20">
        <v>1</v>
      </c>
    </row>
    <row r="902" spans="1:11">
      <c r="A902" s="16" t="s">
        <v>965</v>
      </c>
      <c r="B902" s="7" t="s">
        <v>1975</v>
      </c>
      <c r="C902" s="7" t="s">
        <v>1533</v>
      </c>
      <c r="D902" s="7" t="s">
        <v>1976</v>
      </c>
      <c r="E902" s="8" t="s">
        <v>1974</v>
      </c>
      <c r="F902" s="181">
        <v>1.35</v>
      </c>
      <c r="G902" s="182">
        <v>0.56159999999999999</v>
      </c>
      <c r="H902" s="183">
        <v>1</v>
      </c>
      <c r="I902" s="183">
        <v>1</v>
      </c>
      <c r="J902" s="183">
        <v>1</v>
      </c>
      <c r="K902" s="20">
        <v>1</v>
      </c>
    </row>
    <row r="903" spans="1:11">
      <c r="A903" s="16" t="s">
        <v>966</v>
      </c>
      <c r="B903" s="7" t="s">
        <v>1977</v>
      </c>
      <c r="C903" s="7" t="s">
        <v>1528</v>
      </c>
      <c r="D903" s="7" t="s">
        <v>1978</v>
      </c>
      <c r="E903" s="8" t="s">
        <v>1974</v>
      </c>
      <c r="F903" s="181">
        <v>16.649999999999999</v>
      </c>
      <c r="G903" s="182">
        <v>12.590999999999999</v>
      </c>
      <c r="H903" s="183">
        <v>1</v>
      </c>
      <c r="I903" s="183">
        <v>1</v>
      </c>
      <c r="J903" s="183">
        <v>1</v>
      </c>
      <c r="K903" s="20">
        <v>1</v>
      </c>
    </row>
    <row r="904" spans="1:11">
      <c r="A904" s="16" t="s">
        <v>967</v>
      </c>
      <c r="B904" s="7" t="s">
        <v>1977</v>
      </c>
      <c r="C904" s="7" t="s">
        <v>1531</v>
      </c>
      <c r="D904" s="7" t="s">
        <v>1978</v>
      </c>
      <c r="E904" s="8" t="s">
        <v>1974</v>
      </c>
      <c r="F904" s="181">
        <v>18.5</v>
      </c>
      <c r="G904" s="182">
        <v>13.99</v>
      </c>
      <c r="H904" s="183">
        <v>1</v>
      </c>
      <c r="I904" s="183">
        <v>1</v>
      </c>
      <c r="J904" s="183">
        <v>1</v>
      </c>
      <c r="K904" s="20">
        <v>1</v>
      </c>
    </row>
    <row r="905" spans="1:11">
      <c r="A905" s="16" t="s">
        <v>968</v>
      </c>
      <c r="B905" s="7" t="s">
        <v>1977</v>
      </c>
      <c r="C905" s="7" t="s">
        <v>1532</v>
      </c>
      <c r="D905" s="7" t="s">
        <v>1978</v>
      </c>
      <c r="E905" s="8" t="s">
        <v>1974</v>
      </c>
      <c r="F905" s="181">
        <v>34.49</v>
      </c>
      <c r="G905" s="182">
        <v>16.432300000000001</v>
      </c>
      <c r="H905" s="183">
        <v>1</v>
      </c>
      <c r="I905" s="183">
        <v>1</v>
      </c>
      <c r="J905" s="183">
        <v>1</v>
      </c>
      <c r="K905" s="20">
        <v>1</v>
      </c>
    </row>
    <row r="906" spans="1:11">
      <c r="A906" s="16" t="s">
        <v>969</v>
      </c>
      <c r="B906" s="7" t="s">
        <v>1977</v>
      </c>
      <c r="C906" s="7" t="s">
        <v>1533</v>
      </c>
      <c r="D906" s="7" t="s">
        <v>1978</v>
      </c>
      <c r="E906" s="8" t="s">
        <v>1974</v>
      </c>
      <c r="F906" s="181">
        <v>55.52</v>
      </c>
      <c r="G906" s="182">
        <v>26.699300000000001</v>
      </c>
      <c r="H906" s="183">
        <v>1</v>
      </c>
      <c r="I906" s="183">
        <v>1</v>
      </c>
      <c r="J906" s="183">
        <v>1</v>
      </c>
      <c r="K906" s="20">
        <v>1</v>
      </c>
    </row>
    <row r="907" spans="1:11">
      <c r="A907" s="16" t="s">
        <v>970</v>
      </c>
      <c r="B907" s="7" t="s">
        <v>1979</v>
      </c>
      <c r="C907" s="7" t="s">
        <v>1528</v>
      </c>
      <c r="D907" s="7" t="s">
        <v>1980</v>
      </c>
      <c r="E907" s="8" t="s">
        <v>1974</v>
      </c>
      <c r="F907" s="181">
        <v>45.87</v>
      </c>
      <c r="G907" s="182">
        <v>6.7361000000000004</v>
      </c>
      <c r="H907" s="183">
        <v>1</v>
      </c>
      <c r="I907" s="183">
        <v>1</v>
      </c>
      <c r="J907" s="183">
        <v>1</v>
      </c>
      <c r="K907" s="20">
        <v>1</v>
      </c>
    </row>
    <row r="908" spans="1:11">
      <c r="A908" s="16" t="s">
        <v>971</v>
      </c>
      <c r="B908" s="7" t="s">
        <v>1979</v>
      </c>
      <c r="C908" s="7" t="s">
        <v>1531</v>
      </c>
      <c r="D908" s="7" t="s">
        <v>1980</v>
      </c>
      <c r="E908" s="8" t="s">
        <v>1974</v>
      </c>
      <c r="F908" s="181">
        <v>50.97</v>
      </c>
      <c r="G908" s="182">
        <v>7.4846000000000004</v>
      </c>
      <c r="H908" s="183">
        <v>1</v>
      </c>
      <c r="I908" s="183">
        <v>1</v>
      </c>
      <c r="J908" s="183">
        <v>1</v>
      </c>
      <c r="K908" s="20">
        <v>1</v>
      </c>
    </row>
    <row r="909" spans="1:11">
      <c r="A909" s="16" t="s">
        <v>972</v>
      </c>
      <c r="B909" s="7" t="s">
        <v>1979</v>
      </c>
      <c r="C909" s="7" t="s">
        <v>1532</v>
      </c>
      <c r="D909" s="7" t="s">
        <v>1980</v>
      </c>
      <c r="E909" s="8" t="s">
        <v>1974</v>
      </c>
      <c r="F909" s="181">
        <v>78.17</v>
      </c>
      <c r="G909" s="182">
        <v>16.6068</v>
      </c>
      <c r="H909" s="183">
        <v>1</v>
      </c>
      <c r="I909" s="183">
        <v>1</v>
      </c>
      <c r="J909" s="183">
        <v>1</v>
      </c>
      <c r="K909" s="20">
        <v>1</v>
      </c>
    </row>
    <row r="910" spans="1:11">
      <c r="A910" s="16" t="s">
        <v>973</v>
      </c>
      <c r="B910" s="7" t="s">
        <v>1979</v>
      </c>
      <c r="C910" s="7" t="s">
        <v>1533</v>
      </c>
      <c r="D910" s="7" t="s">
        <v>1980</v>
      </c>
      <c r="E910" s="8" t="s">
        <v>1974</v>
      </c>
      <c r="F910" s="181">
        <v>111.18</v>
      </c>
      <c r="G910" s="182">
        <v>25.256900000000002</v>
      </c>
      <c r="H910" s="183">
        <v>1</v>
      </c>
      <c r="I910" s="183">
        <v>1</v>
      </c>
      <c r="J910" s="183">
        <v>1</v>
      </c>
      <c r="K910" s="20">
        <v>1</v>
      </c>
    </row>
    <row r="911" spans="1:11">
      <c r="A911" s="16" t="s">
        <v>974</v>
      </c>
      <c r="B911" s="7" t="s">
        <v>1981</v>
      </c>
      <c r="C911" s="7" t="s">
        <v>1528</v>
      </c>
      <c r="D911" s="7" t="s">
        <v>1982</v>
      </c>
      <c r="E911" s="8" t="s">
        <v>1974</v>
      </c>
      <c r="F911" s="181">
        <v>58.43</v>
      </c>
      <c r="G911" s="182">
        <v>14.1953</v>
      </c>
      <c r="H911" s="183">
        <v>1</v>
      </c>
      <c r="I911" s="183">
        <v>1</v>
      </c>
      <c r="J911" s="183">
        <v>1</v>
      </c>
      <c r="K911" s="20">
        <v>1</v>
      </c>
    </row>
    <row r="912" spans="1:11">
      <c r="A912" s="16" t="s">
        <v>975</v>
      </c>
      <c r="B912" s="7" t="s">
        <v>1981</v>
      </c>
      <c r="C912" s="7" t="s">
        <v>1531</v>
      </c>
      <c r="D912" s="7" t="s">
        <v>1982</v>
      </c>
      <c r="E912" s="8" t="s">
        <v>1974</v>
      </c>
      <c r="F912" s="181">
        <v>48.45</v>
      </c>
      <c r="G912" s="182">
        <v>9.9573</v>
      </c>
      <c r="H912" s="183">
        <v>1</v>
      </c>
      <c r="I912" s="183">
        <v>1</v>
      </c>
      <c r="J912" s="183">
        <v>1</v>
      </c>
      <c r="K912" s="20">
        <v>1</v>
      </c>
    </row>
    <row r="913" spans="1:11">
      <c r="A913" s="16" t="s">
        <v>976</v>
      </c>
      <c r="B913" s="7" t="s">
        <v>1981</v>
      </c>
      <c r="C913" s="7" t="s">
        <v>1532</v>
      </c>
      <c r="D913" s="7" t="s">
        <v>1982</v>
      </c>
      <c r="E913" s="8" t="s">
        <v>1974</v>
      </c>
      <c r="F913" s="181">
        <v>28.22</v>
      </c>
      <c r="G913" s="182">
        <v>7.1227999999999998</v>
      </c>
      <c r="H913" s="183">
        <v>1</v>
      </c>
      <c r="I913" s="183">
        <v>1</v>
      </c>
      <c r="J913" s="183">
        <v>1</v>
      </c>
      <c r="K913" s="20">
        <v>1</v>
      </c>
    </row>
    <row r="914" spans="1:11">
      <c r="A914" s="16" t="s">
        <v>977</v>
      </c>
      <c r="B914" s="7" t="s">
        <v>1981</v>
      </c>
      <c r="C914" s="7" t="s">
        <v>1533</v>
      </c>
      <c r="D914" s="7" t="s">
        <v>1982</v>
      </c>
      <c r="E914" s="8" t="s">
        <v>1974</v>
      </c>
      <c r="F914" s="181">
        <v>1.1399999999999999</v>
      </c>
      <c r="G914" s="182">
        <v>0.24210000000000001</v>
      </c>
      <c r="H914" s="183">
        <v>1</v>
      </c>
      <c r="I914" s="183">
        <v>1</v>
      </c>
      <c r="J914" s="183">
        <v>1</v>
      </c>
      <c r="K914" s="20">
        <v>1</v>
      </c>
    </row>
    <row r="915" spans="1:11">
      <c r="A915" s="16" t="s">
        <v>978</v>
      </c>
      <c r="B915" s="7" t="s">
        <v>1983</v>
      </c>
      <c r="C915" s="7" t="s">
        <v>1528</v>
      </c>
      <c r="D915" s="7" t="s">
        <v>1984</v>
      </c>
      <c r="E915" s="8" t="s">
        <v>1974</v>
      </c>
      <c r="F915" s="181">
        <v>1</v>
      </c>
      <c r="G915" s="182">
        <v>5.4241000000000001</v>
      </c>
      <c r="H915" s="183">
        <v>1</v>
      </c>
      <c r="I915" s="183">
        <v>1</v>
      </c>
      <c r="J915" s="183">
        <v>1</v>
      </c>
      <c r="K915" s="20">
        <v>1</v>
      </c>
    </row>
    <row r="916" spans="1:11">
      <c r="A916" s="16" t="s">
        <v>979</v>
      </c>
      <c r="B916" s="7" t="s">
        <v>1983</v>
      </c>
      <c r="C916" s="7" t="s">
        <v>1531</v>
      </c>
      <c r="D916" s="7" t="s">
        <v>1984</v>
      </c>
      <c r="E916" s="8" t="s">
        <v>1974</v>
      </c>
      <c r="F916" s="181">
        <v>34.729999999999997</v>
      </c>
      <c r="G916" s="182">
        <v>8.8862000000000005</v>
      </c>
      <c r="H916" s="183">
        <v>1</v>
      </c>
      <c r="I916" s="183">
        <v>1</v>
      </c>
      <c r="J916" s="183">
        <v>1</v>
      </c>
      <c r="K916" s="20">
        <v>1</v>
      </c>
    </row>
    <row r="917" spans="1:11">
      <c r="A917" s="16" t="s">
        <v>980</v>
      </c>
      <c r="B917" s="7" t="s">
        <v>1983</v>
      </c>
      <c r="C917" s="7" t="s">
        <v>1532</v>
      </c>
      <c r="D917" s="7" t="s">
        <v>1984</v>
      </c>
      <c r="E917" s="8" t="s">
        <v>1974</v>
      </c>
      <c r="F917" s="181">
        <v>71.84</v>
      </c>
      <c r="G917" s="182">
        <v>11.198</v>
      </c>
      <c r="H917" s="183">
        <v>1</v>
      </c>
      <c r="I917" s="183">
        <v>1</v>
      </c>
      <c r="J917" s="183">
        <v>1</v>
      </c>
      <c r="K917" s="20">
        <v>1</v>
      </c>
    </row>
    <row r="918" spans="1:11">
      <c r="A918" s="16" t="s">
        <v>981</v>
      </c>
      <c r="B918" s="7" t="s">
        <v>1983</v>
      </c>
      <c r="C918" s="7" t="s">
        <v>1533</v>
      </c>
      <c r="D918" s="7" t="s">
        <v>1984</v>
      </c>
      <c r="E918" s="8" t="s">
        <v>1974</v>
      </c>
      <c r="F918" s="181">
        <v>80.930000000000007</v>
      </c>
      <c r="G918" s="182">
        <v>17.4986</v>
      </c>
      <c r="H918" s="183">
        <v>1</v>
      </c>
      <c r="I918" s="183">
        <v>1</v>
      </c>
      <c r="J918" s="183">
        <v>1</v>
      </c>
      <c r="K918" s="20">
        <v>1</v>
      </c>
    </row>
    <row r="919" spans="1:11">
      <c r="A919" s="16" t="s">
        <v>982</v>
      </c>
      <c r="B919" s="7" t="s">
        <v>1985</v>
      </c>
      <c r="C919" s="7" t="s">
        <v>1528</v>
      </c>
      <c r="D919" s="7" t="s">
        <v>1986</v>
      </c>
      <c r="E919" s="8" t="s">
        <v>1974</v>
      </c>
      <c r="F919" s="181">
        <v>19.28</v>
      </c>
      <c r="G919" s="182">
        <v>3.9034</v>
      </c>
      <c r="H919" s="183">
        <v>1</v>
      </c>
      <c r="I919" s="183">
        <v>1</v>
      </c>
      <c r="J919" s="183">
        <v>1</v>
      </c>
      <c r="K919" s="20">
        <v>1</v>
      </c>
    </row>
    <row r="920" spans="1:11">
      <c r="A920" s="16" t="s">
        <v>983</v>
      </c>
      <c r="B920" s="7" t="s">
        <v>1985</v>
      </c>
      <c r="C920" s="7" t="s">
        <v>1531</v>
      </c>
      <c r="D920" s="7" t="s">
        <v>1986</v>
      </c>
      <c r="E920" s="8" t="s">
        <v>1974</v>
      </c>
      <c r="F920" s="181">
        <v>52.51</v>
      </c>
      <c r="G920" s="182">
        <v>8.2690000000000001</v>
      </c>
      <c r="H920" s="183">
        <v>1</v>
      </c>
      <c r="I920" s="183">
        <v>1</v>
      </c>
      <c r="J920" s="183">
        <v>1</v>
      </c>
      <c r="K920" s="20">
        <v>1</v>
      </c>
    </row>
    <row r="921" spans="1:11">
      <c r="A921" s="16" t="s">
        <v>984</v>
      </c>
      <c r="B921" s="7" t="s">
        <v>1985</v>
      </c>
      <c r="C921" s="7" t="s">
        <v>1532</v>
      </c>
      <c r="D921" s="7" t="s">
        <v>1986</v>
      </c>
      <c r="E921" s="8" t="s">
        <v>1974</v>
      </c>
      <c r="F921" s="181">
        <v>63.26</v>
      </c>
      <c r="G921" s="182">
        <v>10.7087</v>
      </c>
      <c r="H921" s="183">
        <v>1</v>
      </c>
      <c r="I921" s="183">
        <v>1</v>
      </c>
      <c r="J921" s="183">
        <v>1</v>
      </c>
      <c r="K921" s="20">
        <v>1</v>
      </c>
    </row>
    <row r="922" spans="1:11">
      <c r="A922" s="16" t="s">
        <v>985</v>
      </c>
      <c r="B922" s="7" t="s">
        <v>1985</v>
      </c>
      <c r="C922" s="7" t="s">
        <v>1533</v>
      </c>
      <c r="D922" s="7" t="s">
        <v>1986</v>
      </c>
      <c r="E922" s="8" t="s">
        <v>1974</v>
      </c>
      <c r="F922" s="181">
        <v>80.849999999999994</v>
      </c>
      <c r="G922" s="182">
        <v>15.8429</v>
      </c>
      <c r="H922" s="183">
        <v>1</v>
      </c>
      <c r="I922" s="183">
        <v>1</v>
      </c>
      <c r="J922" s="183">
        <v>1</v>
      </c>
      <c r="K922" s="20">
        <v>1</v>
      </c>
    </row>
    <row r="923" spans="1:11">
      <c r="A923" s="16" t="s">
        <v>986</v>
      </c>
      <c r="B923" s="7" t="s">
        <v>1987</v>
      </c>
      <c r="C923" s="7" t="s">
        <v>1528</v>
      </c>
      <c r="D923" s="7" t="s">
        <v>1988</v>
      </c>
      <c r="E923" s="8" t="s">
        <v>1974</v>
      </c>
      <c r="F923" s="181">
        <v>32.049999999999997</v>
      </c>
      <c r="G923" s="182">
        <v>4.5126999999999997</v>
      </c>
      <c r="H923" s="183">
        <v>1</v>
      </c>
      <c r="I923" s="183">
        <v>1</v>
      </c>
      <c r="J923" s="183">
        <v>1</v>
      </c>
      <c r="K923" s="20">
        <v>1</v>
      </c>
    </row>
    <row r="924" spans="1:11">
      <c r="A924" s="16" t="s">
        <v>987</v>
      </c>
      <c r="B924" s="7" t="s">
        <v>1987</v>
      </c>
      <c r="C924" s="7" t="s">
        <v>1531</v>
      </c>
      <c r="D924" s="7" t="s">
        <v>1988</v>
      </c>
      <c r="E924" s="8" t="s">
        <v>1974</v>
      </c>
      <c r="F924" s="181">
        <v>44.5</v>
      </c>
      <c r="G924" s="182">
        <v>6.6524000000000001</v>
      </c>
      <c r="H924" s="183">
        <v>1</v>
      </c>
      <c r="I924" s="183">
        <v>1</v>
      </c>
      <c r="J924" s="183">
        <v>1</v>
      </c>
      <c r="K924" s="20">
        <v>1</v>
      </c>
    </row>
    <row r="925" spans="1:11">
      <c r="A925" s="16" t="s">
        <v>988</v>
      </c>
      <c r="B925" s="7" t="s">
        <v>1987</v>
      </c>
      <c r="C925" s="7" t="s">
        <v>1532</v>
      </c>
      <c r="D925" s="7" t="s">
        <v>1988</v>
      </c>
      <c r="E925" s="8" t="s">
        <v>1974</v>
      </c>
      <c r="F925" s="181">
        <v>55.62</v>
      </c>
      <c r="G925" s="182">
        <v>8.7849000000000004</v>
      </c>
      <c r="H925" s="183">
        <v>1</v>
      </c>
      <c r="I925" s="183">
        <v>1</v>
      </c>
      <c r="J925" s="183">
        <v>1</v>
      </c>
      <c r="K925" s="20">
        <v>1</v>
      </c>
    </row>
    <row r="926" spans="1:11">
      <c r="A926" s="16" t="s">
        <v>989</v>
      </c>
      <c r="B926" s="7" t="s">
        <v>1987</v>
      </c>
      <c r="C926" s="7" t="s">
        <v>1533</v>
      </c>
      <c r="D926" s="7" t="s">
        <v>1988</v>
      </c>
      <c r="E926" s="8" t="s">
        <v>1974</v>
      </c>
      <c r="F926" s="181">
        <v>70.02</v>
      </c>
      <c r="G926" s="182">
        <v>12.7652</v>
      </c>
      <c r="H926" s="183">
        <v>1</v>
      </c>
      <c r="I926" s="183">
        <v>1</v>
      </c>
      <c r="J926" s="183">
        <v>1</v>
      </c>
      <c r="K926" s="20">
        <v>1</v>
      </c>
    </row>
    <row r="927" spans="1:11">
      <c r="A927" s="16" t="s">
        <v>990</v>
      </c>
      <c r="B927" s="7" t="s">
        <v>1989</v>
      </c>
      <c r="C927" s="7" t="s">
        <v>1528</v>
      </c>
      <c r="D927" s="7" t="s">
        <v>1990</v>
      </c>
      <c r="E927" s="8" t="s">
        <v>1974</v>
      </c>
      <c r="F927" s="181">
        <v>21.88</v>
      </c>
      <c r="G927" s="182">
        <v>2.8319999999999999</v>
      </c>
      <c r="H927" s="183">
        <v>1</v>
      </c>
      <c r="I927" s="183">
        <v>1</v>
      </c>
      <c r="J927" s="183">
        <v>1</v>
      </c>
      <c r="K927" s="20">
        <v>1</v>
      </c>
    </row>
    <row r="928" spans="1:11">
      <c r="A928" s="16" t="s">
        <v>991</v>
      </c>
      <c r="B928" s="7" t="s">
        <v>1989</v>
      </c>
      <c r="C928" s="7" t="s">
        <v>1531</v>
      </c>
      <c r="D928" s="7" t="s">
        <v>1990</v>
      </c>
      <c r="E928" s="8" t="s">
        <v>1974</v>
      </c>
      <c r="F928" s="181">
        <v>36.32</v>
      </c>
      <c r="G928" s="182">
        <v>5.0702999999999996</v>
      </c>
      <c r="H928" s="183">
        <v>1</v>
      </c>
      <c r="I928" s="183">
        <v>1</v>
      </c>
      <c r="J928" s="183">
        <v>1</v>
      </c>
      <c r="K928" s="20">
        <v>1</v>
      </c>
    </row>
    <row r="929" spans="1:11">
      <c r="A929" s="16" t="s">
        <v>992</v>
      </c>
      <c r="B929" s="7" t="s">
        <v>1989</v>
      </c>
      <c r="C929" s="7" t="s">
        <v>1532</v>
      </c>
      <c r="D929" s="7" t="s">
        <v>1990</v>
      </c>
      <c r="E929" s="8" t="s">
        <v>1974</v>
      </c>
      <c r="F929" s="181">
        <v>49.64</v>
      </c>
      <c r="G929" s="182">
        <v>7.8571</v>
      </c>
      <c r="H929" s="183">
        <v>1</v>
      </c>
      <c r="I929" s="183">
        <v>1</v>
      </c>
      <c r="J929" s="183">
        <v>1</v>
      </c>
      <c r="K929" s="20">
        <v>1</v>
      </c>
    </row>
    <row r="930" spans="1:11">
      <c r="A930" s="16" t="s">
        <v>993</v>
      </c>
      <c r="B930" s="7" t="s">
        <v>1989</v>
      </c>
      <c r="C930" s="7" t="s">
        <v>1533</v>
      </c>
      <c r="D930" s="7" t="s">
        <v>1990</v>
      </c>
      <c r="E930" s="8" t="s">
        <v>1974</v>
      </c>
      <c r="F930" s="181">
        <v>59.71</v>
      </c>
      <c r="G930" s="182">
        <v>11.407500000000001</v>
      </c>
      <c r="H930" s="183">
        <v>1</v>
      </c>
      <c r="I930" s="183">
        <v>1</v>
      </c>
      <c r="J930" s="183">
        <v>1</v>
      </c>
      <c r="K930" s="20">
        <v>1</v>
      </c>
    </row>
    <row r="931" spans="1:11">
      <c r="A931" s="16" t="s">
        <v>994</v>
      </c>
      <c r="B931" s="7" t="s">
        <v>1991</v>
      </c>
      <c r="C931" s="7" t="s">
        <v>1528</v>
      </c>
      <c r="D931" s="7" t="s">
        <v>1992</v>
      </c>
      <c r="E931" s="8" t="s">
        <v>1974</v>
      </c>
      <c r="F931" s="181">
        <v>26.15</v>
      </c>
      <c r="G931" s="182">
        <v>3.472</v>
      </c>
      <c r="H931" s="183">
        <v>1</v>
      </c>
      <c r="I931" s="183">
        <v>1</v>
      </c>
      <c r="J931" s="183">
        <v>1</v>
      </c>
      <c r="K931" s="20">
        <v>1</v>
      </c>
    </row>
    <row r="932" spans="1:11">
      <c r="A932" s="16" t="s">
        <v>995</v>
      </c>
      <c r="B932" s="7" t="s">
        <v>1991</v>
      </c>
      <c r="C932" s="7" t="s">
        <v>1531</v>
      </c>
      <c r="D932" s="7" t="s">
        <v>1992</v>
      </c>
      <c r="E932" s="8" t="s">
        <v>1974</v>
      </c>
      <c r="F932" s="181">
        <v>35.92</v>
      </c>
      <c r="G932" s="182">
        <v>5.1989999999999998</v>
      </c>
      <c r="H932" s="183">
        <v>1</v>
      </c>
      <c r="I932" s="183">
        <v>1</v>
      </c>
      <c r="J932" s="183">
        <v>1</v>
      </c>
      <c r="K932" s="20">
        <v>1</v>
      </c>
    </row>
    <row r="933" spans="1:11">
      <c r="A933" s="16" t="s">
        <v>996</v>
      </c>
      <c r="B933" s="7" t="s">
        <v>1991</v>
      </c>
      <c r="C933" s="7" t="s">
        <v>1532</v>
      </c>
      <c r="D933" s="7" t="s">
        <v>1992</v>
      </c>
      <c r="E933" s="8" t="s">
        <v>1974</v>
      </c>
      <c r="F933" s="181">
        <v>44.31</v>
      </c>
      <c r="G933" s="182">
        <v>6.7295999999999996</v>
      </c>
      <c r="H933" s="183">
        <v>1</v>
      </c>
      <c r="I933" s="183">
        <v>1</v>
      </c>
      <c r="J933" s="183">
        <v>1</v>
      </c>
      <c r="K933" s="20">
        <v>1</v>
      </c>
    </row>
    <row r="934" spans="1:11">
      <c r="A934" s="16" t="s">
        <v>997</v>
      </c>
      <c r="B934" s="7" t="s">
        <v>1991</v>
      </c>
      <c r="C934" s="7" t="s">
        <v>1533</v>
      </c>
      <c r="D934" s="7" t="s">
        <v>1992</v>
      </c>
      <c r="E934" s="8" t="s">
        <v>1974</v>
      </c>
      <c r="F934" s="181">
        <v>54.7</v>
      </c>
      <c r="G934" s="182">
        <v>9.8459000000000003</v>
      </c>
      <c r="H934" s="183">
        <v>1</v>
      </c>
      <c r="I934" s="183">
        <v>1</v>
      </c>
      <c r="J934" s="183">
        <v>1</v>
      </c>
      <c r="K934" s="20">
        <v>1</v>
      </c>
    </row>
    <row r="935" spans="1:11">
      <c r="A935" s="16" t="s">
        <v>998</v>
      </c>
      <c r="B935" s="7" t="s">
        <v>1993</v>
      </c>
      <c r="C935" s="7" t="s">
        <v>1528</v>
      </c>
      <c r="D935" s="7" t="s">
        <v>1994</v>
      </c>
      <c r="E935" s="8" t="s">
        <v>1974</v>
      </c>
      <c r="F935" s="181">
        <v>20.03</v>
      </c>
      <c r="G935" s="182">
        <v>2.6343999999999999</v>
      </c>
      <c r="H935" s="183">
        <v>1</v>
      </c>
      <c r="I935" s="183">
        <v>1</v>
      </c>
      <c r="J935" s="183">
        <v>1</v>
      </c>
      <c r="K935" s="20">
        <v>1</v>
      </c>
    </row>
    <row r="936" spans="1:11">
      <c r="A936" s="16" t="s">
        <v>999</v>
      </c>
      <c r="B936" s="7" t="s">
        <v>1993</v>
      </c>
      <c r="C936" s="7" t="s">
        <v>1531</v>
      </c>
      <c r="D936" s="7" t="s">
        <v>1994</v>
      </c>
      <c r="E936" s="8" t="s">
        <v>1974</v>
      </c>
      <c r="F936" s="181">
        <v>30.12</v>
      </c>
      <c r="G936" s="182">
        <v>3.9937999999999998</v>
      </c>
      <c r="H936" s="183">
        <v>1</v>
      </c>
      <c r="I936" s="183">
        <v>1</v>
      </c>
      <c r="J936" s="183">
        <v>1</v>
      </c>
      <c r="K936" s="20">
        <v>1</v>
      </c>
    </row>
    <row r="937" spans="1:11">
      <c r="A937" s="16" t="s">
        <v>1000</v>
      </c>
      <c r="B937" s="7" t="s">
        <v>1993</v>
      </c>
      <c r="C937" s="7" t="s">
        <v>1532</v>
      </c>
      <c r="D937" s="7" t="s">
        <v>1994</v>
      </c>
      <c r="E937" s="8" t="s">
        <v>1974</v>
      </c>
      <c r="F937" s="181">
        <v>38.72</v>
      </c>
      <c r="G937" s="182">
        <v>5.8700999999999999</v>
      </c>
      <c r="H937" s="183">
        <v>1</v>
      </c>
      <c r="I937" s="183">
        <v>1</v>
      </c>
      <c r="J937" s="183">
        <v>1</v>
      </c>
      <c r="K937" s="20">
        <v>1</v>
      </c>
    </row>
    <row r="938" spans="1:11">
      <c r="A938" s="16" t="s">
        <v>1001</v>
      </c>
      <c r="B938" s="7" t="s">
        <v>1993</v>
      </c>
      <c r="C938" s="7" t="s">
        <v>1533</v>
      </c>
      <c r="D938" s="7" t="s">
        <v>1994</v>
      </c>
      <c r="E938" s="8" t="s">
        <v>1974</v>
      </c>
      <c r="F938" s="181">
        <v>52.06</v>
      </c>
      <c r="G938" s="182">
        <v>9.0896000000000008</v>
      </c>
      <c r="H938" s="183">
        <v>1</v>
      </c>
      <c r="I938" s="183">
        <v>1</v>
      </c>
      <c r="J938" s="183">
        <v>1</v>
      </c>
      <c r="K938" s="20">
        <v>1</v>
      </c>
    </row>
    <row r="939" spans="1:11">
      <c r="A939" s="16" t="s">
        <v>1002</v>
      </c>
      <c r="B939" s="7" t="s">
        <v>1995</v>
      </c>
      <c r="C939" s="7" t="s">
        <v>1528</v>
      </c>
      <c r="D939" s="7" t="s">
        <v>1996</v>
      </c>
      <c r="E939" s="8" t="s">
        <v>1974</v>
      </c>
      <c r="F939" s="181">
        <v>19.329999999999998</v>
      </c>
      <c r="G939" s="182">
        <v>3.3298999999999999</v>
      </c>
      <c r="H939" s="183">
        <v>1</v>
      </c>
      <c r="I939" s="183">
        <v>1</v>
      </c>
      <c r="J939" s="183">
        <v>1</v>
      </c>
      <c r="K939" s="20">
        <v>1</v>
      </c>
    </row>
    <row r="940" spans="1:11">
      <c r="A940" s="16" t="s">
        <v>1003</v>
      </c>
      <c r="B940" s="7" t="s">
        <v>1995</v>
      </c>
      <c r="C940" s="7" t="s">
        <v>1531</v>
      </c>
      <c r="D940" s="7" t="s">
        <v>1996</v>
      </c>
      <c r="E940" s="8" t="s">
        <v>1974</v>
      </c>
      <c r="F940" s="181">
        <v>19.09</v>
      </c>
      <c r="G940" s="182">
        <v>3.8462000000000001</v>
      </c>
      <c r="H940" s="183">
        <v>1</v>
      </c>
      <c r="I940" s="183">
        <v>1</v>
      </c>
      <c r="J940" s="183">
        <v>1</v>
      </c>
      <c r="K940" s="20">
        <v>1</v>
      </c>
    </row>
    <row r="941" spans="1:11">
      <c r="A941" s="16" t="s">
        <v>1004</v>
      </c>
      <c r="B941" s="7" t="s">
        <v>1995</v>
      </c>
      <c r="C941" s="7" t="s">
        <v>1532</v>
      </c>
      <c r="D941" s="7" t="s">
        <v>1996</v>
      </c>
      <c r="E941" s="8" t="s">
        <v>1974</v>
      </c>
      <c r="F941" s="181">
        <v>35.44</v>
      </c>
      <c r="G941" s="182">
        <v>6.7680999999999996</v>
      </c>
      <c r="H941" s="183">
        <v>1</v>
      </c>
      <c r="I941" s="183">
        <v>1</v>
      </c>
      <c r="J941" s="183">
        <v>1</v>
      </c>
      <c r="K941" s="20">
        <v>1</v>
      </c>
    </row>
    <row r="942" spans="1:11">
      <c r="A942" s="16" t="s">
        <v>1005</v>
      </c>
      <c r="B942" s="7" t="s">
        <v>1995</v>
      </c>
      <c r="C942" s="7" t="s">
        <v>1533</v>
      </c>
      <c r="D942" s="7" t="s">
        <v>1996</v>
      </c>
      <c r="E942" s="8" t="s">
        <v>1974</v>
      </c>
      <c r="F942" s="181">
        <v>62.02</v>
      </c>
      <c r="G942" s="182">
        <v>14.0684</v>
      </c>
      <c r="H942" s="183">
        <v>1</v>
      </c>
      <c r="I942" s="183">
        <v>1</v>
      </c>
      <c r="J942" s="183">
        <v>1</v>
      </c>
      <c r="K942" s="20">
        <v>1</v>
      </c>
    </row>
    <row r="943" spans="1:11">
      <c r="A943" s="16" t="s">
        <v>1006</v>
      </c>
      <c r="B943" s="7" t="s">
        <v>1997</v>
      </c>
      <c r="C943" s="7" t="s">
        <v>1528</v>
      </c>
      <c r="D943" s="7" t="s">
        <v>1998</v>
      </c>
      <c r="E943" s="8" t="s">
        <v>1974</v>
      </c>
      <c r="F943" s="181">
        <v>13.7</v>
      </c>
      <c r="G943" s="182">
        <v>1.8141</v>
      </c>
      <c r="H943" s="183">
        <v>1</v>
      </c>
      <c r="I943" s="183">
        <v>1</v>
      </c>
      <c r="J943" s="183">
        <v>1</v>
      </c>
      <c r="K943" s="20">
        <v>1</v>
      </c>
    </row>
    <row r="944" spans="1:11">
      <c r="A944" s="16" t="s">
        <v>1007</v>
      </c>
      <c r="B944" s="7" t="s">
        <v>1997</v>
      </c>
      <c r="C944" s="7" t="s">
        <v>1531</v>
      </c>
      <c r="D944" s="7" t="s">
        <v>1998</v>
      </c>
      <c r="E944" s="8" t="s">
        <v>1974</v>
      </c>
      <c r="F944" s="181">
        <v>21.24</v>
      </c>
      <c r="G944" s="182">
        <v>2.9476</v>
      </c>
      <c r="H944" s="183">
        <v>1</v>
      </c>
      <c r="I944" s="183">
        <v>1</v>
      </c>
      <c r="J944" s="183">
        <v>1</v>
      </c>
      <c r="K944" s="20">
        <v>1</v>
      </c>
    </row>
    <row r="945" spans="1:11">
      <c r="A945" s="16" t="s">
        <v>1008</v>
      </c>
      <c r="B945" s="7" t="s">
        <v>1997</v>
      </c>
      <c r="C945" s="7" t="s">
        <v>1532</v>
      </c>
      <c r="D945" s="7" t="s">
        <v>1998</v>
      </c>
      <c r="E945" s="8" t="s">
        <v>1974</v>
      </c>
      <c r="F945" s="181">
        <v>32.26</v>
      </c>
      <c r="G945" s="182">
        <v>4.7870999999999997</v>
      </c>
      <c r="H945" s="183">
        <v>1</v>
      </c>
      <c r="I945" s="183">
        <v>1</v>
      </c>
      <c r="J945" s="183">
        <v>1</v>
      </c>
      <c r="K945" s="20">
        <v>1</v>
      </c>
    </row>
    <row r="946" spans="1:11">
      <c r="A946" s="16" t="s">
        <v>1009</v>
      </c>
      <c r="B946" s="7" t="s">
        <v>1997</v>
      </c>
      <c r="C946" s="7" t="s">
        <v>1533</v>
      </c>
      <c r="D946" s="7" t="s">
        <v>1998</v>
      </c>
      <c r="E946" s="8" t="s">
        <v>1974</v>
      </c>
      <c r="F946" s="181">
        <v>41.75</v>
      </c>
      <c r="G946" s="182">
        <v>8.3931000000000004</v>
      </c>
      <c r="H946" s="183">
        <v>1</v>
      </c>
      <c r="I946" s="183">
        <v>1</v>
      </c>
      <c r="J946" s="183">
        <v>1</v>
      </c>
      <c r="K946" s="20">
        <v>1</v>
      </c>
    </row>
    <row r="947" spans="1:11">
      <c r="A947" s="16" t="s">
        <v>1010</v>
      </c>
      <c r="B947" s="7" t="s">
        <v>1999</v>
      </c>
      <c r="C947" s="7" t="s">
        <v>1528</v>
      </c>
      <c r="D947" s="7" t="s">
        <v>2000</v>
      </c>
      <c r="E947" s="8" t="s">
        <v>1974</v>
      </c>
      <c r="F947" s="181">
        <v>17.34</v>
      </c>
      <c r="G947" s="182">
        <v>2.3035000000000001</v>
      </c>
      <c r="H947" s="183">
        <v>1</v>
      </c>
      <c r="I947" s="183">
        <v>1</v>
      </c>
      <c r="J947" s="183">
        <v>1</v>
      </c>
      <c r="K947" s="20">
        <v>1</v>
      </c>
    </row>
    <row r="948" spans="1:11">
      <c r="A948" s="16" t="s">
        <v>1011</v>
      </c>
      <c r="B948" s="7" t="s">
        <v>1999</v>
      </c>
      <c r="C948" s="7" t="s">
        <v>1531</v>
      </c>
      <c r="D948" s="7" t="s">
        <v>2000</v>
      </c>
      <c r="E948" s="8" t="s">
        <v>1974</v>
      </c>
      <c r="F948" s="181">
        <v>24.07</v>
      </c>
      <c r="G948" s="182">
        <v>3.3732000000000002</v>
      </c>
      <c r="H948" s="183">
        <v>1</v>
      </c>
      <c r="I948" s="183">
        <v>1</v>
      </c>
      <c r="J948" s="183">
        <v>1</v>
      </c>
      <c r="K948" s="20">
        <v>1</v>
      </c>
    </row>
    <row r="949" spans="1:11">
      <c r="A949" s="16" t="s">
        <v>1012</v>
      </c>
      <c r="B949" s="7" t="s">
        <v>1999</v>
      </c>
      <c r="C949" s="7" t="s">
        <v>1532</v>
      </c>
      <c r="D949" s="7" t="s">
        <v>2000</v>
      </c>
      <c r="E949" s="8" t="s">
        <v>1974</v>
      </c>
      <c r="F949" s="181">
        <v>32.409999999999997</v>
      </c>
      <c r="G949" s="182">
        <v>4.8598999999999997</v>
      </c>
      <c r="H949" s="183">
        <v>1</v>
      </c>
      <c r="I949" s="183">
        <v>1</v>
      </c>
      <c r="J949" s="183">
        <v>1</v>
      </c>
      <c r="K949" s="20">
        <v>1</v>
      </c>
    </row>
    <row r="950" spans="1:11">
      <c r="A950" s="16" t="s">
        <v>1013</v>
      </c>
      <c r="B950" s="7" t="s">
        <v>1999</v>
      </c>
      <c r="C950" s="7" t="s">
        <v>1533</v>
      </c>
      <c r="D950" s="7" t="s">
        <v>2000</v>
      </c>
      <c r="E950" s="8" t="s">
        <v>1974</v>
      </c>
      <c r="F950" s="181">
        <v>40.07</v>
      </c>
      <c r="G950" s="182">
        <v>6.8090999999999999</v>
      </c>
      <c r="H950" s="183">
        <v>1</v>
      </c>
      <c r="I950" s="183">
        <v>1</v>
      </c>
      <c r="J950" s="183">
        <v>1</v>
      </c>
      <c r="K950" s="20">
        <v>1</v>
      </c>
    </row>
    <row r="951" spans="1:11">
      <c r="A951" s="16" t="s">
        <v>1014</v>
      </c>
      <c r="B951" s="7" t="s">
        <v>2001</v>
      </c>
      <c r="C951" s="7" t="s">
        <v>1528</v>
      </c>
      <c r="D951" s="7" t="s">
        <v>2002</v>
      </c>
      <c r="E951" s="8" t="s">
        <v>1974</v>
      </c>
      <c r="F951" s="181">
        <v>14.05</v>
      </c>
      <c r="G951" s="182">
        <v>1.8689</v>
      </c>
      <c r="H951" s="183">
        <v>1</v>
      </c>
      <c r="I951" s="183">
        <v>1</v>
      </c>
      <c r="J951" s="183">
        <v>1</v>
      </c>
      <c r="K951" s="20">
        <v>1</v>
      </c>
    </row>
    <row r="952" spans="1:11">
      <c r="A952" s="16" t="s">
        <v>1015</v>
      </c>
      <c r="B952" s="7" t="s">
        <v>2001</v>
      </c>
      <c r="C952" s="7" t="s">
        <v>1531</v>
      </c>
      <c r="D952" s="7" t="s">
        <v>2002</v>
      </c>
      <c r="E952" s="8" t="s">
        <v>1974</v>
      </c>
      <c r="F952" s="181">
        <v>21.15</v>
      </c>
      <c r="G952" s="182">
        <v>2.9304000000000001</v>
      </c>
      <c r="H952" s="183">
        <v>1</v>
      </c>
      <c r="I952" s="183">
        <v>1</v>
      </c>
      <c r="J952" s="183">
        <v>1</v>
      </c>
      <c r="K952" s="20">
        <v>1</v>
      </c>
    </row>
    <row r="953" spans="1:11">
      <c r="A953" s="16" t="s">
        <v>1016</v>
      </c>
      <c r="B953" s="7" t="s">
        <v>2001</v>
      </c>
      <c r="C953" s="7" t="s">
        <v>1532</v>
      </c>
      <c r="D953" s="7" t="s">
        <v>2002</v>
      </c>
      <c r="E953" s="8" t="s">
        <v>1974</v>
      </c>
      <c r="F953" s="181">
        <v>27.91</v>
      </c>
      <c r="G953" s="182">
        <v>3.7012999999999998</v>
      </c>
      <c r="H953" s="183">
        <v>1</v>
      </c>
      <c r="I953" s="183">
        <v>1</v>
      </c>
      <c r="J953" s="183">
        <v>1</v>
      </c>
      <c r="K953" s="20">
        <v>1</v>
      </c>
    </row>
    <row r="954" spans="1:11">
      <c r="A954" s="16" t="s">
        <v>1017</v>
      </c>
      <c r="B954" s="7" t="s">
        <v>2001</v>
      </c>
      <c r="C954" s="7" t="s">
        <v>1533</v>
      </c>
      <c r="D954" s="7" t="s">
        <v>2002</v>
      </c>
      <c r="E954" s="8" t="s">
        <v>1974</v>
      </c>
      <c r="F954" s="181">
        <v>42.73</v>
      </c>
      <c r="G954" s="182">
        <v>6.7759999999999998</v>
      </c>
      <c r="H954" s="183">
        <v>1</v>
      </c>
      <c r="I954" s="183">
        <v>1</v>
      </c>
      <c r="J954" s="183">
        <v>1</v>
      </c>
      <c r="K954" s="20">
        <v>1</v>
      </c>
    </row>
    <row r="955" spans="1:11">
      <c r="A955" s="16" t="s">
        <v>1018</v>
      </c>
      <c r="B955" s="7" t="s">
        <v>2003</v>
      </c>
      <c r="C955" s="7" t="s">
        <v>1528</v>
      </c>
      <c r="D955" s="7" t="s">
        <v>2004</v>
      </c>
      <c r="E955" s="8" t="s">
        <v>1974</v>
      </c>
      <c r="F955" s="181">
        <v>10.81</v>
      </c>
      <c r="G955" s="182">
        <v>1.2654000000000001</v>
      </c>
      <c r="H955" s="183">
        <v>1</v>
      </c>
      <c r="I955" s="183">
        <v>1</v>
      </c>
      <c r="J955" s="183">
        <v>1</v>
      </c>
      <c r="K955" s="20">
        <v>1</v>
      </c>
    </row>
    <row r="956" spans="1:11">
      <c r="A956" s="16" t="s">
        <v>1019</v>
      </c>
      <c r="B956" s="7" t="s">
        <v>2003</v>
      </c>
      <c r="C956" s="7" t="s">
        <v>1531</v>
      </c>
      <c r="D956" s="7" t="s">
        <v>2004</v>
      </c>
      <c r="E956" s="8" t="s">
        <v>1974</v>
      </c>
      <c r="F956" s="181">
        <v>19.73</v>
      </c>
      <c r="G956" s="182">
        <v>2.6309</v>
      </c>
      <c r="H956" s="183">
        <v>1</v>
      </c>
      <c r="I956" s="183">
        <v>1</v>
      </c>
      <c r="J956" s="183">
        <v>1</v>
      </c>
      <c r="K956" s="20">
        <v>1</v>
      </c>
    </row>
    <row r="957" spans="1:11">
      <c r="A957" s="16" t="s">
        <v>1020</v>
      </c>
      <c r="B957" s="7" t="s">
        <v>2003</v>
      </c>
      <c r="C957" s="7" t="s">
        <v>1532</v>
      </c>
      <c r="D957" s="7" t="s">
        <v>2004</v>
      </c>
      <c r="E957" s="8" t="s">
        <v>1974</v>
      </c>
      <c r="F957" s="181">
        <v>28.08</v>
      </c>
      <c r="G957" s="182">
        <v>3.9811999999999999</v>
      </c>
      <c r="H957" s="183">
        <v>1</v>
      </c>
      <c r="I957" s="183">
        <v>1</v>
      </c>
      <c r="J957" s="183">
        <v>1</v>
      </c>
      <c r="K957" s="20">
        <v>1</v>
      </c>
    </row>
    <row r="958" spans="1:11">
      <c r="A958" s="16" t="s">
        <v>1021</v>
      </c>
      <c r="B958" s="7" t="s">
        <v>2003</v>
      </c>
      <c r="C958" s="7" t="s">
        <v>1533</v>
      </c>
      <c r="D958" s="7" t="s">
        <v>2004</v>
      </c>
      <c r="E958" s="8" t="s">
        <v>1974</v>
      </c>
      <c r="F958" s="181">
        <v>35.200000000000003</v>
      </c>
      <c r="G958" s="182">
        <v>5.4435000000000002</v>
      </c>
      <c r="H958" s="183">
        <v>1</v>
      </c>
      <c r="I958" s="183">
        <v>1</v>
      </c>
      <c r="J958" s="183">
        <v>1</v>
      </c>
      <c r="K958" s="20">
        <v>1</v>
      </c>
    </row>
    <row r="959" spans="1:11">
      <c r="A959" s="16" t="s">
        <v>1022</v>
      </c>
      <c r="B959" s="7" t="s">
        <v>2005</v>
      </c>
      <c r="C959" s="7" t="s">
        <v>1528</v>
      </c>
      <c r="D959" s="7" t="s">
        <v>2006</v>
      </c>
      <c r="E959" s="8" t="s">
        <v>1974</v>
      </c>
      <c r="F959" s="181">
        <v>7.73</v>
      </c>
      <c r="G959" s="182">
        <v>0.97870000000000001</v>
      </c>
      <c r="H959" s="183">
        <v>1</v>
      </c>
      <c r="I959" s="183">
        <v>1</v>
      </c>
      <c r="J959" s="183">
        <v>1</v>
      </c>
      <c r="K959" s="20">
        <v>1</v>
      </c>
    </row>
    <row r="960" spans="1:11">
      <c r="A960" s="16" t="s">
        <v>1023</v>
      </c>
      <c r="B960" s="7" t="s">
        <v>2005</v>
      </c>
      <c r="C960" s="7" t="s">
        <v>1531</v>
      </c>
      <c r="D960" s="7" t="s">
        <v>2006</v>
      </c>
      <c r="E960" s="8" t="s">
        <v>1974</v>
      </c>
      <c r="F960" s="181">
        <v>13.51</v>
      </c>
      <c r="G960" s="182">
        <v>1.9173</v>
      </c>
      <c r="H960" s="183">
        <v>1</v>
      </c>
      <c r="I960" s="183">
        <v>1</v>
      </c>
      <c r="J960" s="183">
        <v>1</v>
      </c>
      <c r="K960" s="20">
        <v>1</v>
      </c>
    </row>
    <row r="961" spans="1:11">
      <c r="A961" s="16" t="s">
        <v>1024</v>
      </c>
      <c r="B961" s="7" t="s">
        <v>2005</v>
      </c>
      <c r="C961" s="7" t="s">
        <v>1532</v>
      </c>
      <c r="D961" s="7" t="s">
        <v>2006</v>
      </c>
      <c r="E961" s="8" t="s">
        <v>1974</v>
      </c>
      <c r="F961" s="181">
        <v>20.97</v>
      </c>
      <c r="G961" s="182">
        <v>3.2212999999999998</v>
      </c>
      <c r="H961" s="183">
        <v>1</v>
      </c>
      <c r="I961" s="183">
        <v>1</v>
      </c>
      <c r="J961" s="183">
        <v>1</v>
      </c>
      <c r="K961" s="20">
        <v>1</v>
      </c>
    </row>
    <row r="962" spans="1:11">
      <c r="A962" s="16" t="s">
        <v>1025</v>
      </c>
      <c r="B962" s="7" t="s">
        <v>2005</v>
      </c>
      <c r="C962" s="7" t="s">
        <v>1533</v>
      </c>
      <c r="D962" s="7" t="s">
        <v>2006</v>
      </c>
      <c r="E962" s="8" t="s">
        <v>1974</v>
      </c>
      <c r="F962" s="181">
        <v>27.87</v>
      </c>
      <c r="G962" s="182">
        <v>6.1130000000000004</v>
      </c>
      <c r="H962" s="183">
        <v>1</v>
      </c>
      <c r="I962" s="183">
        <v>1</v>
      </c>
      <c r="J962" s="183">
        <v>1</v>
      </c>
      <c r="K962" s="20">
        <v>1</v>
      </c>
    </row>
    <row r="963" spans="1:11">
      <c r="A963" s="16" t="s">
        <v>1026</v>
      </c>
      <c r="B963" s="7" t="s">
        <v>2007</v>
      </c>
      <c r="C963" s="7" t="s">
        <v>1528</v>
      </c>
      <c r="D963" s="7" t="s">
        <v>2008</v>
      </c>
      <c r="E963" s="8" t="s">
        <v>1974</v>
      </c>
      <c r="F963" s="181">
        <v>10.99</v>
      </c>
      <c r="G963" s="182">
        <v>1.508</v>
      </c>
      <c r="H963" s="183">
        <v>1</v>
      </c>
      <c r="I963" s="183">
        <v>1</v>
      </c>
      <c r="J963" s="183">
        <v>1</v>
      </c>
      <c r="K963" s="20">
        <v>1</v>
      </c>
    </row>
    <row r="964" spans="1:11">
      <c r="A964" s="16" t="s">
        <v>1027</v>
      </c>
      <c r="B964" s="7" t="s">
        <v>2007</v>
      </c>
      <c r="C964" s="7" t="s">
        <v>1531</v>
      </c>
      <c r="D964" s="7" t="s">
        <v>2008</v>
      </c>
      <c r="E964" s="8" t="s">
        <v>1974</v>
      </c>
      <c r="F964" s="181">
        <v>14.6</v>
      </c>
      <c r="G964" s="182">
        <v>2.1543000000000001</v>
      </c>
      <c r="H964" s="183">
        <v>1</v>
      </c>
      <c r="I964" s="183">
        <v>1</v>
      </c>
      <c r="J964" s="183">
        <v>1</v>
      </c>
      <c r="K964" s="20">
        <v>1</v>
      </c>
    </row>
    <row r="965" spans="1:11">
      <c r="A965" s="16" t="s">
        <v>1028</v>
      </c>
      <c r="B965" s="7" t="s">
        <v>2007</v>
      </c>
      <c r="C965" s="7" t="s">
        <v>1532</v>
      </c>
      <c r="D965" s="7" t="s">
        <v>2008</v>
      </c>
      <c r="E965" s="8" t="s">
        <v>1974</v>
      </c>
      <c r="F965" s="181">
        <v>19.149999999999999</v>
      </c>
      <c r="G965" s="182">
        <v>3.0186000000000002</v>
      </c>
      <c r="H965" s="183">
        <v>1</v>
      </c>
      <c r="I965" s="183">
        <v>1</v>
      </c>
      <c r="J965" s="183">
        <v>1</v>
      </c>
      <c r="K965" s="20">
        <v>1</v>
      </c>
    </row>
    <row r="966" spans="1:11">
      <c r="A966" s="16" t="s">
        <v>1029</v>
      </c>
      <c r="B966" s="7" t="s">
        <v>2007</v>
      </c>
      <c r="C966" s="7" t="s">
        <v>1533</v>
      </c>
      <c r="D966" s="7" t="s">
        <v>2008</v>
      </c>
      <c r="E966" s="8" t="s">
        <v>1974</v>
      </c>
      <c r="F966" s="181">
        <v>23.46</v>
      </c>
      <c r="G966" s="182">
        <v>5.4393000000000002</v>
      </c>
      <c r="H966" s="183">
        <v>1</v>
      </c>
      <c r="I966" s="183">
        <v>1</v>
      </c>
      <c r="J966" s="183">
        <v>1</v>
      </c>
      <c r="K966" s="20">
        <v>1</v>
      </c>
    </row>
    <row r="967" spans="1:11">
      <c r="A967" s="16" t="s">
        <v>1030</v>
      </c>
      <c r="B967" s="7" t="s">
        <v>2009</v>
      </c>
      <c r="C967" s="7" t="s">
        <v>1528</v>
      </c>
      <c r="D967" s="7" t="s">
        <v>2010</v>
      </c>
      <c r="E967" s="8" t="s">
        <v>1974</v>
      </c>
      <c r="F967" s="181">
        <v>8.85</v>
      </c>
      <c r="G967" s="182">
        <v>1.1599999999999999</v>
      </c>
      <c r="H967" s="183">
        <v>1</v>
      </c>
      <c r="I967" s="183">
        <v>1</v>
      </c>
      <c r="J967" s="183">
        <v>1</v>
      </c>
      <c r="K967" s="20">
        <v>1</v>
      </c>
    </row>
    <row r="968" spans="1:11">
      <c r="A968" s="16" t="s">
        <v>1031</v>
      </c>
      <c r="B968" s="7" t="s">
        <v>2009</v>
      </c>
      <c r="C968" s="7" t="s">
        <v>1531</v>
      </c>
      <c r="D968" s="7" t="s">
        <v>2010</v>
      </c>
      <c r="E968" s="8" t="s">
        <v>1974</v>
      </c>
      <c r="F968" s="181">
        <v>13.39</v>
      </c>
      <c r="G968" s="182">
        <v>1.8661000000000001</v>
      </c>
      <c r="H968" s="183">
        <v>1</v>
      </c>
      <c r="I968" s="183">
        <v>1</v>
      </c>
      <c r="J968" s="183">
        <v>1</v>
      </c>
      <c r="K968" s="20">
        <v>1</v>
      </c>
    </row>
    <row r="969" spans="1:11">
      <c r="A969" s="16" t="s">
        <v>1032</v>
      </c>
      <c r="B969" s="7" t="s">
        <v>2009</v>
      </c>
      <c r="C969" s="7" t="s">
        <v>1532</v>
      </c>
      <c r="D969" s="7" t="s">
        <v>2010</v>
      </c>
      <c r="E969" s="8" t="s">
        <v>1974</v>
      </c>
      <c r="F969" s="181">
        <v>18.260000000000002</v>
      </c>
      <c r="G969" s="182">
        <v>2.6909000000000001</v>
      </c>
      <c r="H969" s="183">
        <v>1</v>
      </c>
      <c r="I969" s="183">
        <v>1</v>
      </c>
      <c r="J969" s="183">
        <v>1</v>
      </c>
      <c r="K969" s="20">
        <v>1</v>
      </c>
    </row>
    <row r="970" spans="1:11">
      <c r="A970" s="16" t="s">
        <v>1033</v>
      </c>
      <c r="B970" s="7" t="s">
        <v>2009</v>
      </c>
      <c r="C970" s="7" t="s">
        <v>1533</v>
      </c>
      <c r="D970" s="7" t="s">
        <v>2010</v>
      </c>
      <c r="E970" s="8" t="s">
        <v>1974</v>
      </c>
      <c r="F970" s="181">
        <v>26.96</v>
      </c>
      <c r="G970" s="182">
        <v>4.1117999999999997</v>
      </c>
      <c r="H970" s="183">
        <v>1</v>
      </c>
      <c r="I970" s="183">
        <v>1</v>
      </c>
      <c r="J970" s="183">
        <v>1</v>
      </c>
      <c r="K970" s="20">
        <v>1</v>
      </c>
    </row>
    <row r="971" spans="1:11">
      <c r="A971" s="16" t="s">
        <v>1034</v>
      </c>
      <c r="B971" s="7" t="s">
        <v>2011</v>
      </c>
      <c r="C971" s="7" t="s">
        <v>1528</v>
      </c>
      <c r="D971" s="7" t="s">
        <v>2012</v>
      </c>
      <c r="E971" s="8" t="s">
        <v>1974</v>
      </c>
      <c r="F971" s="181">
        <v>11.07</v>
      </c>
      <c r="G971" s="182">
        <v>1.4107000000000001</v>
      </c>
      <c r="H971" s="183">
        <v>1</v>
      </c>
      <c r="I971" s="183">
        <v>1</v>
      </c>
      <c r="J971" s="183">
        <v>1</v>
      </c>
      <c r="K971" s="20">
        <v>1</v>
      </c>
    </row>
    <row r="972" spans="1:11">
      <c r="A972" s="16" t="s">
        <v>1035</v>
      </c>
      <c r="B972" s="7" t="s">
        <v>2011</v>
      </c>
      <c r="C972" s="7" t="s">
        <v>1531</v>
      </c>
      <c r="D972" s="7" t="s">
        <v>2012</v>
      </c>
      <c r="E972" s="8" t="s">
        <v>1974</v>
      </c>
      <c r="F972" s="181">
        <v>15.66</v>
      </c>
      <c r="G972" s="182">
        <v>2.0857000000000001</v>
      </c>
      <c r="H972" s="183">
        <v>1</v>
      </c>
      <c r="I972" s="183">
        <v>1</v>
      </c>
      <c r="J972" s="183">
        <v>1</v>
      </c>
      <c r="K972" s="20">
        <v>1</v>
      </c>
    </row>
    <row r="973" spans="1:11">
      <c r="A973" s="16" t="s">
        <v>1036</v>
      </c>
      <c r="B973" s="7" t="s">
        <v>2011</v>
      </c>
      <c r="C973" s="7" t="s">
        <v>1532</v>
      </c>
      <c r="D973" s="7" t="s">
        <v>2012</v>
      </c>
      <c r="E973" s="8" t="s">
        <v>1974</v>
      </c>
      <c r="F973" s="181">
        <v>18.95</v>
      </c>
      <c r="G973" s="182">
        <v>2.5432999999999999</v>
      </c>
      <c r="H973" s="183">
        <v>1</v>
      </c>
      <c r="I973" s="183">
        <v>1</v>
      </c>
      <c r="J973" s="183">
        <v>1</v>
      </c>
      <c r="K973" s="20">
        <v>1</v>
      </c>
    </row>
    <row r="974" spans="1:11">
      <c r="A974" s="16" t="s">
        <v>1037</v>
      </c>
      <c r="B974" s="7" t="s">
        <v>2011</v>
      </c>
      <c r="C974" s="7" t="s">
        <v>1533</v>
      </c>
      <c r="D974" s="7" t="s">
        <v>2012</v>
      </c>
      <c r="E974" s="8" t="s">
        <v>1974</v>
      </c>
      <c r="F974" s="181">
        <v>20.13</v>
      </c>
      <c r="G974" s="182">
        <v>3.7877999999999998</v>
      </c>
      <c r="H974" s="183">
        <v>1</v>
      </c>
      <c r="I974" s="183">
        <v>1</v>
      </c>
      <c r="J974" s="183">
        <v>1</v>
      </c>
      <c r="K974" s="20">
        <v>1</v>
      </c>
    </row>
    <row r="975" spans="1:11">
      <c r="A975" s="16" t="s">
        <v>1038</v>
      </c>
      <c r="B975" s="7" t="s">
        <v>2013</v>
      </c>
      <c r="C975" s="7" t="s">
        <v>1528</v>
      </c>
      <c r="D975" s="7" t="s">
        <v>2014</v>
      </c>
      <c r="E975" s="8" t="s">
        <v>2015</v>
      </c>
      <c r="F975" s="181">
        <v>2.63</v>
      </c>
      <c r="G975" s="182">
        <v>0.1389</v>
      </c>
      <c r="H975" s="183">
        <v>1</v>
      </c>
      <c r="I975" s="183">
        <v>1</v>
      </c>
      <c r="J975" s="183">
        <v>1</v>
      </c>
      <c r="K975" s="20">
        <v>1</v>
      </c>
    </row>
    <row r="976" spans="1:11">
      <c r="A976" s="16" t="s">
        <v>1039</v>
      </c>
      <c r="B976" s="7" t="s">
        <v>2013</v>
      </c>
      <c r="C976" s="7" t="s">
        <v>1531</v>
      </c>
      <c r="D976" s="7" t="s">
        <v>2014</v>
      </c>
      <c r="E976" s="8" t="s">
        <v>2015</v>
      </c>
      <c r="F976" s="181">
        <v>4.3</v>
      </c>
      <c r="G976" s="182">
        <v>0.3664</v>
      </c>
      <c r="H976" s="183">
        <v>1</v>
      </c>
      <c r="I976" s="183">
        <v>1</v>
      </c>
      <c r="J976" s="183">
        <v>1</v>
      </c>
      <c r="K976" s="20">
        <v>1</v>
      </c>
    </row>
    <row r="977" spans="1:11">
      <c r="A977" s="16" t="s">
        <v>1040</v>
      </c>
      <c r="B977" s="7" t="s">
        <v>2013</v>
      </c>
      <c r="C977" s="7" t="s">
        <v>1532</v>
      </c>
      <c r="D977" s="7" t="s">
        <v>2014</v>
      </c>
      <c r="E977" s="8" t="s">
        <v>2015</v>
      </c>
      <c r="F977" s="181">
        <v>8.3000000000000007</v>
      </c>
      <c r="G977" s="182">
        <v>0.98680000000000001</v>
      </c>
      <c r="H977" s="183">
        <v>1</v>
      </c>
      <c r="I977" s="183">
        <v>1</v>
      </c>
      <c r="J977" s="183">
        <v>1</v>
      </c>
      <c r="K977" s="20">
        <v>1</v>
      </c>
    </row>
    <row r="978" spans="1:11">
      <c r="A978" s="16" t="s">
        <v>1041</v>
      </c>
      <c r="B978" s="7" t="s">
        <v>2013</v>
      </c>
      <c r="C978" s="7" t="s">
        <v>1533</v>
      </c>
      <c r="D978" s="7" t="s">
        <v>2014</v>
      </c>
      <c r="E978" s="8" t="s">
        <v>2015</v>
      </c>
      <c r="F978" s="181">
        <v>19.170000000000002</v>
      </c>
      <c r="G978" s="182">
        <v>1.8282</v>
      </c>
      <c r="H978" s="183">
        <v>1</v>
      </c>
      <c r="I978" s="183">
        <v>1</v>
      </c>
      <c r="J978" s="183">
        <v>1</v>
      </c>
      <c r="K978" s="20">
        <v>1</v>
      </c>
    </row>
    <row r="979" spans="1:11">
      <c r="A979" s="16" t="s">
        <v>1042</v>
      </c>
      <c r="B979" s="7" t="s">
        <v>2016</v>
      </c>
      <c r="C979" s="7" t="s">
        <v>1528</v>
      </c>
      <c r="D979" s="7" t="s">
        <v>2017</v>
      </c>
      <c r="E979" s="8" t="s">
        <v>1974</v>
      </c>
      <c r="F979" s="181">
        <v>4.66</v>
      </c>
      <c r="G979" s="182">
        <v>1.9766999999999999</v>
      </c>
      <c r="H979" s="183">
        <v>1</v>
      </c>
      <c r="I979" s="183">
        <v>1</v>
      </c>
      <c r="J979" s="183">
        <v>1</v>
      </c>
      <c r="K979" s="20">
        <v>1</v>
      </c>
    </row>
    <row r="980" spans="1:11">
      <c r="A980" s="16" t="s">
        <v>1043</v>
      </c>
      <c r="B980" s="7" t="s">
        <v>2016</v>
      </c>
      <c r="C980" s="7" t="s">
        <v>1531</v>
      </c>
      <c r="D980" s="7" t="s">
        <v>2017</v>
      </c>
      <c r="E980" s="8" t="s">
        <v>1974</v>
      </c>
      <c r="F980" s="181">
        <v>7.61</v>
      </c>
      <c r="G980" s="182">
        <v>3.2029000000000001</v>
      </c>
      <c r="H980" s="183">
        <v>1</v>
      </c>
      <c r="I980" s="183">
        <v>1</v>
      </c>
      <c r="J980" s="183">
        <v>1</v>
      </c>
      <c r="K980" s="20">
        <v>1</v>
      </c>
    </row>
    <row r="981" spans="1:11">
      <c r="A981" s="16" t="s">
        <v>1044</v>
      </c>
      <c r="B981" s="7" t="s">
        <v>2016</v>
      </c>
      <c r="C981" s="7" t="s">
        <v>1532</v>
      </c>
      <c r="D981" s="7" t="s">
        <v>2017</v>
      </c>
      <c r="E981" s="8" t="s">
        <v>1974</v>
      </c>
      <c r="F981" s="181">
        <v>13.05</v>
      </c>
      <c r="G981" s="182">
        <v>5.3723000000000001</v>
      </c>
      <c r="H981" s="183">
        <v>1</v>
      </c>
      <c r="I981" s="183">
        <v>1</v>
      </c>
      <c r="J981" s="183">
        <v>1</v>
      </c>
      <c r="K981" s="20">
        <v>1</v>
      </c>
    </row>
    <row r="982" spans="1:11">
      <c r="A982" s="16" t="s">
        <v>1045</v>
      </c>
      <c r="B982" s="7" t="s">
        <v>2016</v>
      </c>
      <c r="C982" s="7" t="s">
        <v>1533</v>
      </c>
      <c r="D982" s="7" t="s">
        <v>2017</v>
      </c>
      <c r="E982" s="8" t="s">
        <v>1974</v>
      </c>
      <c r="F982" s="181">
        <v>36.479999999999997</v>
      </c>
      <c r="G982" s="182">
        <v>12.2738</v>
      </c>
      <c r="H982" s="183">
        <v>1</v>
      </c>
      <c r="I982" s="183">
        <v>1</v>
      </c>
      <c r="J982" s="183">
        <v>1</v>
      </c>
      <c r="K982" s="20">
        <v>1</v>
      </c>
    </row>
    <row r="983" spans="1:11">
      <c r="A983" s="16" t="s">
        <v>1046</v>
      </c>
      <c r="B983" s="7" t="s">
        <v>2018</v>
      </c>
      <c r="C983" s="7" t="s">
        <v>1528</v>
      </c>
      <c r="D983" s="7" t="s">
        <v>2019</v>
      </c>
      <c r="E983" s="8" t="s">
        <v>1974</v>
      </c>
      <c r="F983" s="181">
        <v>3.22</v>
      </c>
      <c r="G983" s="182">
        <v>1.0583</v>
      </c>
      <c r="H983" s="183">
        <v>1</v>
      </c>
      <c r="I983" s="183">
        <v>1</v>
      </c>
      <c r="J983" s="183">
        <v>1</v>
      </c>
      <c r="K983" s="20">
        <v>1</v>
      </c>
    </row>
    <row r="984" spans="1:11">
      <c r="A984" s="16" t="s">
        <v>1047</v>
      </c>
      <c r="B984" s="7" t="s">
        <v>2018</v>
      </c>
      <c r="C984" s="7" t="s">
        <v>1531</v>
      </c>
      <c r="D984" s="7" t="s">
        <v>2019</v>
      </c>
      <c r="E984" s="8" t="s">
        <v>1974</v>
      </c>
      <c r="F984" s="181">
        <v>7.94</v>
      </c>
      <c r="G984" s="182">
        <v>1.944</v>
      </c>
      <c r="H984" s="183">
        <v>1</v>
      </c>
      <c r="I984" s="183">
        <v>1</v>
      </c>
      <c r="J984" s="183">
        <v>1</v>
      </c>
      <c r="K984" s="20">
        <v>1</v>
      </c>
    </row>
    <row r="985" spans="1:11">
      <c r="A985" s="16" t="s">
        <v>1048</v>
      </c>
      <c r="B985" s="7" t="s">
        <v>2018</v>
      </c>
      <c r="C985" s="7" t="s">
        <v>1532</v>
      </c>
      <c r="D985" s="7" t="s">
        <v>2019</v>
      </c>
      <c r="E985" s="8" t="s">
        <v>1974</v>
      </c>
      <c r="F985" s="181">
        <v>19.84</v>
      </c>
      <c r="G985" s="182">
        <v>4.1581999999999999</v>
      </c>
      <c r="H985" s="183">
        <v>1</v>
      </c>
      <c r="I985" s="183">
        <v>1</v>
      </c>
      <c r="J985" s="183">
        <v>1</v>
      </c>
      <c r="K985" s="20">
        <v>1</v>
      </c>
    </row>
    <row r="986" spans="1:11">
      <c r="A986" s="16" t="s">
        <v>1049</v>
      </c>
      <c r="B986" s="7" t="s">
        <v>2018</v>
      </c>
      <c r="C986" s="7" t="s">
        <v>1533</v>
      </c>
      <c r="D986" s="7" t="s">
        <v>2019</v>
      </c>
      <c r="E986" s="8" t="s">
        <v>1974</v>
      </c>
      <c r="F986" s="181">
        <v>48.38</v>
      </c>
      <c r="G986" s="182">
        <v>11.707800000000001</v>
      </c>
      <c r="H986" s="183">
        <v>1</v>
      </c>
      <c r="I986" s="183">
        <v>1</v>
      </c>
      <c r="J986" s="183">
        <v>1</v>
      </c>
      <c r="K986" s="20">
        <v>1</v>
      </c>
    </row>
    <row r="987" spans="1:11">
      <c r="A987" s="16" t="s">
        <v>1050</v>
      </c>
      <c r="B987" s="7" t="s">
        <v>2020</v>
      </c>
      <c r="C987" s="7" t="s">
        <v>1528</v>
      </c>
      <c r="D987" s="7" t="s">
        <v>2021</v>
      </c>
      <c r="E987" s="8" t="s">
        <v>1974</v>
      </c>
      <c r="F987" s="181">
        <v>2.71</v>
      </c>
      <c r="G987" s="182">
        <v>0.24479999999999999</v>
      </c>
      <c r="H987" s="183">
        <v>1</v>
      </c>
      <c r="I987" s="183">
        <v>1</v>
      </c>
      <c r="J987" s="183">
        <v>1</v>
      </c>
      <c r="K987" s="20">
        <v>1</v>
      </c>
    </row>
    <row r="988" spans="1:11">
      <c r="A988" s="16" t="s">
        <v>1051</v>
      </c>
      <c r="B988" s="7" t="s">
        <v>2020</v>
      </c>
      <c r="C988" s="7" t="s">
        <v>1531</v>
      </c>
      <c r="D988" s="7" t="s">
        <v>2021</v>
      </c>
      <c r="E988" s="8" t="s">
        <v>1974</v>
      </c>
      <c r="F988" s="181">
        <v>5.59</v>
      </c>
      <c r="G988" s="182">
        <v>0.81640000000000001</v>
      </c>
      <c r="H988" s="183">
        <v>1</v>
      </c>
      <c r="I988" s="183">
        <v>1</v>
      </c>
      <c r="J988" s="183">
        <v>1</v>
      </c>
      <c r="K988" s="20">
        <v>1</v>
      </c>
    </row>
    <row r="989" spans="1:11">
      <c r="A989" s="16" t="s">
        <v>1052</v>
      </c>
      <c r="B989" s="7" t="s">
        <v>2020</v>
      </c>
      <c r="C989" s="7" t="s">
        <v>1532</v>
      </c>
      <c r="D989" s="7" t="s">
        <v>2021</v>
      </c>
      <c r="E989" s="8" t="s">
        <v>1974</v>
      </c>
      <c r="F989" s="181">
        <v>10.93</v>
      </c>
      <c r="G989" s="182">
        <v>1.8716999999999999</v>
      </c>
      <c r="H989" s="183">
        <v>1</v>
      </c>
      <c r="I989" s="183">
        <v>1</v>
      </c>
      <c r="J989" s="183">
        <v>1</v>
      </c>
      <c r="K989" s="20">
        <v>1</v>
      </c>
    </row>
    <row r="990" spans="1:11">
      <c r="A990" s="16" t="s">
        <v>1053</v>
      </c>
      <c r="B990" s="7" t="s">
        <v>2020</v>
      </c>
      <c r="C990" s="7" t="s">
        <v>1533</v>
      </c>
      <c r="D990" s="7" t="s">
        <v>2021</v>
      </c>
      <c r="E990" s="8" t="s">
        <v>1974</v>
      </c>
      <c r="F990" s="181">
        <v>23.53</v>
      </c>
      <c r="G990" s="182">
        <v>5.7609000000000004</v>
      </c>
      <c r="H990" s="183">
        <v>1</v>
      </c>
      <c r="I990" s="183">
        <v>1</v>
      </c>
      <c r="J990" s="183">
        <v>1</v>
      </c>
      <c r="K990" s="20">
        <v>1</v>
      </c>
    </row>
    <row r="991" spans="1:11">
      <c r="A991" s="16" t="s">
        <v>1054</v>
      </c>
      <c r="B991" s="7" t="s">
        <v>2022</v>
      </c>
      <c r="C991" s="7" t="s">
        <v>1528</v>
      </c>
      <c r="D991" s="7" t="s">
        <v>2023</v>
      </c>
      <c r="E991" s="8" t="s">
        <v>1974</v>
      </c>
      <c r="F991" s="181">
        <v>4.43</v>
      </c>
      <c r="G991" s="182">
        <v>0.57609999999999995</v>
      </c>
      <c r="H991" s="183">
        <v>1</v>
      </c>
      <c r="I991" s="183">
        <v>1</v>
      </c>
      <c r="J991" s="183">
        <v>1</v>
      </c>
      <c r="K991" s="20">
        <v>1</v>
      </c>
    </row>
    <row r="992" spans="1:11">
      <c r="A992" s="16" t="s">
        <v>1055</v>
      </c>
      <c r="B992" s="7" t="s">
        <v>2022</v>
      </c>
      <c r="C992" s="7" t="s">
        <v>1531</v>
      </c>
      <c r="D992" s="7" t="s">
        <v>2023</v>
      </c>
      <c r="E992" s="8" t="s">
        <v>1974</v>
      </c>
      <c r="F992" s="181">
        <v>6.98</v>
      </c>
      <c r="G992" s="182">
        <v>1.1003000000000001</v>
      </c>
      <c r="H992" s="183">
        <v>1</v>
      </c>
      <c r="I992" s="183">
        <v>1</v>
      </c>
      <c r="J992" s="183">
        <v>1</v>
      </c>
      <c r="K992" s="20">
        <v>1</v>
      </c>
    </row>
    <row r="993" spans="1:11">
      <c r="A993" s="16" t="s">
        <v>1056</v>
      </c>
      <c r="B993" s="7" t="s">
        <v>2022</v>
      </c>
      <c r="C993" s="7" t="s">
        <v>1532</v>
      </c>
      <c r="D993" s="7" t="s">
        <v>2023</v>
      </c>
      <c r="E993" s="8" t="s">
        <v>1974</v>
      </c>
      <c r="F993" s="181">
        <v>11.83</v>
      </c>
      <c r="G993" s="182">
        <v>2.2439</v>
      </c>
      <c r="H993" s="183">
        <v>1</v>
      </c>
      <c r="I993" s="183">
        <v>1</v>
      </c>
      <c r="J993" s="183">
        <v>1</v>
      </c>
      <c r="K993" s="20">
        <v>1</v>
      </c>
    </row>
    <row r="994" spans="1:11">
      <c r="A994" s="16" t="s">
        <v>1057</v>
      </c>
      <c r="B994" s="7" t="s">
        <v>2022</v>
      </c>
      <c r="C994" s="7" t="s">
        <v>1533</v>
      </c>
      <c r="D994" s="7" t="s">
        <v>2023</v>
      </c>
      <c r="E994" s="8" t="s">
        <v>1974</v>
      </c>
      <c r="F994" s="181">
        <v>21.79</v>
      </c>
      <c r="G994" s="182">
        <v>5.5232999999999999</v>
      </c>
      <c r="H994" s="183">
        <v>1</v>
      </c>
      <c r="I994" s="183">
        <v>1</v>
      </c>
      <c r="J994" s="183">
        <v>1</v>
      </c>
      <c r="K994" s="20">
        <v>1</v>
      </c>
    </row>
    <row r="995" spans="1:11">
      <c r="A995" s="16" t="s">
        <v>1058</v>
      </c>
      <c r="B995" s="7" t="s">
        <v>2024</v>
      </c>
      <c r="C995" s="7" t="s">
        <v>1528</v>
      </c>
      <c r="D995" s="7" t="s">
        <v>2025</v>
      </c>
      <c r="E995" s="8" t="s">
        <v>1974</v>
      </c>
      <c r="F995" s="181">
        <v>5.47</v>
      </c>
      <c r="G995" s="182">
        <v>0.69530000000000003</v>
      </c>
      <c r="H995" s="183">
        <v>1</v>
      </c>
      <c r="I995" s="183">
        <v>1</v>
      </c>
      <c r="J995" s="183">
        <v>1</v>
      </c>
      <c r="K995" s="20">
        <v>1</v>
      </c>
    </row>
    <row r="996" spans="1:11">
      <c r="A996" s="16" t="s">
        <v>1059</v>
      </c>
      <c r="B996" s="7" t="s">
        <v>2024</v>
      </c>
      <c r="C996" s="7" t="s">
        <v>1531</v>
      </c>
      <c r="D996" s="7" t="s">
        <v>2025</v>
      </c>
      <c r="E996" s="8" t="s">
        <v>1974</v>
      </c>
      <c r="F996" s="181">
        <v>7.26</v>
      </c>
      <c r="G996" s="182">
        <v>1.0491999999999999</v>
      </c>
      <c r="H996" s="183">
        <v>1</v>
      </c>
      <c r="I996" s="183">
        <v>1</v>
      </c>
      <c r="J996" s="183">
        <v>1</v>
      </c>
      <c r="K996" s="20">
        <v>1</v>
      </c>
    </row>
    <row r="997" spans="1:11">
      <c r="A997" s="16" t="s">
        <v>1060</v>
      </c>
      <c r="B997" s="7" t="s">
        <v>2024</v>
      </c>
      <c r="C997" s="7" t="s">
        <v>1532</v>
      </c>
      <c r="D997" s="7" t="s">
        <v>2025</v>
      </c>
      <c r="E997" s="8" t="s">
        <v>1974</v>
      </c>
      <c r="F997" s="181">
        <v>11.04</v>
      </c>
      <c r="G997" s="182">
        <v>1.7487999999999999</v>
      </c>
      <c r="H997" s="183">
        <v>1</v>
      </c>
      <c r="I997" s="183">
        <v>1</v>
      </c>
      <c r="J997" s="183">
        <v>1</v>
      </c>
      <c r="K997" s="20">
        <v>1</v>
      </c>
    </row>
    <row r="998" spans="1:11">
      <c r="A998" s="16" t="s">
        <v>1061</v>
      </c>
      <c r="B998" s="7" t="s">
        <v>2024</v>
      </c>
      <c r="C998" s="7" t="s">
        <v>1533</v>
      </c>
      <c r="D998" s="7" t="s">
        <v>2025</v>
      </c>
      <c r="E998" s="8" t="s">
        <v>1974</v>
      </c>
      <c r="F998" s="181">
        <v>18.170000000000002</v>
      </c>
      <c r="G998" s="182">
        <v>4.1017999999999999</v>
      </c>
      <c r="H998" s="183">
        <v>1</v>
      </c>
      <c r="I998" s="183">
        <v>1</v>
      </c>
      <c r="J998" s="183">
        <v>1</v>
      </c>
      <c r="K998" s="20">
        <v>1</v>
      </c>
    </row>
    <row r="999" spans="1:11">
      <c r="A999" s="16" t="s">
        <v>1062</v>
      </c>
      <c r="B999" s="7" t="s">
        <v>2026</v>
      </c>
      <c r="C999" s="7" t="s">
        <v>1528</v>
      </c>
      <c r="D999" s="7" t="s">
        <v>2027</v>
      </c>
      <c r="E999" s="8" t="s">
        <v>1974</v>
      </c>
      <c r="F999" s="181">
        <v>3.64</v>
      </c>
      <c r="G999" s="182">
        <v>0.41089999999999999</v>
      </c>
      <c r="H999" s="183">
        <v>1</v>
      </c>
      <c r="I999" s="183">
        <v>1</v>
      </c>
      <c r="J999" s="183">
        <v>1</v>
      </c>
      <c r="K999" s="20">
        <v>1</v>
      </c>
    </row>
    <row r="1000" spans="1:11">
      <c r="A1000" s="16" t="s">
        <v>1063</v>
      </c>
      <c r="B1000" s="7" t="s">
        <v>2026</v>
      </c>
      <c r="C1000" s="7" t="s">
        <v>1531</v>
      </c>
      <c r="D1000" s="7" t="s">
        <v>2027</v>
      </c>
      <c r="E1000" s="8" t="s">
        <v>1974</v>
      </c>
      <c r="F1000" s="181">
        <v>6.21</v>
      </c>
      <c r="G1000" s="182">
        <v>0.83050000000000002</v>
      </c>
      <c r="H1000" s="183">
        <v>1</v>
      </c>
      <c r="I1000" s="183">
        <v>1</v>
      </c>
      <c r="J1000" s="183">
        <v>1</v>
      </c>
      <c r="K1000" s="20">
        <v>1</v>
      </c>
    </row>
    <row r="1001" spans="1:11">
      <c r="A1001" s="16" t="s">
        <v>1064</v>
      </c>
      <c r="B1001" s="7" t="s">
        <v>2026</v>
      </c>
      <c r="C1001" s="7" t="s">
        <v>1532</v>
      </c>
      <c r="D1001" s="7" t="s">
        <v>2027</v>
      </c>
      <c r="E1001" s="8" t="s">
        <v>1974</v>
      </c>
      <c r="F1001" s="181">
        <v>8.9499999999999993</v>
      </c>
      <c r="G1001" s="182">
        <v>1.4629000000000001</v>
      </c>
      <c r="H1001" s="183">
        <v>1</v>
      </c>
      <c r="I1001" s="183">
        <v>1</v>
      </c>
      <c r="J1001" s="183">
        <v>1</v>
      </c>
      <c r="K1001" s="20">
        <v>1</v>
      </c>
    </row>
    <row r="1002" spans="1:11">
      <c r="A1002" s="16" t="s">
        <v>1065</v>
      </c>
      <c r="B1002" s="7" t="s">
        <v>2026</v>
      </c>
      <c r="C1002" s="7" t="s">
        <v>1533</v>
      </c>
      <c r="D1002" s="7" t="s">
        <v>2027</v>
      </c>
      <c r="E1002" s="8" t="s">
        <v>1974</v>
      </c>
      <c r="F1002" s="181">
        <v>15.03</v>
      </c>
      <c r="G1002" s="182">
        <v>3.7646999999999999</v>
      </c>
      <c r="H1002" s="183">
        <v>1</v>
      </c>
      <c r="I1002" s="183">
        <v>1</v>
      </c>
      <c r="J1002" s="183">
        <v>1</v>
      </c>
      <c r="K1002" s="20">
        <v>1</v>
      </c>
    </row>
    <row r="1003" spans="1:11">
      <c r="A1003" s="16" t="s">
        <v>1066</v>
      </c>
      <c r="B1003" s="7" t="s">
        <v>2028</v>
      </c>
      <c r="C1003" s="7" t="s">
        <v>1528</v>
      </c>
      <c r="D1003" s="7" t="s">
        <v>2029</v>
      </c>
      <c r="E1003" s="8" t="s">
        <v>2015</v>
      </c>
      <c r="F1003" s="181">
        <v>2.0699999999999998</v>
      </c>
      <c r="G1003" s="182">
        <v>9.69E-2</v>
      </c>
      <c r="H1003" s="183">
        <v>1</v>
      </c>
      <c r="I1003" s="183">
        <v>1</v>
      </c>
      <c r="J1003" s="183">
        <v>1</v>
      </c>
      <c r="K1003" s="20">
        <v>1</v>
      </c>
    </row>
    <row r="1004" spans="1:11">
      <c r="A1004" s="16" t="s">
        <v>1067</v>
      </c>
      <c r="B1004" s="7" t="s">
        <v>2028</v>
      </c>
      <c r="C1004" s="7" t="s">
        <v>1531</v>
      </c>
      <c r="D1004" s="7" t="s">
        <v>2029</v>
      </c>
      <c r="E1004" s="8" t="s">
        <v>2015</v>
      </c>
      <c r="F1004" s="181">
        <v>2.35</v>
      </c>
      <c r="G1004" s="182">
        <v>0.1371</v>
      </c>
      <c r="H1004" s="183">
        <v>1</v>
      </c>
      <c r="I1004" s="183">
        <v>1</v>
      </c>
      <c r="J1004" s="183">
        <v>1</v>
      </c>
      <c r="K1004" s="20">
        <v>1</v>
      </c>
    </row>
    <row r="1005" spans="1:11">
      <c r="A1005" s="16" t="s">
        <v>1068</v>
      </c>
      <c r="B1005" s="7" t="s">
        <v>2028</v>
      </c>
      <c r="C1005" s="7" t="s">
        <v>1532</v>
      </c>
      <c r="D1005" s="7" t="s">
        <v>2029</v>
      </c>
      <c r="E1005" s="8" t="s">
        <v>2015</v>
      </c>
      <c r="F1005" s="181">
        <v>3.51</v>
      </c>
      <c r="G1005" s="182">
        <v>0.36509999999999998</v>
      </c>
      <c r="H1005" s="183">
        <v>1</v>
      </c>
      <c r="I1005" s="183">
        <v>1</v>
      </c>
      <c r="J1005" s="183">
        <v>1</v>
      </c>
      <c r="K1005" s="20">
        <v>1</v>
      </c>
    </row>
    <row r="1006" spans="1:11">
      <c r="A1006" s="16" t="s">
        <v>1069</v>
      </c>
      <c r="B1006" s="7" t="s">
        <v>2028</v>
      </c>
      <c r="C1006" s="7" t="s">
        <v>1533</v>
      </c>
      <c r="D1006" s="7" t="s">
        <v>2029</v>
      </c>
      <c r="E1006" s="8" t="s">
        <v>2015</v>
      </c>
      <c r="F1006" s="181">
        <v>11.1</v>
      </c>
      <c r="G1006" s="182">
        <v>1.7726</v>
      </c>
      <c r="H1006" s="183">
        <v>1</v>
      </c>
      <c r="I1006" s="183">
        <v>1</v>
      </c>
      <c r="J1006" s="183">
        <v>1</v>
      </c>
      <c r="K1006" s="20">
        <v>1</v>
      </c>
    </row>
    <row r="1007" spans="1:11">
      <c r="A1007" s="16" t="s">
        <v>1070</v>
      </c>
      <c r="B1007" s="7" t="s">
        <v>2030</v>
      </c>
      <c r="C1007" s="7" t="s">
        <v>1528</v>
      </c>
      <c r="D1007" s="7" t="s">
        <v>43</v>
      </c>
      <c r="E1007" s="7" t="s">
        <v>1540</v>
      </c>
      <c r="F1007" s="181">
        <v>3.37</v>
      </c>
      <c r="G1007" s="182">
        <v>1.2199</v>
      </c>
      <c r="H1007" s="183">
        <v>1</v>
      </c>
      <c r="I1007" s="183">
        <v>1.6</v>
      </c>
      <c r="J1007" s="183">
        <v>1.1499999999999999</v>
      </c>
      <c r="K1007" s="20">
        <v>1</v>
      </c>
    </row>
    <row r="1008" spans="1:11">
      <c r="A1008" s="16" t="s">
        <v>1071</v>
      </c>
      <c r="B1008" s="7" t="s">
        <v>2030</v>
      </c>
      <c r="C1008" s="7" t="s">
        <v>1531</v>
      </c>
      <c r="D1008" s="7" t="s">
        <v>43</v>
      </c>
      <c r="E1008" s="7" t="s">
        <v>1540</v>
      </c>
      <c r="F1008" s="181">
        <v>5.08</v>
      </c>
      <c r="G1008" s="182">
        <v>1.6938</v>
      </c>
      <c r="H1008" s="183">
        <v>1</v>
      </c>
      <c r="I1008" s="183">
        <v>1.6</v>
      </c>
      <c r="J1008" s="183">
        <v>1.1499999999999999</v>
      </c>
      <c r="K1008" s="20">
        <v>1</v>
      </c>
    </row>
    <row r="1009" spans="1:11">
      <c r="A1009" s="16" t="s">
        <v>1072</v>
      </c>
      <c r="B1009" s="7" t="s">
        <v>2030</v>
      </c>
      <c r="C1009" s="7" t="s">
        <v>1532</v>
      </c>
      <c r="D1009" s="7" t="s">
        <v>43</v>
      </c>
      <c r="E1009" s="7" t="s">
        <v>1540</v>
      </c>
      <c r="F1009" s="181">
        <v>8.26</v>
      </c>
      <c r="G1009" s="182">
        <v>2.5457999999999998</v>
      </c>
      <c r="H1009" s="183">
        <v>1</v>
      </c>
      <c r="I1009" s="183">
        <v>1.6</v>
      </c>
      <c r="J1009" s="183">
        <v>1.1499999999999999</v>
      </c>
      <c r="K1009" s="20">
        <v>1</v>
      </c>
    </row>
    <row r="1010" spans="1:11">
      <c r="A1010" s="16" t="s">
        <v>1073</v>
      </c>
      <c r="B1010" s="7" t="s">
        <v>2030</v>
      </c>
      <c r="C1010" s="7" t="s">
        <v>1533</v>
      </c>
      <c r="D1010" s="7" t="s">
        <v>43</v>
      </c>
      <c r="E1010" s="7" t="s">
        <v>1540</v>
      </c>
      <c r="F1010" s="181">
        <v>15.14</v>
      </c>
      <c r="G1010" s="182">
        <v>5.5041000000000002</v>
      </c>
      <c r="H1010" s="183">
        <v>1</v>
      </c>
      <c r="I1010" s="183">
        <v>1.6</v>
      </c>
      <c r="J1010" s="183">
        <v>1.1499999999999999</v>
      </c>
      <c r="K1010" s="20">
        <v>1</v>
      </c>
    </row>
    <row r="1011" spans="1:11">
      <c r="A1011" s="16" t="s">
        <v>1074</v>
      </c>
      <c r="B1011" s="7" t="s">
        <v>2031</v>
      </c>
      <c r="C1011" s="7" t="s">
        <v>1528</v>
      </c>
      <c r="D1011" s="7" t="s">
        <v>2032</v>
      </c>
      <c r="E1011" s="7" t="s">
        <v>1540</v>
      </c>
      <c r="F1011" s="181">
        <v>3.08</v>
      </c>
      <c r="G1011" s="182">
        <v>0.9708</v>
      </c>
      <c r="H1011" s="183">
        <v>1</v>
      </c>
      <c r="I1011" s="183">
        <v>1.6</v>
      </c>
      <c r="J1011" s="183">
        <v>1.1499999999999999</v>
      </c>
      <c r="K1011" s="20">
        <v>1</v>
      </c>
    </row>
    <row r="1012" spans="1:11">
      <c r="A1012" s="16" t="s">
        <v>1075</v>
      </c>
      <c r="B1012" s="7" t="s">
        <v>2031</v>
      </c>
      <c r="C1012" s="7" t="s">
        <v>1531</v>
      </c>
      <c r="D1012" s="7" t="s">
        <v>2032</v>
      </c>
      <c r="E1012" s="7" t="s">
        <v>1540</v>
      </c>
      <c r="F1012" s="181">
        <v>4.54</v>
      </c>
      <c r="G1012" s="182">
        <v>1.3725000000000001</v>
      </c>
      <c r="H1012" s="183">
        <v>1</v>
      </c>
      <c r="I1012" s="183">
        <v>1.6</v>
      </c>
      <c r="J1012" s="183">
        <v>1.1499999999999999</v>
      </c>
      <c r="K1012" s="20">
        <v>1</v>
      </c>
    </row>
    <row r="1013" spans="1:11">
      <c r="A1013" s="16" t="s">
        <v>1076</v>
      </c>
      <c r="B1013" s="7" t="s">
        <v>2031</v>
      </c>
      <c r="C1013" s="7" t="s">
        <v>1532</v>
      </c>
      <c r="D1013" s="7" t="s">
        <v>2032</v>
      </c>
      <c r="E1013" s="7" t="s">
        <v>1540</v>
      </c>
      <c r="F1013" s="181">
        <v>8.6300000000000008</v>
      </c>
      <c r="G1013" s="182">
        <v>2.2132999999999998</v>
      </c>
      <c r="H1013" s="183">
        <v>1</v>
      </c>
      <c r="I1013" s="183">
        <v>1.6</v>
      </c>
      <c r="J1013" s="183">
        <v>1.1499999999999999</v>
      </c>
      <c r="K1013" s="20">
        <v>1</v>
      </c>
    </row>
    <row r="1014" spans="1:11">
      <c r="A1014" s="16" t="s">
        <v>1077</v>
      </c>
      <c r="B1014" s="7" t="s">
        <v>2031</v>
      </c>
      <c r="C1014" s="7" t="s">
        <v>1533</v>
      </c>
      <c r="D1014" s="7" t="s">
        <v>2032</v>
      </c>
      <c r="E1014" s="7" t="s">
        <v>1540</v>
      </c>
      <c r="F1014" s="181">
        <v>22.85</v>
      </c>
      <c r="G1014" s="182">
        <v>6.0410000000000004</v>
      </c>
      <c r="H1014" s="183">
        <v>1</v>
      </c>
      <c r="I1014" s="183">
        <v>1.6</v>
      </c>
      <c r="J1014" s="183">
        <v>1.1499999999999999</v>
      </c>
      <c r="K1014" s="20">
        <v>1</v>
      </c>
    </row>
    <row r="1015" spans="1:11">
      <c r="A1015" s="16" t="s">
        <v>1078</v>
      </c>
      <c r="B1015" s="7" t="s">
        <v>2033</v>
      </c>
      <c r="C1015" s="7" t="s">
        <v>1528</v>
      </c>
      <c r="D1015" s="7" t="s">
        <v>2034</v>
      </c>
      <c r="E1015" s="7" t="s">
        <v>1540</v>
      </c>
      <c r="F1015" s="181">
        <v>2.86</v>
      </c>
      <c r="G1015" s="182">
        <v>0.61680000000000001</v>
      </c>
      <c r="H1015" s="183">
        <v>1</v>
      </c>
      <c r="I1015" s="183">
        <v>1.6</v>
      </c>
      <c r="J1015" s="183">
        <v>1.1499999999999999</v>
      </c>
      <c r="K1015" s="20">
        <v>1</v>
      </c>
    </row>
    <row r="1016" spans="1:11">
      <c r="A1016" s="16" t="s">
        <v>1079</v>
      </c>
      <c r="B1016" s="7" t="s">
        <v>2033</v>
      </c>
      <c r="C1016" s="7" t="s">
        <v>1531</v>
      </c>
      <c r="D1016" s="7" t="s">
        <v>2034</v>
      </c>
      <c r="E1016" s="7" t="s">
        <v>1540</v>
      </c>
      <c r="F1016" s="181">
        <v>3.87</v>
      </c>
      <c r="G1016" s="182">
        <v>0.75749999999999995</v>
      </c>
      <c r="H1016" s="183">
        <v>1</v>
      </c>
      <c r="I1016" s="183">
        <v>1.6</v>
      </c>
      <c r="J1016" s="183">
        <v>1.1499999999999999</v>
      </c>
      <c r="K1016" s="20">
        <v>1</v>
      </c>
    </row>
    <row r="1017" spans="1:11">
      <c r="A1017" s="16" t="s">
        <v>1080</v>
      </c>
      <c r="B1017" s="7" t="s">
        <v>2033</v>
      </c>
      <c r="C1017" s="7" t="s">
        <v>1532</v>
      </c>
      <c r="D1017" s="7" t="s">
        <v>2034</v>
      </c>
      <c r="E1017" s="7" t="s">
        <v>1540</v>
      </c>
      <c r="F1017" s="181">
        <v>6.02</v>
      </c>
      <c r="G1017" s="182">
        <v>1.2455000000000001</v>
      </c>
      <c r="H1017" s="183">
        <v>1</v>
      </c>
      <c r="I1017" s="183">
        <v>1.6</v>
      </c>
      <c r="J1017" s="183">
        <v>1.1499999999999999</v>
      </c>
      <c r="K1017" s="20">
        <v>1</v>
      </c>
    </row>
    <row r="1018" spans="1:11">
      <c r="A1018" s="16" t="s">
        <v>1081</v>
      </c>
      <c r="B1018" s="7" t="s">
        <v>2033</v>
      </c>
      <c r="C1018" s="7" t="s">
        <v>1533</v>
      </c>
      <c r="D1018" s="7" t="s">
        <v>2034</v>
      </c>
      <c r="E1018" s="7" t="s">
        <v>1540</v>
      </c>
      <c r="F1018" s="181">
        <v>13.32</v>
      </c>
      <c r="G1018" s="182">
        <v>3.8332000000000002</v>
      </c>
      <c r="H1018" s="183">
        <v>1</v>
      </c>
      <c r="I1018" s="183">
        <v>1.6</v>
      </c>
      <c r="J1018" s="183">
        <v>1.1499999999999999</v>
      </c>
      <c r="K1018" s="20">
        <v>1</v>
      </c>
    </row>
    <row r="1019" spans="1:11">
      <c r="A1019" s="16" t="s">
        <v>1082</v>
      </c>
      <c r="B1019" s="7" t="s">
        <v>2035</v>
      </c>
      <c r="C1019" s="7" t="s">
        <v>1528</v>
      </c>
      <c r="D1019" s="7" t="s">
        <v>2036</v>
      </c>
      <c r="E1019" s="7" t="s">
        <v>1540</v>
      </c>
      <c r="F1019" s="181">
        <v>2.58</v>
      </c>
      <c r="G1019" s="182">
        <v>0.83009999999999995</v>
      </c>
      <c r="H1019" s="183">
        <v>1</v>
      </c>
      <c r="I1019" s="183">
        <v>1.6</v>
      </c>
      <c r="J1019" s="183">
        <v>1.1499999999999999</v>
      </c>
      <c r="K1019" s="20">
        <v>1</v>
      </c>
    </row>
    <row r="1020" spans="1:11">
      <c r="A1020" s="16" t="s">
        <v>1083</v>
      </c>
      <c r="B1020" s="7" t="s">
        <v>2035</v>
      </c>
      <c r="C1020" s="7" t="s">
        <v>1531</v>
      </c>
      <c r="D1020" s="7" t="s">
        <v>2036</v>
      </c>
      <c r="E1020" s="7" t="s">
        <v>1540</v>
      </c>
      <c r="F1020" s="181">
        <v>3.49</v>
      </c>
      <c r="G1020" s="182">
        <v>1.0166999999999999</v>
      </c>
      <c r="H1020" s="183">
        <v>1</v>
      </c>
      <c r="I1020" s="183">
        <v>1.6</v>
      </c>
      <c r="J1020" s="183">
        <v>1.1499999999999999</v>
      </c>
      <c r="K1020" s="20">
        <v>1</v>
      </c>
    </row>
    <row r="1021" spans="1:11">
      <c r="A1021" s="16" t="s">
        <v>1084</v>
      </c>
      <c r="B1021" s="7" t="s">
        <v>2035</v>
      </c>
      <c r="C1021" s="7" t="s">
        <v>1532</v>
      </c>
      <c r="D1021" s="7" t="s">
        <v>2036</v>
      </c>
      <c r="E1021" s="7" t="s">
        <v>1540</v>
      </c>
      <c r="F1021" s="181">
        <v>5.1100000000000003</v>
      </c>
      <c r="G1021" s="182">
        <v>1.8607</v>
      </c>
      <c r="H1021" s="183">
        <v>1</v>
      </c>
      <c r="I1021" s="183">
        <v>1.6</v>
      </c>
      <c r="J1021" s="183">
        <v>1.1499999999999999</v>
      </c>
      <c r="K1021" s="20">
        <v>1</v>
      </c>
    </row>
    <row r="1022" spans="1:11">
      <c r="A1022" s="16" t="s">
        <v>1085</v>
      </c>
      <c r="B1022" s="7" t="s">
        <v>2035</v>
      </c>
      <c r="C1022" s="7" t="s">
        <v>1533</v>
      </c>
      <c r="D1022" s="7" t="s">
        <v>2036</v>
      </c>
      <c r="E1022" s="7" t="s">
        <v>1540</v>
      </c>
      <c r="F1022" s="181">
        <v>11.63</v>
      </c>
      <c r="G1022" s="182">
        <v>3.8365999999999998</v>
      </c>
      <c r="H1022" s="183">
        <v>1</v>
      </c>
      <c r="I1022" s="183">
        <v>1.6</v>
      </c>
      <c r="J1022" s="183">
        <v>1.1499999999999999</v>
      </c>
      <c r="K1022" s="20">
        <v>1</v>
      </c>
    </row>
    <row r="1023" spans="1:11">
      <c r="A1023" s="16" t="s">
        <v>1086</v>
      </c>
      <c r="B1023" s="7" t="s">
        <v>2037</v>
      </c>
      <c r="C1023" s="7" t="s">
        <v>1528</v>
      </c>
      <c r="D1023" s="7" t="s">
        <v>2038</v>
      </c>
      <c r="E1023" s="7" t="s">
        <v>1540</v>
      </c>
      <c r="F1023" s="181">
        <v>3.91</v>
      </c>
      <c r="G1023" s="182">
        <v>0.53039999999999998</v>
      </c>
      <c r="H1023" s="183">
        <v>1</v>
      </c>
      <c r="I1023" s="183">
        <v>1.6</v>
      </c>
      <c r="J1023" s="183">
        <v>1.1499999999999999</v>
      </c>
      <c r="K1023" s="20">
        <v>1</v>
      </c>
    </row>
    <row r="1024" spans="1:11">
      <c r="A1024" s="16" t="s">
        <v>1087</v>
      </c>
      <c r="B1024" s="7" t="s">
        <v>2037</v>
      </c>
      <c r="C1024" s="7" t="s">
        <v>1531</v>
      </c>
      <c r="D1024" s="7" t="s">
        <v>2038</v>
      </c>
      <c r="E1024" s="7" t="s">
        <v>1540</v>
      </c>
      <c r="F1024" s="181">
        <v>5.01</v>
      </c>
      <c r="G1024" s="182">
        <v>0.71760000000000002</v>
      </c>
      <c r="H1024" s="183">
        <v>1</v>
      </c>
      <c r="I1024" s="183">
        <v>1.6</v>
      </c>
      <c r="J1024" s="183">
        <v>1.1499999999999999</v>
      </c>
      <c r="K1024" s="20">
        <v>1</v>
      </c>
    </row>
    <row r="1025" spans="1:11">
      <c r="A1025" s="16" t="s">
        <v>1088</v>
      </c>
      <c r="B1025" s="7" t="s">
        <v>2037</v>
      </c>
      <c r="C1025" s="7" t="s">
        <v>1532</v>
      </c>
      <c r="D1025" s="7" t="s">
        <v>2038</v>
      </c>
      <c r="E1025" s="7" t="s">
        <v>1540</v>
      </c>
      <c r="F1025" s="181">
        <v>7.26</v>
      </c>
      <c r="G1025" s="182">
        <v>1.1377999999999999</v>
      </c>
      <c r="H1025" s="183">
        <v>1</v>
      </c>
      <c r="I1025" s="183">
        <v>1.6</v>
      </c>
      <c r="J1025" s="183">
        <v>1.1499999999999999</v>
      </c>
      <c r="K1025" s="20">
        <v>1</v>
      </c>
    </row>
    <row r="1026" spans="1:11">
      <c r="A1026" s="16" t="s">
        <v>1089</v>
      </c>
      <c r="B1026" s="7" t="s">
        <v>2037</v>
      </c>
      <c r="C1026" s="7" t="s">
        <v>1533</v>
      </c>
      <c r="D1026" s="7" t="s">
        <v>2038</v>
      </c>
      <c r="E1026" s="7" t="s">
        <v>1540</v>
      </c>
      <c r="F1026" s="181">
        <v>12.73</v>
      </c>
      <c r="G1026" s="182">
        <v>2.911</v>
      </c>
      <c r="H1026" s="183">
        <v>1</v>
      </c>
      <c r="I1026" s="183">
        <v>1.6</v>
      </c>
      <c r="J1026" s="183">
        <v>1.1499999999999999</v>
      </c>
      <c r="K1026" s="20">
        <v>1</v>
      </c>
    </row>
    <row r="1027" spans="1:11">
      <c r="A1027" s="16" t="s">
        <v>1090</v>
      </c>
      <c r="B1027" s="7" t="s">
        <v>2039</v>
      </c>
      <c r="C1027" s="7" t="s">
        <v>1528</v>
      </c>
      <c r="D1027" s="7" t="s">
        <v>2040</v>
      </c>
      <c r="E1027" s="7" t="s">
        <v>1540</v>
      </c>
      <c r="F1027" s="181">
        <v>2.19</v>
      </c>
      <c r="G1027" s="182">
        <v>0.44569999999999999</v>
      </c>
      <c r="H1027" s="183">
        <v>1</v>
      </c>
      <c r="I1027" s="183">
        <v>1.6</v>
      </c>
      <c r="J1027" s="183">
        <v>1.1499999999999999</v>
      </c>
      <c r="K1027" s="20">
        <v>1</v>
      </c>
    </row>
    <row r="1028" spans="1:11">
      <c r="A1028" s="16" t="s">
        <v>1091</v>
      </c>
      <c r="B1028" s="7" t="s">
        <v>2039</v>
      </c>
      <c r="C1028" s="7" t="s">
        <v>1531</v>
      </c>
      <c r="D1028" s="7" t="s">
        <v>2040</v>
      </c>
      <c r="E1028" s="7" t="s">
        <v>1540</v>
      </c>
      <c r="F1028" s="181">
        <v>2.82</v>
      </c>
      <c r="G1028" s="182">
        <v>0.57750000000000001</v>
      </c>
      <c r="H1028" s="183">
        <v>1</v>
      </c>
      <c r="I1028" s="183">
        <v>1.6</v>
      </c>
      <c r="J1028" s="183">
        <v>1.1499999999999999</v>
      </c>
      <c r="K1028" s="20">
        <v>1</v>
      </c>
    </row>
    <row r="1029" spans="1:11">
      <c r="A1029" s="16" t="s">
        <v>1092</v>
      </c>
      <c r="B1029" s="7" t="s">
        <v>2039</v>
      </c>
      <c r="C1029" s="7" t="s">
        <v>1532</v>
      </c>
      <c r="D1029" s="7" t="s">
        <v>2040</v>
      </c>
      <c r="E1029" s="7" t="s">
        <v>1540</v>
      </c>
      <c r="F1029" s="181">
        <v>4.25</v>
      </c>
      <c r="G1029" s="182">
        <v>0.85650000000000004</v>
      </c>
      <c r="H1029" s="183">
        <v>1</v>
      </c>
      <c r="I1029" s="183">
        <v>1.6</v>
      </c>
      <c r="J1029" s="183">
        <v>1.1499999999999999</v>
      </c>
      <c r="K1029" s="20">
        <v>1</v>
      </c>
    </row>
    <row r="1030" spans="1:11">
      <c r="A1030" s="16" t="s">
        <v>1093</v>
      </c>
      <c r="B1030" s="7" t="s">
        <v>2039</v>
      </c>
      <c r="C1030" s="7" t="s">
        <v>1533</v>
      </c>
      <c r="D1030" s="7" t="s">
        <v>2040</v>
      </c>
      <c r="E1030" s="7" t="s">
        <v>1540</v>
      </c>
      <c r="F1030" s="181">
        <v>8.1199999999999992</v>
      </c>
      <c r="G1030" s="182">
        <v>1.8758999999999999</v>
      </c>
      <c r="H1030" s="183">
        <v>1</v>
      </c>
      <c r="I1030" s="183">
        <v>1.6</v>
      </c>
      <c r="J1030" s="183">
        <v>1.1499999999999999</v>
      </c>
      <c r="K1030" s="20">
        <v>1</v>
      </c>
    </row>
    <row r="1031" spans="1:11">
      <c r="A1031" s="16" t="s">
        <v>1094</v>
      </c>
      <c r="B1031" s="7" t="s">
        <v>2041</v>
      </c>
      <c r="C1031" s="7" t="s">
        <v>1528</v>
      </c>
      <c r="D1031" s="7" t="s">
        <v>2042</v>
      </c>
      <c r="E1031" s="7" t="s">
        <v>1540</v>
      </c>
      <c r="F1031" s="181">
        <v>3.86</v>
      </c>
      <c r="G1031" s="182">
        <v>1.3996999999999999</v>
      </c>
      <c r="H1031" s="183">
        <v>1</v>
      </c>
      <c r="I1031" s="183">
        <v>1.6</v>
      </c>
      <c r="J1031" s="183">
        <v>1.1499999999999999</v>
      </c>
      <c r="K1031" s="20">
        <v>1</v>
      </c>
    </row>
    <row r="1032" spans="1:11">
      <c r="A1032" s="16" t="s">
        <v>1095</v>
      </c>
      <c r="B1032" s="7" t="s">
        <v>2041</v>
      </c>
      <c r="C1032" s="7" t="s">
        <v>1531</v>
      </c>
      <c r="D1032" s="7" t="s">
        <v>2042</v>
      </c>
      <c r="E1032" s="7" t="s">
        <v>1540</v>
      </c>
      <c r="F1032" s="181">
        <v>5.91</v>
      </c>
      <c r="G1032" s="182">
        <v>1.9478</v>
      </c>
      <c r="H1032" s="183">
        <v>1</v>
      </c>
      <c r="I1032" s="183">
        <v>1.6</v>
      </c>
      <c r="J1032" s="183">
        <v>1.1499999999999999</v>
      </c>
      <c r="K1032" s="20">
        <v>1</v>
      </c>
    </row>
    <row r="1033" spans="1:11">
      <c r="A1033" s="16" t="s">
        <v>1096</v>
      </c>
      <c r="B1033" s="7" t="s">
        <v>2041</v>
      </c>
      <c r="C1033" s="7" t="s">
        <v>1532</v>
      </c>
      <c r="D1033" s="7" t="s">
        <v>2042</v>
      </c>
      <c r="E1033" s="7" t="s">
        <v>1540</v>
      </c>
      <c r="F1033" s="181">
        <v>11.35</v>
      </c>
      <c r="G1033" s="182">
        <v>3.4180000000000001</v>
      </c>
      <c r="H1033" s="183">
        <v>1</v>
      </c>
      <c r="I1033" s="183">
        <v>1.6</v>
      </c>
      <c r="J1033" s="183">
        <v>1.1499999999999999</v>
      </c>
      <c r="K1033" s="20">
        <v>1</v>
      </c>
    </row>
    <row r="1034" spans="1:11">
      <c r="A1034" s="16" t="s">
        <v>1097</v>
      </c>
      <c r="B1034" s="7" t="s">
        <v>2041</v>
      </c>
      <c r="C1034" s="7" t="s">
        <v>1533</v>
      </c>
      <c r="D1034" s="7" t="s">
        <v>2042</v>
      </c>
      <c r="E1034" s="7" t="s">
        <v>1540</v>
      </c>
      <c r="F1034" s="181">
        <v>23.49</v>
      </c>
      <c r="G1034" s="182">
        <v>7.7209000000000003</v>
      </c>
      <c r="H1034" s="183">
        <v>1</v>
      </c>
      <c r="I1034" s="183">
        <v>1.6</v>
      </c>
      <c r="J1034" s="183">
        <v>1.1499999999999999</v>
      </c>
      <c r="K1034" s="20">
        <v>1</v>
      </c>
    </row>
    <row r="1035" spans="1:11">
      <c r="A1035" s="16" t="s">
        <v>1098</v>
      </c>
      <c r="B1035" s="7" t="s">
        <v>2043</v>
      </c>
      <c r="C1035" s="7" t="s">
        <v>1528</v>
      </c>
      <c r="D1035" s="7" t="s">
        <v>2044</v>
      </c>
      <c r="E1035" s="7" t="s">
        <v>1540</v>
      </c>
      <c r="F1035" s="181">
        <v>2.4900000000000002</v>
      </c>
      <c r="G1035" s="182">
        <v>1.0283</v>
      </c>
      <c r="H1035" s="183">
        <v>1</v>
      </c>
      <c r="I1035" s="183">
        <v>1.6</v>
      </c>
      <c r="J1035" s="183">
        <v>1.1499999999999999</v>
      </c>
      <c r="K1035" s="20">
        <v>1</v>
      </c>
    </row>
    <row r="1036" spans="1:11">
      <c r="A1036" s="16" t="s">
        <v>1099</v>
      </c>
      <c r="B1036" s="7" t="s">
        <v>2043</v>
      </c>
      <c r="C1036" s="7" t="s">
        <v>1531</v>
      </c>
      <c r="D1036" s="7" t="s">
        <v>2044</v>
      </c>
      <c r="E1036" s="7" t="s">
        <v>1540</v>
      </c>
      <c r="F1036" s="181">
        <v>4.6900000000000004</v>
      </c>
      <c r="G1036" s="182">
        <v>1.4431</v>
      </c>
      <c r="H1036" s="183">
        <v>1</v>
      </c>
      <c r="I1036" s="183">
        <v>1.6</v>
      </c>
      <c r="J1036" s="183">
        <v>1.1499999999999999</v>
      </c>
      <c r="K1036" s="20">
        <v>1</v>
      </c>
    </row>
    <row r="1037" spans="1:11">
      <c r="A1037" s="16" t="s">
        <v>1100</v>
      </c>
      <c r="B1037" s="7" t="s">
        <v>2043</v>
      </c>
      <c r="C1037" s="7" t="s">
        <v>1532</v>
      </c>
      <c r="D1037" s="7" t="s">
        <v>2044</v>
      </c>
      <c r="E1037" s="7" t="s">
        <v>1540</v>
      </c>
      <c r="F1037" s="181">
        <v>10.54</v>
      </c>
      <c r="G1037" s="182">
        <v>2.6158999999999999</v>
      </c>
      <c r="H1037" s="183">
        <v>1</v>
      </c>
      <c r="I1037" s="183">
        <v>1.6</v>
      </c>
      <c r="J1037" s="183">
        <v>1.1499999999999999</v>
      </c>
      <c r="K1037" s="20">
        <v>1</v>
      </c>
    </row>
    <row r="1038" spans="1:11">
      <c r="A1038" s="16" t="s">
        <v>1101</v>
      </c>
      <c r="B1038" s="7" t="s">
        <v>2043</v>
      </c>
      <c r="C1038" s="7" t="s">
        <v>1533</v>
      </c>
      <c r="D1038" s="7" t="s">
        <v>2044</v>
      </c>
      <c r="E1038" s="7" t="s">
        <v>1540</v>
      </c>
      <c r="F1038" s="181">
        <v>23.9</v>
      </c>
      <c r="G1038" s="182">
        <v>6.9939</v>
      </c>
      <c r="H1038" s="183">
        <v>1</v>
      </c>
      <c r="I1038" s="183">
        <v>1.6</v>
      </c>
      <c r="J1038" s="183">
        <v>1.1499999999999999</v>
      </c>
      <c r="K1038" s="20">
        <v>1</v>
      </c>
    </row>
    <row r="1039" spans="1:11">
      <c r="A1039" s="16" t="s">
        <v>1102</v>
      </c>
      <c r="B1039" s="7" t="s">
        <v>2045</v>
      </c>
      <c r="C1039" s="7" t="s">
        <v>1528</v>
      </c>
      <c r="D1039" s="7" t="s">
        <v>2046</v>
      </c>
      <c r="E1039" s="7" t="s">
        <v>1540</v>
      </c>
      <c r="F1039" s="181">
        <v>4.3099999999999996</v>
      </c>
      <c r="G1039" s="182">
        <v>1.0310999999999999</v>
      </c>
      <c r="H1039" s="183">
        <v>1</v>
      </c>
      <c r="I1039" s="183">
        <v>1.6</v>
      </c>
      <c r="J1039" s="183">
        <v>1.1499999999999999</v>
      </c>
      <c r="K1039" s="20">
        <v>1</v>
      </c>
    </row>
    <row r="1040" spans="1:11">
      <c r="A1040" s="16" t="s">
        <v>1103</v>
      </c>
      <c r="B1040" s="7" t="s">
        <v>2045</v>
      </c>
      <c r="C1040" s="7" t="s">
        <v>1531</v>
      </c>
      <c r="D1040" s="7" t="s">
        <v>2046</v>
      </c>
      <c r="E1040" s="7" t="s">
        <v>1540</v>
      </c>
      <c r="F1040" s="181">
        <v>6.73</v>
      </c>
      <c r="G1040" s="182">
        <v>1.5882000000000001</v>
      </c>
      <c r="H1040" s="183">
        <v>1</v>
      </c>
      <c r="I1040" s="183">
        <v>1.6</v>
      </c>
      <c r="J1040" s="183">
        <v>1.1499999999999999</v>
      </c>
      <c r="K1040" s="20">
        <v>1</v>
      </c>
    </row>
    <row r="1041" spans="1:11">
      <c r="A1041" s="16" t="s">
        <v>1104</v>
      </c>
      <c r="B1041" s="7" t="s">
        <v>2045</v>
      </c>
      <c r="C1041" s="7" t="s">
        <v>1532</v>
      </c>
      <c r="D1041" s="7" t="s">
        <v>2046</v>
      </c>
      <c r="E1041" s="7" t="s">
        <v>1540</v>
      </c>
      <c r="F1041" s="181">
        <v>14.03</v>
      </c>
      <c r="G1041" s="182">
        <v>3.2764000000000002</v>
      </c>
      <c r="H1041" s="183">
        <v>1</v>
      </c>
      <c r="I1041" s="183">
        <v>1.6</v>
      </c>
      <c r="J1041" s="183">
        <v>1.1499999999999999</v>
      </c>
      <c r="K1041" s="20">
        <v>1</v>
      </c>
    </row>
    <row r="1042" spans="1:11">
      <c r="A1042" s="16" t="s">
        <v>1105</v>
      </c>
      <c r="B1042" s="7" t="s">
        <v>2045</v>
      </c>
      <c r="C1042" s="7" t="s">
        <v>1533</v>
      </c>
      <c r="D1042" s="7" t="s">
        <v>2046</v>
      </c>
      <c r="E1042" s="7" t="s">
        <v>1540</v>
      </c>
      <c r="F1042" s="181">
        <v>25.36</v>
      </c>
      <c r="G1042" s="182">
        <v>7.2884000000000002</v>
      </c>
      <c r="H1042" s="183">
        <v>1</v>
      </c>
      <c r="I1042" s="183">
        <v>1.6</v>
      </c>
      <c r="J1042" s="183">
        <v>1.1499999999999999</v>
      </c>
      <c r="K1042" s="20">
        <v>1</v>
      </c>
    </row>
    <row r="1043" spans="1:11">
      <c r="A1043" s="16" t="s">
        <v>1106</v>
      </c>
      <c r="B1043" s="7" t="s">
        <v>2047</v>
      </c>
      <c r="C1043" s="7" t="s">
        <v>1528</v>
      </c>
      <c r="D1043" s="7" t="s">
        <v>2048</v>
      </c>
      <c r="E1043" s="7" t="s">
        <v>1540</v>
      </c>
      <c r="F1043" s="181">
        <v>3.47</v>
      </c>
      <c r="G1043" s="182">
        <v>0.875</v>
      </c>
      <c r="H1043" s="183">
        <v>1</v>
      </c>
      <c r="I1043" s="183">
        <v>1.6</v>
      </c>
      <c r="J1043" s="183">
        <v>1.1499999999999999</v>
      </c>
      <c r="K1043" s="20">
        <v>1</v>
      </c>
    </row>
    <row r="1044" spans="1:11">
      <c r="A1044" s="16" t="s">
        <v>1107</v>
      </c>
      <c r="B1044" s="7" t="s">
        <v>2047</v>
      </c>
      <c r="C1044" s="7" t="s">
        <v>1531</v>
      </c>
      <c r="D1044" s="7" t="s">
        <v>2048</v>
      </c>
      <c r="E1044" s="7" t="s">
        <v>1540</v>
      </c>
      <c r="F1044" s="181">
        <v>5.09</v>
      </c>
      <c r="G1044" s="182">
        <v>1.143</v>
      </c>
      <c r="H1044" s="183">
        <v>1</v>
      </c>
      <c r="I1044" s="183">
        <v>1.6</v>
      </c>
      <c r="J1044" s="183">
        <v>1.1499999999999999</v>
      </c>
      <c r="K1044" s="20">
        <v>1</v>
      </c>
    </row>
    <row r="1045" spans="1:11">
      <c r="A1045" s="16" t="s">
        <v>1108</v>
      </c>
      <c r="B1045" s="7" t="s">
        <v>2047</v>
      </c>
      <c r="C1045" s="7" t="s">
        <v>1532</v>
      </c>
      <c r="D1045" s="7" t="s">
        <v>2048</v>
      </c>
      <c r="E1045" s="7" t="s">
        <v>1540</v>
      </c>
      <c r="F1045" s="181">
        <v>8.0500000000000007</v>
      </c>
      <c r="G1045" s="182">
        <v>1.776</v>
      </c>
      <c r="H1045" s="183">
        <v>1</v>
      </c>
      <c r="I1045" s="183">
        <v>1.6</v>
      </c>
      <c r="J1045" s="183">
        <v>1.1499999999999999</v>
      </c>
      <c r="K1045" s="20">
        <v>1</v>
      </c>
    </row>
    <row r="1046" spans="1:11">
      <c r="A1046" s="16" t="s">
        <v>1109</v>
      </c>
      <c r="B1046" s="7" t="s">
        <v>2047</v>
      </c>
      <c r="C1046" s="7" t="s">
        <v>1533</v>
      </c>
      <c r="D1046" s="7" t="s">
        <v>2048</v>
      </c>
      <c r="E1046" s="7" t="s">
        <v>1540</v>
      </c>
      <c r="F1046" s="181">
        <v>15.27</v>
      </c>
      <c r="G1046" s="182">
        <v>4.0810000000000004</v>
      </c>
      <c r="H1046" s="183">
        <v>1</v>
      </c>
      <c r="I1046" s="183">
        <v>1.6</v>
      </c>
      <c r="J1046" s="183">
        <v>1.1499999999999999</v>
      </c>
      <c r="K1046" s="20">
        <v>1</v>
      </c>
    </row>
    <row r="1047" spans="1:11">
      <c r="A1047" s="16" t="s">
        <v>1110</v>
      </c>
      <c r="B1047" s="7" t="s">
        <v>2049</v>
      </c>
      <c r="C1047" s="7" t="s">
        <v>1528</v>
      </c>
      <c r="D1047" s="7" t="s">
        <v>2050</v>
      </c>
      <c r="E1047" s="7" t="s">
        <v>1540</v>
      </c>
      <c r="F1047" s="181">
        <v>3.29</v>
      </c>
      <c r="G1047" s="182">
        <v>0.83899999999999997</v>
      </c>
      <c r="H1047" s="183">
        <v>1</v>
      </c>
      <c r="I1047" s="183">
        <v>1.6</v>
      </c>
      <c r="J1047" s="183">
        <v>1.1499999999999999</v>
      </c>
      <c r="K1047" s="20">
        <v>1</v>
      </c>
    </row>
    <row r="1048" spans="1:11">
      <c r="A1048" s="16" t="s">
        <v>1111</v>
      </c>
      <c r="B1048" s="7" t="s">
        <v>2049</v>
      </c>
      <c r="C1048" s="7" t="s">
        <v>1531</v>
      </c>
      <c r="D1048" s="7" t="s">
        <v>2050</v>
      </c>
      <c r="E1048" s="7" t="s">
        <v>1540</v>
      </c>
      <c r="F1048" s="181">
        <v>4.42</v>
      </c>
      <c r="G1048" s="182">
        <v>1.5899000000000001</v>
      </c>
      <c r="H1048" s="183">
        <v>1</v>
      </c>
      <c r="I1048" s="183">
        <v>1.6</v>
      </c>
      <c r="J1048" s="183">
        <v>1.1499999999999999</v>
      </c>
      <c r="K1048" s="20">
        <v>1</v>
      </c>
    </row>
    <row r="1049" spans="1:11">
      <c r="A1049" s="16" t="s">
        <v>1112</v>
      </c>
      <c r="B1049" s="7" t="s">
        <v>2049</v>
      </c>
      <c r="C1049" s="7" t="s">
        <v>1532</v>
      </c>
      <c r="D1049" s="7" t="s">
        <v>2050</v>
      </c>
      <c r="E1049" s="7" t="s">
        <v>1540</v>
      </c>
      <c r="F1049" s="181">
        <v>8.16</v>
      </c>
      <c r="G1049" s="182">
        <v>2.2641</v>
      </c>
      <c r="H1049" s="183">
        <v>1</v>
      </c>
      <c r="I1049" s="183">
        <v>1.6</v>
      </c>
      <c r="J1049" s="183">
        <v>1.1499999999999999</v>
      </c>
      <c r="K1049" s="20">
        <v>1</v>
      </c>
    </row>
    <row r="1050" spans="1:11">
      <c r="A1050" s="16" t="s">
        <v>1113</v>
      </c>
      <c r="B1050" s="7" t="s">
        <v>2049</v>
      </c>
      <c r="C1050" s="7" t="s">
        <v>1533</v>
      </c>
      <c r="D1050" s="7" t="s">
        <v>2050</v>
      </c>
      <c r="E1050" s="7" t="s">
        <v>1540</v>
      </c>
      <c r="F1050" s="181">
        <v>13.29</v>
      </c>
      <c r="G1050" s="182">
        <v>4.0490000000000004</v>
      </c>
      <c r="H1050" s="183">
        <v>1</v>
      </c>
      <c r="I1050" s="183">
        <v>1.6</v>
      </c>
      <c r="J1050" s="183">
        <v>1.1499999999999999</v>
      </c>
      <c r="K1050" s="20">
        <v>1</v>
      </c>
    </row>
    <row r="1051" spans="1:11">
      <c r="A1051" s="16" t="s">
        <v>1114</v>
      </c>
      <c r="B1051" s="7" t="s">
        <v>2051</v>
      </c>
      <c r="C1051" s="7" t="s">
        <v>1528</v>
      </c>
      <c r="D1051" s="7" t="s">
        <v>2052</v>
      </c>
      <c r="E1051" s="7" t="s">
        <v>1540</v>
      </c>
      <c r="F1051" s="181">
        <v>2.74</v>
      </c>
      <c r="G1051" s="182">
        <v>0.73719999999999997</v>
      </c>
      <c r="H1051" s="183">
        <v>1</v>
      </c>
      <c r="I1051" s="183">
        <v>1.6</v>
      </c>
      <c r="J1051" s="183">
        <v>1.1499999999999999</v>
      </c>
      <c r="K1051" s="20">
        <v>1</v>
      </c>
    </row>
    <row r="1052" spans="1:11">
      <c r="A1052" s="16" t="s">
        <v>1115</v>
      </c>
      <c r="B1052" s="7" t="s">
        <v>2051</v>
      </c>
      <c r="C1052" s="7" t="s">
        <v>1531</v>
      </c>
      <c r="D1052" s="7" t="s">
        <v>2052</v>
      </c>
      <c r="E1052" s="7" t="s">
        <v>1540</v>
      </c>
      <c r="F1052" s="181">
        <v>3.49</v>
      </c>
      <c r="G1052" s="182">
        <v>0.86450000000000005</v>
      </c>
      <c r="H1052" s="183">
        <v>1</v>
      </c>
      <c r="I1052" s="183">
        <v>1.6</v>
      </c>
      <c r="J1052" s="183">
        <v>1.1499999999999999</v>
      </c>
      <c r="K1052" s="20">
        <v>1</v>
      </c>
    </row>
    <row r="1053" spans="1:11">
      <c r="A1053" s="16" t="s">
        <v>1116</v>
      </c>
      <c r="B1053" s="7" t="s">
        <v>2051</v>
      </c>
      <c r="C1053" s="7" t="s">
        <v>1532</v>
      </c>
      <c r="D1053" s="7" t="s">
        <v>2052</v>
      </c>
      <c r="E1053" s="7" t="s">
        <v>1540</v>
      </c>
      <c r="F1053" s="181">
        <v>7.21</v>
      </c>
      <c r="G1053" s="182">
        <v>1.6893</v>
      </c>
      <c r="H1053" s="183">
        <v>1</v>
      </c>
      <c r="I1053" s="183">
        <v>1.6</v>
      </c>
      <c r="J1053" s="183">
        <v>1.1499999999999999</v>
      </c>
      <c r="K1053" s="20">
        <v>1</v>
      </c>
    </row>
    <row r="1054" spans="1:11">
      <c r="A1054" s="16" t="s">
        <v>1117</v>
      </c>
      <c r="B1054" s="7" t="s">
        <v>2051</v>
      </c>
      <c r="C1054" s="7" t="s">
        <v>1533</v>
      </c>
      <c r="D1054" s="7" t="s">
        <v>2052</v>
      </c>
      <c r="E1054" s="7" t="s">
        <v>1540</v>
      </c>
      <c r="F1054" s="181">
        <v>23.39</v>
      </c>
      <c r="G1054" s="182">
        <v>5.9147999999999996</v>
      </c>
      <c r="H1054" s="183">
        <v>1</v>
      </c>
      <c r="I1054" s="183">
        <v>1.6</v>
      </c>
      <c r="J1054" s="183">
        <v>1.1499999999999999</v>
      </c>
      <c r="K1054" s="20">
        <v>1</v>
      </c>
    </row>
    <row r="1055" spans="1:11">
      <c r="A1055" s="16" t="s">
        <v>1118</v>
      </c>
      <c r="B1055" s="7" t="s">
        <v>2053</v>
      </c>
      <c r="C1055" s="7" t="s">
        <v>1528</v>
      </c>
      <c r="D1055" s="7" t="s">
        <v>2054</v>
      </c>
      <c r="E1055" s="7" t="s">
        <v>1540</v>
      </c>
      <c r="F1055" s="181">
        <v>2.71</v>
      </c>
      <c r="G1055" s="182">
        <v>0.57499999999999996</v>
      </c>
      <c r="H1055" s="183">
        <v>1</v>
      </c>
      <c r="I1055" s="183">
        <v>1.6</v>
      </c>
      <c r="J1055" s="183">
        <v>1.1499999999999999</v>
      </c>
      <c r="K1055" s="20">
        <v>1</v>
      </c>
    </row>
    <row r="1056" spans="1:11">
      <c r="A1056" s="16" t="s">
        <v>1119</v>
      </c>
      <c r="B1056" s="7" t="s">
        <v>2053</v>
      </c>
      <c r="C1056" s="7" t="s">
        <v>1531</v>
      </c>
      <c r="D1056" s="7" t="s">
        <v>2054</v>
      </c>
      <c r="E1056" s="7" t="s">
        <v>1540</v>
      </c>
      <c r="F1056" s="181">
        <v>3.73</v>
      </c>
      <c r="G1056" s="182">
        <v>0.74590000000000001</v>
      </c>
      <c r="H1056" s="183">
        <v>1</v>
      </c>
      <c r="I1056" s="183">
        <v>1.6</v>
      </c>
      <c r="J1056" s="183">
        <v>1.1499999999999999</v>
      </c>
      <c r="K1056" s="20">
        <v>1</v>
      </c>
    </row>
    <row r="1057" spans="1:11">
      <c r="A1057" s="16" t="s">
        <v>1120</v>
      </c>
      <c r="B1057" s="7" t="s">
        <v>2053</v>
      </c>
      <c r="C1057" s="7" t="s">
        <v>1532</v>
      </c>
      <c r="D1057" s="7" t="s">
        <v>2054</v>
      </c>
      <c r="E1057" s="7" t="s">
        <v>1540</v>
      </c>
      <c r="F1057" s="181">
        <v>6.19</v>
      </c>
      <c r="G1057" s="182">
        <v>1.2261</v>
      </c>
      <c r="H1057" s="183">
        <v>1</v>
      </c>
      <c r="I1057" s="183">
        <v>1.6</v>
      </c>
      <c r="J1057" s="183">
        <v>1.1499999999999999</v>
      </c>
      <c r="K1057" s="20">
        <v>1</v>
      </c>
    </row>
    <row r="1058" spans="1:11">
      <c r="A1058" s="16" t="s">
        <v>1121</v>
      </c>
      <c r="B1058" s="7" t="s">
        <v>2053</v>
      </c>
      <c r="C1058" s="7" t="s">
        <v>1533</v>
      </c>
      <c r="D1058" s="7" t="s">
        <v>2054</v>
      </c>
      <c r="E1058" s="7" t="s">
        <v>1540</v>
      </c>
      <c r="F1058" s="181">
        <v>11.14</v>
      </c>
      <c r="G1058" s="182">
        <v>2.6541000000000001</v>
      </c>
      <c r="H1058" s="183">
        <v>1</v>
      </c>
      <c r="I1058" s="183">
        <v>1.6</v>
      </c>
      <c r="J1058" s="183">
        <v>1.1499999999999999</v>
      </c>
      <c r="K1058" s="20">
        <v>1</v>
      </c>
    </row>
    <row r="1059" spans="1:11">
      <c r="A1059" s="16" t="s">
        <v>1122</v>
      </c>
      <c r="B1059" s="7" t="s">
        <v>2055</v>
      </c>
      <c r="C1059" s="7" t="s">
        <v>1528</v>
      </c>
      <c r="D1059" s="7" t="s">
        <v>2056</v>
      </c>
      <c r="E1059" s="7" t="s">
        <v>1540</v>
      </c>
      <c r="F1059" s="181">
        <v>4.26</v>
      </c>
      <c r="G1059" s="182">
        <v>1.0636000000000001</v>
      </c>
      <c r="H1059" s="183">
        <v>1</v>
      </c>
      <c r="I1059" s="183">
        <v>1.6</v>
      </c>
      <c r="J1059" s="183">
        <v>1.1499999999999999</v>
      </c>
      <c r="K1059" s="20">
        <v>1</v>
      </c>
    </row>
    <row r="1060" spans="1:11">
      <c r="A1060" s="16" t="s">
        <v>1123</v>
      </c>
      <c r="B1060" s="7" t="s">
        <v>2055</v>
      </c>
      <c r="C1060" s="7" t="s">
        <v>1531</v>
      </c>
      <c r="D1060" s="7" t="s">
        <v>2056</v>
      </c>
      <c r="E1060" s="7" t="s">
        <v>1540</v>
      </c>
      <c r="F1060" s="181">
        <v>6.44</v>
      </c>
      <c r="G1060" s="182">
        <v>1.5697000000000001</v>
      </c>
      <c r="H1060" s="183">
        <v>1</v>
      </c>
      <c r="I1060" s="183">
        <v>1.6</v>
      </c>
      <c r="J1060" s="183">
        <v>1.1499999999999999</v>
      </c>
      <c r="K1060" s="20">
        <v>1</v>
      </c>
    </row>
    <row r="1061" spans="1:11">
      <c r="A1061" s="16" t="s">
        <v>1124</v>
      </c>
      <c r="B1061" s="7" t="s">
        <v>2055</v>
      </c>
      <c r="C1061" s="7" t="s">
        <v>1532</v>
      </c>
      <c r="D1061" s="7" t="s">
        <v>2056</v>
      </c>
      <c r="E1061" s="7" t="s">
        <v>1540</v>
      </c>
      <c r="F1061" s="181">
        <v>10.63</v>
      </c>
      <c r="G1061" s="182">
        <v>2.5838000000000001</v>
      </c>
      <c r="H1061" s="183">
        <v>1</v>
      </c>
      <c r="I1061" s="183">
        <v>1.6</v>
      </c>
      <c r="J1061" s="183">
        <v>1.1499999999999999</v>
      </c>
      <c r="K1061" s="20">
        <v>1</v>
      </c>
    </row>
    <row r="1062" spans="1:11">
      <c r="A1062" s="16" t="s">
        <v>1125</v>
      </c>
      <c r="B1062" s="7" t="s">
        <v>2055</v>
      </c>
      <c r="C1062" s="7" t="s">
        <v>1533</v>
      </c>
      <c r="D1062" s="7" t="s">
        <v>2056</v>
      </c>
      <c r="E1062" s="7" t="s">
        <v>1540</v>
      </c>
      <c r="F1062" s="181">
        <v>18.14</v>
      </c>
      <c r="G1062" s="182">
        <v>5.8067000000000002</v>
      </c>
      <c r="H1062" s="183">
        <v>1</v>
      </c>
      <c r="I1062" s="183">
        <v>1.6</v>
      </c>
      <c r="J1062" s="183">
        <v>1.1499999999999999</v>
      </c>
      <c r="K1062" s="20">
        <v>1</v>
      </c>
    </row>
    <row r="1063" spans="1:11">
      <c r="A1063" s="16" t="s">
        <v>1126</v>
      </c>
      <c r="B1063" s="7" t="s">
        <v>2057</v>
      </c>
      <c r="C1063" s="7" t="s">
        <v>1528</v>
      </c>
      <c r="D1063" s="7" t="s">
        <v>2058</v>
      </c>
      <c r="E1063" s="7" t="s">
        <v>1540</v>
      </c>
      <c r="F1063" s="181">
        <v>4.37</v>
      </c>
      <c r="G1063" s="182">
        <v>1.0078</v>
      </c>
      <c r="H1063" s="183">
        <v>1</v>
      </c>
      <c r="I1063" s="183">
        <v>1.6</v>
      </c>
      <c r="J1063" s="183">
        <v>1.1499999999999999</v>
      </c>
      <c r="K1063" s="20">
        <v>1</v>
      </c>
    </row>
    <row r="1064" spans="1:11">
      <c r="A1064" s="16" t="s">
        <v>1127</v>
      </c>
      <c r="B1064" s="7" t="s">
        <v>2057</v>
      </c>
      <c r="C1064" s="7" t="s">
        <v>1531</v>
      </c>
      <c r="D1064" s="7" t="s">
        <v>2058</v>
      </c>
      <c r="E1064" s="7" t="s">
        <v>1540</v>
      </c>
      <c r="F1064" s="181">
        <v>6.24</v>
      </c>
      <c r="G1064" s="182">
        <v>1.4474</v>
      </c>
      <c r="H1064" s="183">
        <v>1</v>
      </c>
      <c r="I1064" s="183">
        <v>1.6</v>
      </c>
      <c r="J1064" s="183">
        <v>1.1499999999999999</v>
      </c>
      <c r="K1064" s="20">
        <v>1</v>
      </c>
    </row>
    <row r="1065" spans="1:11">
      <c r="A1065" s="16" t="s">
        <v>1128</v>
      </c>
      <c r="B1065" s="7" t="s">
        <v>2057</v>
      </c>
      <c r="C1065" s="7" t="s">
        <v>1532</v>
      </c>
      <c r="D1065" s="7" t="s">
        <v>2058</v>
      </c>
      <c r="E1065" s="7" t="s">
        <v>1540</v>
      </c>
      <c r="F1065" s="181">
        <v>10.51</v>
      </c>
      <c r="G1065" s="182">
        <v>2.5455000000000001</v>
      </c>
      <c r="H1065" s="183">
        <v>1</v>
      </c>
      <c r="I1065" s="183">
        <v>1.6</v>
      </c>
      <c r="J1065" s="183">
        <v>1.1499999999999999</v>
      </c>
      <c r="K1065" s="20">
        <v>1</v>
      </c>
    </row>
    <row r="1066" spans="1:11">
      <c r="A1066" s="16" t="s">
        <v>1129</v>
      </c>
      <c r="B1066" s="7" t="s">
        <v>2057</v>
      </c>
      <c r="C1066" s="7" t="s">
        <v>1533</v>
      </c>
      <c r="D1066" s="7" t="s">
        <v>2058</v>
      </c>
      <c r="E1066" s="7" t="s">
        <v>1540</v>
      </c>
      <c r="F1066" s="181">
        <v>20.18</v>
      </c>
      <c r="G1066" s="182">
        <v>6.0614999999999997</v>
      </c>
      <c r="H1066" s="183">
        <v>1</v>
      </c>
      <c r="I1066" s="183">
        <v>1.6</v>
      </c>
      <c r="J1066" s="183">
        <v>1.1499999999999999</v>
      </c>
      <c r="K1066" s="20">
        <v>1</v>
      </c>
    </row>
    <row r="1067" spans="1:11">
      <c r="A1067" s="16" t="s">
        <v>1130</v>
      </c>
      <c r="B1067" s="7" t="s">
        <v>2059</v>
      </c>
      <c r="C1067" s="7" t="s">
        <v>1528</v>
      </c>
      <c r="D1067" s="7" t="s">
        <v>2060</v>
      </c>
      <c r="E1067" s="7" t="s">
        <v>1540</v>
      </c>
      <c r="F1067" s="181">
        <v>3.21</v>
      </c>
      <c r="G1067" s="182">
        <v>0.52959999999999996</v>
      </c>
      <c r="H1067" s="183">
        <v>1</v>
      </c>
      <c r="I1067" s="183">
        <v>1.6</v>
      </c>
      <c r="J1067" s="183">
        <v>1.1499999999999999</v>
      </c>
      <c r="K1067" s="20">
        <v>1</v>
      </c>
    </row>
    <row r="1068" spans="1:11">
      <c r="A1068" s="16" t="s">
        <v>1131</v>
      </c>
      <c r="B1068" s="7" t="s">
        <v>2059</v>
      </c>
      <c r="C1068" s="7" t="s">
        <v>1531</v>
      </c>
      <c r="D1068" s="7" t="s">
        <v>2060</v>
      </c>
      <c r="E1068" s="7" t="s">
        <v>1540</v>
      </c>
      <c r="F1068" s="181">
        <v>4.2</v>
      </c>
      <c r="G1068" s="182">
        <v>0.7147</v>
      </c>
      <c r="H1068" s="183">
        <v>1</v>
      </c>
      <c r="I1068" s="183">
        <v>1.6</v>
      </c>
      <c r="J1068" s="183">
        <v>1.1499999999999999</v>
      </c>
      <c r="K1068" s="20">
        <v>1</v>
      </c>
    </row>
    <row r="1069" spans="1:11">
      <c r="A1069" s="16" t="s">
        <v>1132</v>
      </c>
      <c r="B1069" s="7" t="s">
        <v>2059</v>
      </c>
      <c r="C1069" s="7" t="s">
        <v>1532</v>
      </c>
      <c r="D1069" s="7" t="s">
        <v>2060</v>
      </c>
      <c r="E1069" s="7" t="s">
        <v>1540</v>
      </c>
      <c r="F1069" s="181">
        <v>6.32</v>
      </c>
      <c r="G1069" s="182">
        <v>1.2250000000000001</v>
      </c>
      <c r="H1069" s="183">
        <v>1</v>
      </c>
      <c r="I1069" s="183">
        <v>1.6</v>
      </c>
      <c r="J1069" s="183">
        <v>1.1499999999999999</v>
      </c>
      <c r="K1069" s="20">
        <v>1</v>
      </c>
    </row>
    <row r="1070" spans="1:11">
      <c r="A1070" s="16" t="s">
        <v>1133</v>
      </c>
      <c r="B1070" s="7" t="s">
        <v>2059</v>
      </c>
      <c r="C1070" s="7" t="s">
        <v>1533</v>
      </c>
      <c r="D1070" s="7" t="s">
        <v>2060</v>
      </c>
      <c r="E1070" s="7" t="s">
        <v>1540</v>
      </c>
      <c r="F1070" s="181">
        <v>10.19</v>
      </c>
      <c r="G1070" s="182">
        <v>2.8127</v>
      </c>
      <c r="H1070" s="183">
        <v>1</v>
      </c>
      <c r="I1070" s="183">
        <v>1.6</v>
      </c>
      <c r="J1070" s="183">
        <v>1.1499999999999999</v>
      </c>
      <c r="K1070" s="20">
        <v>1</v>
      </c>
    </row>
    <row r="1071" spans="1:11">
      <c r="A1071" s="16" t="s">
        <v>1134</v>
      </c>
      <c r="B1071" s="7" t="s">
        <v>2061</v>
      </c>
      <c r="C1071" s="7" t="s">
        <v>1528</v>
      </c>
      <c r="D1071" s="7" t="s">
        <v>2062</v>
      </c>
      <c r="E1071" s="7" t="s">
        <v>1540</v>
      </c>
      <c r="F1071" s="181">
        <v>3.4</v>
      </c>
      <c r="G1071" s="182">
        <v>0.5534</v>
      </c>
      <c r="H1071" s="183">
        <v>1</v>
      </c>
      <c r="I1071" s="183">
        <v>1.6</v>
      </c>
      <c r="J1071" s="183">
        <v>1.1499999999999999</v>
      </c>
      <c r="K1071" s="20">
        <v>1</v>
      </c>
    </row>
    <row r="1072" spans="1:11">
      <c r="A1072" s="16" t="s">
        <v>1135</v>
      </c>
      <c r="B1072" s="7" t="s">
        <v>2061</v>
      </c>
      <c r="C1072" s="7" t="s">
        <v>1531</v>
      </c>
      <c r="D1072" s="7" t="s">
        <v>2062</v>
      </c>
      <c r="E1072" s="7" t="s">
        <v>1540</v>
      </c>
      <c r="F1072" s="181">
        <v>4.34</v>
      </c>
      <c r="G1072" s="182">
        <v>0.73939999999999995</v>
      </c>
      <c r="H1072" s="183">
        <v>1</v>
      </c>
      <c r="I1072" s="183">
        <v>1.6</v>
      </c>
      <c r="J1072" s="183">
        <v>1.1499999999999999</v>
      </c>
      <c r="K1072" s="20">
        <v>1</v>
      </c>
    </row>
    <row r="1073" spans="1:11">
      <c r="A1073" s="16" t="s">
        <v>1136</v>
      </c>
      <c r="B1073" s="7" t="s">
        <v>2061</v>
      </c>
      <c r="C1073" s="7" t="s">
        <v>1532</v>
      </c>
      <c r="D1073" s="7" t="s">
        <v>2062</v>
      </c>
      <c r="E1073" s="7" t="s">
        <v>1540</v>
      </c>
      <c r="F1073" s="181">
        <v>6.45</v>
      </c>
      <c r="G1073" s="182">
        <v>1.2421</v>
      </c>
      <c r="H1073" s="183">
        <v>1</v>
      </c>
      <c r="I1073" s="183">
        <v>1.6</v>
      </c>
      <c r="J1073" s="183">
        <v>1.1499999999999999</v>
      </c>
      <c r="K1073" s="20">
        <v>1</v>
      </c>
    </row>
    <row r="1074" spans="1:11">
      <c r="A1074" s="16" t="s">
        <v>1137</v>
      </c>
      <c r="B1074" s="7" t="s">
        <v>2061</v>
      </c>
      <c r="C1074" s="7" t="s">
        <v>1533</v>
      </c>
      <c r="D1074" s="7" t="s">
        <v>2062</v>
      </c>
      <c r="E1074" s="7" t="s">
        <v>1540</v>
      </c>
      <c r="F1074" s="181">
        <v>10.7</v>
      </c>
      <c r="G1074" s="182">
        <v>2.5390000000000001</v>
      </c>
      <c r="H1074" s="183">
        <v>1</v>
      </c>
      <c r="I1074" s="183">
        <v>1.6</v>
      </c>
      <c r="J1074" s="183">
        <v>1.1499999999999999</v>
      </c>
      <c r="K1074" s="20">
        <v>1</v>
      </c>
    </row>
    <row r="1075" spans="1:11">
      <c r="A1075" s="16" t="s">
        <v>1138</v>
      </c>
      <c r="B1075" s="7" t="s">
        <v>2063</v>
      </c>
      <c r="C1075" s="7" t="s">
        <v>1528</v>
      </c>
      <c r="D1075" s="7" t="s">
        <v>44</v>
      </c>
      <c r="E1075" s="7" t="s">
        <v>1540</v>
      </c>
      <c r="F1075" s="181">
        <v>2.2000000000000002</v>
      </c>
      <c r="G1075" s="182">
        <v>0.34360000000000002</v>
      </c>
      <c r="H1075" s="183">
        <v>1</v>
      </c>
      <c r="I1075" s="183">
        <v>1.6</v>
      </c>
      <c r="J1075" s="183">
        <v>1.1499999999999999</v>
      </c>
      <c r="K1075" s="20">
        <v>1</v>
      </c>
    </row>
    <row r="1076" spans="1:11">
      <c r="A1076" s="16" t="s">
        <v>1139</v>
      </c>
      <c r="B1076" s="7" t="s">
        <v>2063</v>
      </c>
      <c r="C1076" s="7" t="s">
        <v>1531</v>
      </c>
      <c r="D1076" s="7" t="s">
        <v>44</v>
      </c>
      <c r="E1076" s="7" t="s">
        <v>1540</v>
      </c>
      <c r="F1076" s="181">
        <v>2.85</v>
      </c>
      <c r="G1076" s="182">
        <v>0.52880000000000005</v>
      </c>
      <c r="H1076" s="183">
        <v>1</v>
      </c>
      <c r="I1076" s="183">
        <v>1.6</v>
      </c>
      <c r="J1076" s="183">
        <v>1.1499999999999999</v>
      </c>
      <c r="K1076" s="20">
        <v>1</v>
      </c>
    </row>
    <row r="1077" spans="1:11">
      <c r="A1077" s="16" t="s">
        <v>1140</v>
      </c>
      <c r="B1077" s="7" t="s">
        <v>2063</v>
      </c>
      <c r="C1077" s="7" t="s">
        <v>1532</v>
      </c>
      <c r="D1077" s="7" t="s">
        <v>44</v>
      </c>
      <c r="E1077" s="7" t="s">
        <v>1540</v>
      </c>
      <c r="F1077" s="181">
        <v>4.05</v>
      </c>
      <c r="G1077" s="182">
        <v>0.78969999999999996</v>
      </c>
      <c r="H1077" s="183">
        <v>1</v>
      </c>
      <c r="I1077" s="183">
        <v>1.6</v>
      </c>
      <c r="J1077" s="183">
        <v>1.1499999999999999</v>
      </c>
      <c r="K1077" s="20">
        <v>1</v>
      </c>
    </row>
    <row r="1078" spans="1:11">
      <c r="A1078" s="16" t="s">
        <v>1141</v>
      </c>
      <c r="B1078" s="7" t="s">
        <v>2063</v>
      </c>
      <c r="C1078" s="7" t="s">
        <v>1533</v>
      </c>
      <c r="D1078" s="7" t="s">
        <v>44</v>
      </c>
      <c r="E1078" s="7" t="s">
        <v>1540</v>
      </c>
      <c r="F1078" s="181">
        <v>6.72</v>
      </c>
      <c r="G1078" s="182">
        <v>1.5018</v>
      </c>
      <c r="H1078" s="183">
        <v>1</v>
      </c>
      <c r="I1078" s="183">
        <v>1.6</v>
      </c>
      <c r="J1078" s="183">
        <v>1.1499999999999999</v>
      </c>
      <c r="K1078" s="20">
        <v>1</v>
      </c>
    </row>
    <row r="1079" spans="1:11">
      <c r="A1079" s="16" t="s">
        <v>1142</v>
      </c>
      <c r="B1079" s="7" t="s">
        <v>2064</v>
      </c>
      <c r="C1079" s="7" t="s">
        <v>1528</v>
      </c>
      <c r="D1079" s="7" t="s">
        <v>2065</v>
      </c>
      <c r="E1079" s="7" t="s">
        <v>1540</v>
      </c>
      <c r="F1079" s="181">
        <v>2.06</v>
      </c>
      <c r="G1079" s="182">
        <v>0.32650000000000001</v>
      </c>
      <c r="H1079" s="183">
        <v>1</v>
      </c>
      <c r="I1079" s="183">
        <v>1.6</v>
      </c>
      <c r="J1079" s="183">
        <v>1.1499999999999999</v>
      </c>
      <c r="K1079" s="20">
        <v>1</v>
      </c>
    </row>
    <row r="1080" spans="1:11">
      <c r="A1080" s="16" t="s">
        <v>1143</v>
      </c>
      <c r="B1080" s="7" t="s">
        <v>2064</v>
      </c>
      <c r="C1080" s="7" t="s">
        <v>1531</v>
      </c>
      <c r="D1080" s="7" t="s">
        <v>2065</v>
      </c>
      <c r="E1080" s="7" t="s">
        <v>1540</v>
      </c>
      <c r="F1080" s="181">
        <v>2.66</v>
      </c>
      <c r="G1080" s="182">
        <v>0.4778</v>
      </c>
      <c r="H1080" s="183">
        <v>1</v>
      </c>
      <c r="I1080" s="183">
        <v>1.6</v>
      </c>
      <c r="J1080" s="183">
        <v>1.1499999999999999</v>
      </c>
      <c r="K1080" s="20">
        <v>1</v>
      </c>
    </row>
    <row r="1081" spans="1:11">
      <c r="A1081" s="16" t="s">
        <v>1144</v>
      </c>
      <c r="B1081" s="7" t="s">
        <v>2064</v>
      </c>
      <c r="C1081" s="7" t="s">
        <v>1532</v>
      </c>
      <c r="D1081" s="7" t="s">
        <v>2065</v>
      </c>
      <c r="E1081" s="7" t="s">
        <v>1540</v>
      </c>
      <c r="F1081" s="181">
        <v>4.3</v>
      </c>
      <c r="G1081" s="182">
        <v>0.80300000000000005</v>
      </c>
      <c r="H1081" s="183">
        <v>1</v>
      </c>
      <c r="I1081" s="183">
        <v>1.6</v>
      </c>
      <c r="J1081" s="183">
        <v>1.1499999999999999</v>
      </c>
      <c r="K1081" s="20">
        <v>1</v>
      </c>
    </row>
    <row r="1082" spans="1:11">
      <c r="A1082" s="16" t="s">
        <v>1145</v>
      </c>
      <c r="B1082" s="7" t="s">
        <v>2064</v>
      </c>
      <c r="C1082" s="7" t="s">
        <v>1533</v>
      </c>
      <c r="D1082" s="7" t="s">
        <v>2065</v>
      </c>
      <c r="E1082" s="7" t="s">
        <v>1540</v>
      </c>
      <c r="F1082" s="181">
        <v>11.96</v>
      </c>
      <c r="G1082" s="182">
        <v>2.9289999999999998</v>
      </c>
      <c r="H1082" s="183">
        <v>1</v>
      </c>
      <c r="I1082" s="183">
        <v>1.6</v>
      </c>
      <c r="J1082" s="183">
        <v>1.1499999999999999</v>
      </c>
      <c r="K1082" s="20">
        <v>1</v>
      </c>
    </row>
    <row r="1083" spans="1:11">
      <c r="A1083" s="16" t="s">
        <v>1146</v>
      </c>
      <c r="B1083" s="7" t="s">
        <v>2066</v>
      </c>
      <c r="C1083" s="7" t="s">
        <v>1528</v>
      </c>
      <c r="D1083" s="7" t="s">
        <v>2067</v>
      </c>
      <c r="E1083" s="7" t="s">
        <v>1540</v>
      </c>
      <c r="F1083" s="181">
        <v>3.72</v>
      </c>
      <c r="G1083" s="182">
        <v>0.58689999999999998</v>
      </c>
      <c r="H1083" s="183">
        <v>1</v>
      </c>
      <c r="I1083" s="183">
        <v>1.6</v>
      </c>
      <c r="J1083" s="183">
        <v>1.1499999999999999</v>
      </c>
      <c r="K1083" s="20">
        <v>1</v>
      </c>
    </row>
    <row r="1084" spans="1:11">
      <c r="A1084" s="16" t="s">
        <v>1147</v>
      </c>
      <c r="B1084" s="7" t="s">
        <v>2066</v>
      </c>
      <c r="C1084" s="7" t="s">
        <v>1531</v>
      </c>
      <c r="D1084" s="7" t="s">
        <v>2067</v>
      </c>
      <c r="E1084" s="7" t="s">
        <v>1540</v>
      </c>
      <c r="F1084" s="181">
        <v>4.37</v>
      </c>
      <c r="G1084" s="182">
        <v>0.71389999999999998</v>
      </c>
      <c r="H1084" s="183">
        <v>1</v>
      </c>
      <c r="I1084" s="183">
        <v>1.6</v>
      </c>
      <c r="J1084" s="183">
        <v>1.1499999999999999</v>
      </c>
      <c r="K1084" s="20">
        <v>1</v>
      </c>
    </row>
    <row r="1085" spans="1:11">
      <c r="A1085" s="16" t="s">
        <v>1148</v>
      </c>
      <c r="B1085" s="7" t="s">
        <v>2066</v>
      </c>
      <c r="C1085" s="7" t="s">
        <v>1532</v>
      </c>
      <c r="D1085" s="7" t="s">
        <v>2067</v>
      </c>
      <c r="E1085" s="7" t="s">
        <v>1540</v>
      </c>
      <c r="F1085" s="181">
        <v>6.3</v>
      </c>
      <c r="G1085" s="182">
        <v>1.1693</v>
      </c>
      <c r="H1085" s="183">
        <v>1</v>
      </c>
      <c r="I1085" s="183">
        <v>1.6</v>
      </c>
      <c r="J1085" s="183">
        <v>1.1499999999999999</v>
      </c>
      <c r="K1085" s="20">
        <v>1</v>
      </c>
    </row>
    <row r="1086" spans="1:11">
      <c r="A1086" s="16" t="s">
        <v>1149</v>
      </c>
      <c r="B1086" s="7" t="s">
        <v>2066</v>
      </c>
      <c r="C1086" s="7" t="s">
        <v>1533</v>
      </c>
      <c r="D1086" s="7" t="s">
        <v>2067</v>
      </c>
      <c r="E1086" s="7" t="s">
        <v>1540</v>
      </c>
      <c r="F1086" s="181">
        <v>12.51</v>
      </c>
      <c r="G1086" s="182">
        <v>3.0055000000000001</v>
      </c>
      <c r="H1086" s="183">
        <v>1</v>
      </c>
      <c r="I1086" s="183">
        <v>1.6</v>
      </c>
      <c r="J1086" s="183">
        <v>1.1499999999999999</v>
      </c>
      <c r="K1086" s="20">
        <v>1</v>
      </c>
    </row>
    <row r="1087" spans="1:11">
      <c r="A1087" s="16" t="s">
        <v>1150</v>
      </c>
      <c r="B1087" s="7" t="s">
        <v>1519</v>
      </c>
      <c r="C1087" s="7" t="s">
        <v>1528</v>
      </c>
      <c r="D1087" s="7" t="s">
        <v>2068</v>
      </c>
      <c r="E1087" s="8" t="s">
        <v>2069</v>
      </c>
      <c r="F1087" s="181">
        <v>4.92</v>
      </c>
      <c r="G1087" s="182">
        <v>1.3512999999999999</v>
      </c>
      <c r="H1087" s="183">
        <v>2.25</v>
      </c>
      <c r="I1087" s="183">
        <v>2.25</v>
      </c>
      <c r="J1087" s="183">
        <v>2.25</v>
      </c>
      <c r="K1087" s="183">
        <v>2.25</v>
      </c>
    </row>
    <row r="1088" spans="1:11">
      <c r="A1088" s="16" t="s">
        <v>1151</v>
      </c>
      <c r="B1088" s="7" t="s">
        <v>1519</v>
      </c>
      <c r="C1088" s="7" t="s">
        <v>1531</v>
      </c>
      <c r="D1088" s="7" t="s">
        <v>2068</v>
      </c>
      <c r="E1088" s="8" t="s">
        <v>2069</v>
      </c>
      <c r="F1088" s="181">
        <v>11.08</v>
      </c>
      <c r="G1088" s="182">
        <v>1.3783000000000001</v>
      </c>
      <c r="H1088" s="183">
        <v>2.0499999999999998</v>
      </c>
      <c r="I1088" s="183">
        <v>2.0499999999999998</v>
      </c>
      <c r="J1088" s="183">
        <v>2.0499999999999998</v>
      </c>
      <c r="K1088" s="183">
        <v>2.0499999999999998</v>
      </c>
    </row>
    <row r="1089" spans="1:11">
      <c r="A1089" s="16" t="s">
        <v>1152</v>
      </c>
      <c r="B1089" s="7" t="s">
        <v>1519</v>
      </c>
      <c r="C1089" s="7" t="s">
        <v>1532</v>
      </c>
      <c r="D1089" s="7" t="s">
        <v>2068</v>
      </c>
      <c r="E1089" s="8" t="s">
        <v>2069</v>
      </c>
      <c r="F1089" s="181">
        <v>16.87</v>
      </c>
      <c r="G1089" s="182">
        <v>2.5914000000000001</v>
      </c>
      <c r="H1089" s="183">
        <v>1.7</v>
      </c>
      <c r="I1089" s="183">
        <v>1.7</v>
      </c>
      <c r="J1089" s="183">
        <v>1.7</v>
      </c>
      <c r="K1089" s="183">
        <v>1.7</v>
      </c>
    </row>
    <row r="1090" spans="1:11">
      <c r="A1090" s="16" t="s">
        <v>1153</v>
      </c>
      <c r="B1090" s="7" t="s">
        <v>1519</v>
      </c>
      <c r="C1090" s="7" t="s">
        <v>1533</v>
      </c>
      <c r="D1090" s="7" t="s">
        <v>2068</v>
      </c>
      <c r="E1090" s="8" t="s">
        <v>2069</v>
      </c>
      <c r="F1090" s="181">
        <v>20.58</v>
      </c>
      <c r="G1090" s="182">
        <v>3.782</v>
      </c>
      <c r="H1090" s="183">
        <v>1.55</v>
      </c>
      <c r="I1090" s="183">
        <v>1.55</v>
      </c>
      <c r="J1090" s="183">
        <v>1.55</v>
      </c>
      <c r="K1090" s="183">
        <v>1.55</v>
      </c>
    </row>
    <row r="1091" spans="1:11">
      <c r="A1091" s="16" t="s">
        <v>1154</v>
      </c>
      <c r="B1091" s="7" t="s">
        <v>2070</v>
      </c>
      <c r="C1091" s="7" t="s">
        <v>1528</v>
      </c>
      <c r="D1091" s="7" t="s">
        <v>45</v>
      </c>
      <c r="E1091" s="8" t="s">
        <v>2069</v>
      </c>
      <c r="F1091" s="181">
        <v>9.08</v>
      </c>
      <c r="G1091" s="182">
        <v>0.64849999999999997</v>
      </c>
      <c r="H1091" s="183">
        <v>2.25</v>
      </c>
      <c r="I1091" s="183">
        <v>2.25</v>
      </c>
      <c r="J1091" s="183">
        <v>2.25</v>
      </c>
      <c r="K1091" s="183">
        <v>2.25</v>
      </c>
    </row>
    <row r="1092" spans="1:11">
      <c r="A1092" s="16" t="s">
        <v>1155</v>
      </c>
      <c r="B1092" s="7" t="s">
        <v>2070</v>
      </c>
      <c r="C1092" s="7" t="s">
        <v>1531</v>
      </c>
      <c r="D1092" s="7" t="s">
        <v>45</v>
      </c>
      <c r="E1092" s="8" t="s">
        <v>2069</v>
      </c>
      <c r="F1092" s="181">
        <v>9.9700000000000006</v>
      </c>
      <c r="G1092" s="182">
        <v>0.71779999999999999</v>
      </c>
      <c r="H1092" s="183">
        <v>2.0499999999999998</v>
      </c>
      <c r="I1092" s="183">
        <v>2.0499999999999998</v>
      </c>
      <c r="J1092" s="183">
        <v>2.0499999999999998</v>
      </c>
      <c r="K1092" s="183">
        <v>2.0499999999999998</v>
      </c>
    </row>
    <row r="1093" spans="1:11">
      <c r="A1093" s="16" t="s">
        <v>1156</v>
      </c>
      <c r="B1093" s="7" t="s">
        <v>2070</v>
      </c>
      <c r="C1093" s="7" t="s">
        <v>1532</v>
      </c>
      <c r="D1093" s="7" t="s">
        <v>45</v>
      </c>
      <c r="E1093" s="8" t="s">
        <v>2069</v>
      </c>
      <c r="F1093" s="181">
        <v>13.07</v>
      </c>
      <c r="G1093" s="182">
        <v>1.0375000000000001</v>
      </c>
      <c r="H1093" s="183">
        <v>1.7</v>
      </c>
      <c r="I1093" s="183">
        <v>1.7</v>
      </c>
      <c r="J1093" s="183">
        <v>1.7</v>
      </c>
      <c r="K1093" s="183">
        <v>1.7</v>
      </c>
    </row>
    <row r="1094" spans="1:11">
      <c r="A1094" s="16" t="s">
        <v>1157</v>
      </c>
      <c r="B1094" s="7" t="s">
        <v>2070</v>
      </c>
      <c r="C1094" s="7" t="s">
        <v>1533</v>
      </c>
      <c r="D1094" s="7" t="s">
        <v>45</v>
      </c>
      <c r="E1094" s="8" t="s">
        <v>2069</v>
      </c>
      <c r="F1094" s="181">
        <v>23.33</v>
      </c>
      <c r="G1094" s="182">
        <v>1.9129</v>
      </c>
      <c r="H1094" s="183">
        <v>1.55</v>
      </c>
      <c r="I1094" s="183">
        <v>1.55</v>
      </c>
      <c r="J1094" s="183">
        <v>1.55</v>
      </c>
      <c r="K1094" s="183">
        <v>1.55</v>
      </c>
    </row>
    <row r="1095" spans="1:11">
      <c r="A1095" s="16" t="s">
        <v>1158</v>
      </c>
      <c r="B1095" s="7" t="s">
        <v>2071</v>
      </c>
      <c r="C1095" s="7" t="s">
        <v>1528</v>
      </c>
      <c r="D1095" s="7" t="s">
        <v>2072</v>
      </c>
      <c r="E1095" s="8" t="s">
        <v>2069</v>
      </c>
      <c r="F1095" s="181">
        <v>4.7300000000000004</v>
      </c>
      <c r="G1095" s="182">
        <v>0.35680000000000001</v>
      </c>
      <c r="H1095" s="183">
        <v>2.25</v>
      </c>
      <c r="I1095" s="183">
        <v>2.25</v>
      </c>
      <c r="J1095" s="183">
        <v>2.25</v>
      </c>
      <c r="K1095" s="183">
        <v>2.25</v>
      </c>
    </row>
    <row r="1096" spans="1:11">
      <c r="A1096" s="16" t="s">
        <v>1159</v>
      </c>
      <c r="B1096" s="7" t="s">
        <v>2071</v>
      </c>
      <c r="C1096" s="7" t="s">
        <v>1531</v>
      </c>
      <c r="D1096" s="7" t="s">
        <v>2072</v>
      </c>
      <c r="E1096" s="8" t="s">
        <v>2069</v>
      </c>
      <c r="F1096" s="181">
        <v>6.52</v>
      </c>
      <c r="G1096" s="182">
        <v>0.50360000000000005</v>
      </c>
      <c r="H1096" s="183">
        <v>2.0499999999999998</v>
      </c>
      <c r="I1096" s="183">
        <v>2.0499999999999998</v>
      </c>
      <c r="J1096" s="183">
        <v>2.0499999999999998</v>
      </c>
      <c r="K1096" s="183">
        <v>2.0499999999999998</v>
      </c>
    </row>
    <row r="1097" spans="1:11">
      <c r="A1097" s="16" t="s">
        <v>1160</v>
      </c>
      <c r="B1097" s="7" t="s">
        <v>2071</v>
      </c>
      <c r="C1097" s="7" t="s">
        <v>1532</v>
      </c>
      <c r="D1097" s="7" t="s">
        <v>2072</v>
      </c>
      <c r="E1097" s="8" t="s">
        <v>2069</v>
      </c>
      <c r="F1097" s="181">
        <v>9.39</v>
      </c>
      <c r="G1097" s="182">
        <v>0.81789999999999996</v>
      </c>
      <c r="H1097" s="183">
        <v>1.7</v>
      </c>
      <c r="I1097" s="183">
        <v>1.7</v>
      </c>
      <c r="J1097" s="183">
        <v>1.7</v>
      </c>
      <c r="K1097" s="183">
        <v>1.7</v>
      </c>
    </row>
    <row r="1098" spans="1:11">
      <c r="A1098" s="16" t="s">
        <v>1161</v>
      </c>
      <c r="B1098" s="7" t="s">
        <v>2071</v>
      </c>
      <c r="C1098" s="7" t="s">
        <v>1533</v>
      </c>
      <c r="D1098" s="7" t="s">
        <v>2072</v>
      </c>
      <c r="E1098" s="8" t="s">
        <v>2069</v>
      </c>
      <c r="F1098" s="181">
        <v>18.690000000000001</v>
      </c>
      <c r="G1098" s="182">
        <v>1.6057999999999999</v>
      </c>
      <c r="H1098" s="183">
        <v>1.55</v>
      </c>
      <c r="I1098" s="183">
        <v>1.55</v>
      </c>
      <c r="J1098" s="183">
        <v>1.55</v>
      </c>
      <c r="K1098" s="183">
        <v>1.55</v>
      </c>
    </row>
    <row r="1099" spans="1:11">
      <c r="A1099" s="16" t="s">
        <v>1162</v>
      </c>
      <c r="B1099" s="7" t="s">
        <v>2073</v>
      </c>
      <c r="C1099" s="7" t="s">
        <v>1528</v>
      </c>
      <c r="D1099" s="7" t="s">
        <v>2074</v>
      </c>
      <c r="E1099" s="8" t="s">
        <v>2069</v>
      </c>
      <c r="F1099" s="181">
        <v>4.47</v>
      </c>
      <c r="G1099" s="182">
        <v>0.32450000000000001</v>
      </c>
      <c r="H1099" s="183">
        <v>2.25</v>
      </c>
      <c r="I1099" s="183">
        <v>2.25</v>
      </c>
      <c r="J1099" s="183">
        <v>2.25</v>
      </c>
      <c r="K1099" s="183">
        <v>2.25</v>
      </c>
    </row>
    <row r="1100" spans="1:11">
      <c r="A1100" s="16" t="s">
        <v>1163</v>
      </c>
      <c r="B1100" s="7" t="s">
        <v>2073</v>
      </c>
      <c r="C1100" s="7" t="s">
        <v>1531</v>
      </c>
      <c r="D1100" s="7" t="s">
        <v>2074</v>
      </c>
      <c r="E1100" s="8" t="s">
        <v>2069</v>
      </c>
      <c r="F1100" s="181">
        <v>5.39</v>
      </c>
      <c r="G1100" s="182">
        <v>0.43409999999999999</v>
      </c>
      <c r="H1100" s="183">
        <v>2.0499999999999998</v>
      </c>
      <c r="I1100" s="183">
        <v>2.0499999999999998</v>
      </c>
      <c r="J1100" s="183">
        <v>2.0499999999999998</v>
      </c>
      <c r="K1100" s="183">
        <v>2.0499999999999998</v>
      </c>
    </row>
    <row r="1101" spans="1:11">
      <c r="A1101" s="16" t="s">
        <v>1164</v>
      </c>
      <c r="B1101" s="7" t="s">
        <v>2073</v>
      </c>
      <c r="C1101" s="7" t="s">
        <v>1532</v>
      </c>
      <c r="D1101" s="7" t="s">
        <v>2074</v>
      </c>
      <c r="E1101" s="8" t="s">
        <v>2069</v>
      </c>
      <c r="F1101" s="181">
        <v>10.16</v>
      </c>
      <c r="G1101" s="182">
        <v>0.93020000000000003</v>
      </c>
      <c r="H1101" s="183">
        <v>1.7</v>
      </c>
      <c r="I1101" s="183">
        <v>1.7</v>
      </c>
      <c r="J1101" s="183">
        <v>1.7</v>
      </c>
      <c r="K1101" s="183">
        <v>1.7</v>
      </c>
    </row>
    <row r="1102" spans="1:11">
      <c r="A1102" s="16" t="s">
        <v>1165</v>
      </c>
      <c r="B1102" s="7" t="s">
        <v>2073</v>
      </c>
      <c r="C1102" s="7" t="s">
        <v>1533</v>
      </c>
      <c r="D1102" s="7" t="s">
        <v>2074</v>
      </c>
      <c r="E1102" s="8" t="s">
        <v>2069</v>
      </c>
      <c r="F1102" s="181">
        <v>5</v>
      </c>
      <c r="G1102" s="182">
        <v>0.99809999999999999</v>
      </c>
      <c r="H1102" s="183">
        <v>1.55</v>
      </c>
      <c r="I1102" s="183">
        <v>1.55</v>
      </c>
      <c r="J1102" s="183">
        <v>1.55</v>
      </c>
      <c r="K1102" s="183">
        <v>1.55</v>
      </c>
    </row>
    <row r="1103" spans="1:11">
      <c r="A1103" s="16" t="s">
        <v>1166</v>
      </c>
      <c r="B1103" s="7" t="s">
        <v>2075</v>
      </c>
      <c r="C1103" s="7" t="s">
        <v>1528</v>
      </c>
      <c r="D1103" s="7" t="s">
        <v>2076</v>
      </c>
      <c r="E1103" s="8" t="s">
        <v>2069</v>
      </c>
      <c r="F1103" s="181">
        <v>5.34</v>
      </c>
      <c r="G1103" s="182">
        <v>0.39600000000000002</v>
      </c>
      <c r="H1103" s="183">
        <v>2.25</v>
      </c>
      <c r="I1103" s="183">
        <v>2.25</v>
      </c>
      <c r="J1103" s="183">
        <v>2.25</v>
      </c>
      <c r="K1103" s="183">
        <v>2.25</v>
      </c>
    </row>
    <row r="1104" spans="1:11">
      <c r="A1104" s="16" t="s">
        <v>1167</v>
      </c>
      <c r="B1104" s="7" t="s">
        <v>2075</v>
      </c>
      <c r="C1104" s="7" t="s">
        <v>1531</v>
      </c>
      <c r="D1104" s="7" t="s">
        <v>2076</v>
      </c>
      <c r="E1104" s="8" t="s">
        <v>2069</v>
      </c>
      <c r="F1104" s="181">
        <v>7.14</v>
      </c>
      <c r="G1104" s="182">
        <v>0.5323</v>
      </c>
      <c r="H1104" s="183">
        <v>2.0499999999999998</v>
      </c>
      <c r="I1104" s="183">
        <v>2.0499999999999998</v>
      </c>
      <c r="J1104" s="183">
        <v>2.0499999999999998</v>
      </c>
      <c r="K1104" s="183">
        <v>2.0499999999999998</v>
      </c>
    </row>
    <row r="1105" spans="1:11">
      <c r="A1105" s="16" t="s">
        <v>1168</v>
      </c>
      <c r="B1105" s="7" t="s">
        <v>2075</v>
      </c>
      <c r="C1105" s="7" t="s">
        <v>1532</v>
      </c>
      <c r="D1105" s="7" t="s">
        <v>2076</v>
      </c>
      <c r="E1105" s="8" t="s">
        <v>2069</v>
      </c>
      <c r="F1105" s="181">
        <v>10.41</v>
      </c>
      <c r="G1105" s="182">
        <v>0.86150000000000004</v>
      </c>
      <c r="H1105" s="183">
        <v>1.7</v>
      </c>
      <c r="I1105" s="183">
        <v>1.7</v>
      </c>
      <c r="J1105" s="183">
        <v>1.7</v>
      </c>
      <c r="K1105" s="183">
        <v>1.7</v>
      </c>
    </row>
    <row r="1106" spans="1:11">
      <c r="A1106" s="16" t="s">
        <v>1169</v>
      </c>
      <c r="B1106" s="7" t="s">
        <v>2075</v>
      </c>
      <c r="C1106" s="7" t="s">
        <v>1533</v>
      </c>
      <c r="D1106" s="7" t="s">
        <v>2076</v>
      </c>
      <c r="E1106" s="8" t="s">
        <v>2069</v>
      </c>
      <c r="F1106" s="181">
        <v>17.350000000000001</v>
      </c>
      <c r="G1106" s="182">
        <v>1.4630000000000001</v>
      </c>
      <c r="H1106" s="183">
        <v>1.55</v>
      </c>
      <c r="I1106" s="183">
        <v>1.55</v>
      </c>
      <c r="J1106" s="183">
        <v>1.55</v>
      </c>
      <c r="K1106" s="183">
        <v>1.55</v>
      </c>
    </row>
    <row r="1107" spans="1:11">
      <c r="A1107" s="16" t="s">
        <v>1170</v>
      </c>
      <c r="B1107" s="7" t="s">
        <v>2077</v>
      </c>
      <c r="C1107" s="7" t="s">
        <v>1528</v>
      </c>
      <c r="D1107" s="7" t="s">
        <v>2078</v>
      </c>
      <c r="E1107" s="8" t="s">
        <v>2069</v>
      </c>
      <c r="F1107" s="181">
        <v>3.7</v>
      </c>
      <c r="G1107" s="182">
        <v>0.28570000000000001</v>
      </c>
      <c r="H1107" s="183">
        <v>2.25</v>
      </c>
      <c r="I1107" s="183">
        <v>2.25</v>
      </c>
      <c r="J1107" s="183">
        <v>2.25</v>
      </c>
      <c r="K1107" s="183">
        <v>2.25</v>
      </c>
    </row>
    <row r="1108" spans="1:11">
      <c r="A1108" s="16" t="s">
        <v>1171</v>
      </c>
      <c r="B1108" s="7" t="s">
        <v>2077</v>
      </c>
      <c r="C1108" s="7" t="s">
        <v>1531</v>
      </c>
      <c r="D1108" s="7" t="s">
        <v>2078</v>
      </c>
      <c r="E1108" s="8" t="s">
        <v>2069</v>
      </c>
      <c r="F1108" s="181">
        <v>4.8499999999999996</v>
      </c>
      <c r="G1108" s="182">
        <v>0.38059999999999999</v>
      </c>
      <c r="H1108" s="183">
        <v>2.0499999999999998</v>
      </c>
      <c r="I1108" s="183">
        <v>2.0499999999999998</v>
      </c>
      <c r="J1108" s="183">
        <v>2.0499999999999998</v>
      </c>
      <c r="K1108" s="183">
        <v>2.0499999999999998</v>
      </c>
    </row>
    <row r="1109" spans="1:11">
      <c r="A1109" s="16" t="s">
        <v>1172</v>
      </c>
      <c r="B1109" s="7" t="s">
        <v>2077</v>
      </c>
      <c r="C1109" s="7" t="s">
        <v>1532</v>
      </c>
      <c r="D1109" s="7" t="s">
        <v>2078</v>
      </c>
      <c r="E1109" s="8" t="s">
        <v>2069</v>
      </c>
      <c r="F1109" s="181">
        <v>6.42</v>
      </c>
      <c r="G1109" s="182">
        <v>0.56869999999999998</v>
      </c>
      <c r="H1109" s="183">
        <v>1.7</v>
      </c>
      <c r="I1109" s="183">
        <v>1.7</v>
      </c>
      <c r="J1109" s="183">
        <v>1.7</v>
      </c>
      <c r="K1109" s="183">
        <v>1.7</v>
      </c>
    </row>
    <row r="1110" spans="1:11">
      <c r="A1110" s="16" t="s">
        <v>1173</v>
      </c>
      <c r="B1110" s="7" t="s">
        <v>2077</v>
      </c>
      <c r="C1110" s="7" t="s">
        <v>1533</v>
      </c>
      <c r="D1110" s="7" t="s">
        <v>2078</v>
      </c>
      <c r="E1110" s="8" t="s">
        <v>2069</v>
      </c>
      <c r="F1110" s="181">
        <v>13.92</v>
      </c>
      <c r="G1110" s="182">
        <v>1.2559</v>
      </c>
      <c r="H1110" s="183">
        <v>1.55</v>
      </c>
      <c r="I1110" s="183">
        <v>1.55</v>
      </c>
      <c r="J1110" s="183">
        <v>1.55</v>
      </c>
      <c r="K1110" s="183">
        <v>1.55</v>
      </c>
    </row>
    <row r="1111" spans="1:11">
      <c r="A1111" s="16" t="s">
        <v>1174</v>
      </c>
      <c r="B1111" s="7" t="s">
        <v>2079</v>
      </c>
      <c r="C1111" s="7" t="s">
        <v>1528</v>
      </c>
      <c r="D1111" s="7" t="s">
        <v>2080</v>
      </c>
      <c r="E1111" s="8" t="s">
        <v>2069</v>
      </c>
      <c r="F1111" s="181">
        <v>3.43</v>
      </c>
      <c r="G1111" s="182">
        <v>0.25590000000000002</v>
      </c>
      <c r="H1111" s="183">
        <v>2.25</v>
      </c>
      <c r="I1111" s="183">
        <v>2.25</v>
      </c>
      <c r="J1111" s="183">
        <v>2.25</v>
      </c>
      <c r="K1111" s="183">
        <v>2.25</v>
      </c>
    </row>
    <row r="1112" spans="1:11">
      <c r="A1112" s="16" t="s">
        <v>1175</v>
      </c>
      <c r="B1112" s="7" t="s">
        <v>2079</v>
      </c>
      <c r="C1112" s="7" t="s">
        <v>1531</v>
      </c>
      <c r="D1112" s="7" t="s">
        <v>2080</v>
      </c>
      <c r="E1112" s="8" t="s">
        <v>2069</v>
      </c>
      <c r="F1112" s="181">
        <v>5.39</v>
      </c>
      <c r="G1112" s="182">
        <v>0.40670000000000001</v>
      </c>
      <c r="H1112" s="183">
        <v>2.0499999999999998</v>
      </c>
      <c r="I1112" s="183">
        <v>2.0499999999999998</v>
      </c>
      <c r="J1112" s="183">
        <v>2.0499999999999998</v>
      </c>
      <c r="K1112" s="183">
        <v>2.0499999999999998</v>
      </c>
    </row>
    <row r="1113" spans="1:11">
      <c r="A1113" s="16" t="s">
        <v>1176</v>
      </c>
      <c r="B1113" s="7" t="s">
        <v>2079</v>
      </c>
      <c r="C1113" s="7" t="s">
        <v>1532</v>
      </c>
      <c r="D1113" s="7" t="s">
        <v>2080</v>
      </c>
      <c r="E1113" s="8" t="s">
        <v>2069</v>
      </c>
      <c r="F1113" s="181">
        <v>7.99</v>
      </c>
      <c r="G1113" s="182">
        <v>0.62329999999999997</v>
      </c>
      <c r="H1113" s="183">
        <v>1.7</v>
      </c>
      <c r="I1113" s="183">
        <v>1.7</v>
      </c>
      <c r="J1113" s="183">
        <v>1.7</v>
      </c>
      <c r="K1113" s="183">
        <v>1.7</v>
      </c>
    </row>
    <row r="1114" spans="1:11">
      <c r="A1114" s="16" t="s">
        <v>1177</v>
      </c>
      <c r="B1114" s="7" t="s">
        <v>2079</v>
      </c>
      <c r="C1114" s="7" t="s">
        <v>1533</v>
      </c>
      <c r="D1114" s="7" t="s">
        <v>2080</v>
      </c>
      <c r="E1114" s="8" t="s">
        <v>2069</v>
      </c>
      <c r="F1114" s="181">
        <v>9</v>
      </c>
      <c r="G1114" s="182">
        <v>0.9405</v>
      </c>
      <c r="H1114" s="183">
        <v>1.55</v>
      </c>
      <c r="I1114" s="183">
        <v>1.55</v>
      </c>
      <c r="J1114" s="183">
        <v>1.55</v>
      </c>
      <c r="K1114" s="183">
        <v>1.55</v>
      </c>
    </row>
    <row r="1115" spans="1:11">
      <c r="A1115" s="16" t="s">
        <v>1178</v>
      </c>
      <c r="B1115" s="7" t="s">
        <v>2081</v>
      </c>
      <c r="C1115" s="7" t="s">
        <v>1528</v>
      </c>
      <c r="D1115" s="7" t="s">
        <v>2082</v>
      </c>
      <c r="E1115" s="8" t="s">
        <v>2069</v>
      </c>
      <c r="F1115" s="181">
        <v>2.89</v>
      </c>
      <c r="G1115" s="182">
        <v>0.40429999999999999</v>
      </c>
      <c r="H1115" s="183">
        <v>2.25</v>
      </c>
      <c r="I1115" s="183">
        <v>2.25</v>
      </c>
      <c r="J1115" s="183">
        <v>2.25</v>
      </c>
      <c r="K1115" s="183">
        <v>2.25</v>
      </c>
    </row>
    <row r="1116" spans="1:11">
      <c r="A1116" s="16" t="s">
        <v>1179</v>
      </c>
      <c r="B1116" s="7" t="s">
        <v>2081</v>
      </c>
      <c r="C1116" s="7" t="s">
        <v>1531</v>
      </c>
      <c r="D1116" s="7" t="s">
        <v>2082</v>
      </c>
      <c r="E1116" s="8" t="s">
        <v>2069</v>
      </c>
      <c r="F1116" s="181">
        <v>3.38</v>
      </c>
      <c r="G1116" s="182">
        <v>0.51149999999999995</v>
      </c>
      <c r="H1116" s="183">
        <v>2.0499999999999998</v>
      </c>
      <c r="I1116" s="183">
        <v>2.0499999999999998</v>
      </c>
      <c r="J1116" s="183">
        <v>2.0499999999999998</v>
      </c>
      <c r="K1116" s="183">
        <v>2.0499999999999998</v>
      </c>
    </row>
    <row r="1117" spans="1:11">
      <c r="A1117" s="16" t="s">
        <v>1180</v>
      </c>
      <c r="B1117" s="7" t="s">
        <v>2081</v>
      </c>
      <c r="C1117" s="7" t="s">
        <v>1532</v>
      </c>
      <c r="D1117" s="7" t="s">
        <v>2082</v>
      </c>
      <c r="E1117" s="8" t="s">
        <v>2069</v>
      </c>
      <c r="F1117" s="181">
        <v>4</v>
      </c>
      <c r="G1117" s="182">
        <v>0.64029999999999998</v>
      </c>
      <c r="H1117" s="183">
        <v>1.7</v>
      </c>
      <c r="I1117" s="183">
        <v>1.7</v>
      </c>
      <c r="J1117" s="183">
        <v>1.7</v>
      </c>
      <c r="K1117" s="183">
        <v>1.7</v>
      </c>
    </row>
    <row r="1118" spans="1:11">
      <c r="A1118" s="16" t="s">
        <v>1181</v>
      </c>
      <c r="B1118" s="7" t="s">
        <v>2081</v>
      </c>
      <c r="C1118" s="7" t="s">
        <v>1533</v>
      </c>
      <c r="D1118" s="7" t="s">
        <v>2082</v>
      </c>
      <c r="E1118" s="8" t="s">
        <v>2069</v>
      </c>
      <c r="F1118" s="181">
        <v>6.9</v>
      </c>
      <c r="G1118" s="182">
        <v>1.4755</v>
      </c>
      <c r="H1118" s="183">
        <v>1.55</v>
      </c>
      <c r="I1118" s="183">
        <v>1.55</v>
      </c>
      <c r="J1118" s="183">
        <v>1.55</v>
      </c>
      <c r="K1118" s="183">
        <v>1.55</v>
      </c>
    </row>
    <row r="1119" spans="1:11">
      <c r="A1119" s="16" t="s">
        <v>1182</v>
      </c>
      <c r="B1119" s="7" t="s">
        <v>2083</v>
      </c>
      <c r="C1119" s="7" t="s">
        <v>1528</v>
      </c>
      <c r="D1119" s="7" t="s">
        <v>2084</v>
      </c>
      <c r="E1119" s="8" t="s">
        <v>2069</v>
      </c>
      <c r="F1119" s="181">
        <v>7.25</v>
      </c>
      <c r="G1119" s="182">
        <v>0.57440000000000002</v>
      </c>
      <c r="H1119" s="183">
        <v>2.25</v>
      </c>
      <c r="I1119" s="183">
        <v>2.25</v>
      </c>
      <c r="J1119" s="183">
        <v>2.25</v>
      </c>
      <c r="K1119" s="183">
        <v>2.25</v>
      </c>
    </row>
    <row r="1120" spans="1:11">
      <c r="A1120" s="16" t="s">
        <v>1183</v>
      </c>
      <c r="B1120" s="7" t="s">
        <v>2083</v>
      </c>
      <c r="C1120" s="7" t="s">
        <v>1531</v>
      </c>
      <c r="D1120" s="7" t="s">
        <v>2084</v>
      </c>
      <c r="E1120" s="8" t="s">
        <v>2069</v>
      </c>
      <c r="F1120" s="181">
        <v>7.95</v>
      </c>
      <c r="G1120" s="182">
        <v>0.64400000000000002</v>
      </c>
      <c r="H1120" s="183">
        <v>2.0499999999999998</v>
      </c>
      <c r="I1120" s="183">
        <v>2.0499999999999998</v>
      </c>
      <c r="J1120" s="183">
        <v>2.0499999999999998</v>
      </c>
      <c r="K1120" s="183">
        <v>2.0499999999999998</v>
      </c>
    </row>
    <row r="1121" spans="1:11">
      <c r="A1121" s="16" t="s">
        <v>1184</v>
      </c>
      <c r="B1121" s="7" t="s">
        <v>2083</v>
      </c>
      <c r="C1121" s="7" t="s">
        <v>1532</v>
      </c>
      <c r="D1121" s="7" t="s">
        <v>2084</v>
      </c>
      <c r="E1121" s="8" t="s">
        <v>2069</v>
      </c>
      <c r="F1121" s="181">
        <v>8.8800000000000008</v>
      </c>
      <c r="G1121" s="182">
        <v>0.83699999999999997</v>
      </c>
      <c r="H1121" s="183">
        <v>1.7</v>
      </c>
      <c r="I1121" s="183">
        <v>1.7</v>
      </c>
      <c r="J1121" s="183">
        <v>1.7</v>
      </c>
      <c r="K1121" s="183">
        <v>1.7</v>
      </c>
    </row>
    <row r="1122" spans="1:11">
      <c r="A1122" s="16" t="s">
        <v>1185</v>
      </c>
      <c r="B1122" s="7" t="s">
        <v>2083</v>
      </c>
      <c r="C1122" s="7" t="s">
        <v>1533</v>
      </c>
      <c r="D1122" s="7" t="s">
        <v>2084</v>
      </c>
      <c r="E1122" s="8" t="s">
        <v>2069</v>
      </c>
      <c r="F1122" s="181">
        <v>12.86</v>
      </c>
      <c r="G1122" s="182">
        <v>1.5749</v>
      </c>
      <c r="H1122" s="183">
        <v>1.55</v>
      </c>
      <c r="I1122" s="183">
        <v>1.55</v>
      </c>
      <c r="J1122" s="183">
        <v>1.55</v>
      </c>
      <c r="K1122" s="183">
        <v>1.55</v>
      </c>
    </row>
    <row r="1123" spans="1:11">
      <c r="A1123" s="16" t="s">
        <v>1186</v>
      </c>
      <c r="B1123" s="7" t="s">
        <v>2085</v>
      </c>
      <c r="C1123" s="7" t="s">
        <v>1528</v>
      </c>
      <c r="D1123" s="7" t="s">
        <v>2086</v>
      </c>
      <c r="E1123" s="8" t="s">
        <v>2069</v>
      </c>
      <c r="F1123" s="181">
        <v>5.92</v>
      </c>
      <c r="G1123" s="182">
        <v>0.43090000000000001</v>
      </c>
      <c r="H1123" s="183">
        <v>2.25</v>
      </c>
      <c r="I1123" s="183">
        <v>2.25</v>
      </c>
      <c r="J1123" s="183">
        <v>2.25</v>
      </c>
      <c r="K1123" s="183">
        <v>2.25</v>
      </c>
    </row>
    <row r="1124" spans="1:11">
      <c r="A1124" s="16" t="s">
        <v>1187</v>
      </c>
      <c r="B1124" s="7" t="s">
        <v>2085</v>
      </c>
      <c r="C1124" s="7" t="s">
        <v>1531</v>
      </c>
      <c r="D1124" s="7" t="s">
        <v>2086</v>
      </c>
      <c r="E1124" s="8" t="s">
        <v>2069</v>
      </c>
      <c r="F1124" s="181">
        <v>7.93</v>
      </c>
      <c r="G1124" s="182">
        <v>0.55249999999999999</v>
      </c>
      <c r="H1124" s="183">
        <v>2.0499999999999998</v>
      </c>
      <c r="I1124" s="183">
        <v>2.0499999999999998</v>
      </c>
      <c r="J1124" s="183">
        <v>2.0499999999999998</v>
      </c>
      <c r="K1124" s="183">
        <v>2.0499999999999998</v>
      </c>
    </row>
    <row r="1125" spans="1:11">
      <c r="A1125" s="16" t="s">
        <v>1188</v>
      </c>
      <c r="B1125" s="7" t="s">
        <v>2085</v>
      </c>
      <c r="C1125" s="7" t="s">
        <v>1532</v>
      </c>
      <c r="D1125" s="7" t="s">
        <v>2086</v>
      </c>
      <c r="E1125" s="8" t="s">
        <v>2069</v>
      </c>
      <c r="F1125" s="181">
        <v>11.01</v>
      </c>
      <c r="G1125" s="182">
        <v>0.79669999999999996</v>
      </c>
      <c r="H1125" s="183">
        <v>1.7</v>
      </c>
      <c r="I1125" s="183">
        <v>1.7</v>
      </c>
      <c r="J1125" s="183">
        <v>1.7</v>
      </c>
      <c r="K1125" s="183">
        <v>1.7</v>
      </c>
    </row>
    <row r="1126" spans="1:11">
      <c r="A1126" s="16" t="s">
        <v>1189</v>
      </c>
      <c r="B1126" s="7" t="s">
        <v>2085</v>
      </c>
      <c r="C1126" s="7" t="s">
        <v>1533</v>
      </c>
      <c r="D1126" s="7" t="s">
        <v>2086</v>
      </c>
      <c r="E1126" s="8" t="s">
        <v>2069</v>
      </c>
      <c r="F1126" s="181">
        <v>11</v>
      </c>
      <c r="G1126" s="182">
        <v>1.0528999999999999</v>
      </c>
      <c r="H1126" s="183">
        <v>1.55</v>
      </c>
      <c r="I1126" s="183">
        <v>1.55</v>
      </c>
      <c r="J1126" s="183">
        <v>1.55</v>
      </c>
      <c r="K1126" s="183">
        <v>1.55</v>
      </c>
    </row>
    <row r="1127" spans="1:11">
      <c r="A1127" s="16" t="s">
        <v>1190</v>
      </c>
      <c r="B1127" s="7" t="s">
        <v>2087</v>
      </c>
      <c r="C1127" s="7" t="s">
        <v>1528</v>
      </c>
      <c r="D1127" s="7" t="s">
        <v>2088</v>
      </c>
      <c r="E1127" s="8" t="s">
        <v>2069</v>
      </c>
      <c r="F1127" s="181">
        <v>12.43</v>
      </c>
      <c r="G1127" s="182">
        <v>0.82479999999999998</v>
      </c>
      <c r="H1127" s="183">
        <v>2.25</v>
      </c>
      <c r="I1127" s="183">
        <v>2.25</v>
      </c>
      <c r="J1127" s="183">
        <v>2.25</v>
      </c>
      <c r="K1127" s="183">
        <v>2.25</v>
      </c>
    </row>
    <row r="1128" spans="1:11">
      <c r="A1128" s="16" t="s">
        <v>1191</v>
      </c>
      <c r="B1128" s="7" t="s">
        <v>2087</v>
      </c>
      <c r="C1128" s="7" t="s">
        <v>1531</v>
      </c>
      <c r="D1128" s="7" t="s">
        <v>2088</v>
      </c>
      <c r="E1128" s="8" t="s">
        <v>2069</v>
      </c>
      <c r="F1128" s="181">
        <v>10.9</v>
      </c>
      <c r="G1128" s="182">
        <v>0.87490000000000001</v>
      </c>
      <c r="H1128" s="183">
        <v>2.0499999999999998</v>
      </c>
      <c r="I1128" s="183">
        <v>2.0499999999999998</v>
      </c>
      <c r="J1128" s="183">
        <v>2.0499999999999998</v>
      </c>
      <c r="K1128" s="183">
        <v>2.0499999999999998</v>
      </c>
    </row>
    <row r="1129" spans="1:11">
      <c r="A1129" s="16" t="s">
        <v>1192</v>
      </c>
      <c r="B1129" s="7" t="s">
        <v>2087</v>
      </c>
      <c r="C1129" s="7" t="s">
        <v>1532</v>
      </c>
      <c r="D1129" s="7" t="s">
        <v>2088</v>
      </c>
      <c r="E1129" s="8" t="s">
        <v>2069</v>
      </c>
      <c r="F1129" s="181">
        <v>12.44</v>
      </c>
      <c r="G1129" s="182">
        <v>1.2330000000000001</v>
      </c>
      <c r="H1129" s="183">
        <v>1.7</v>
      </c>
      <c r="I1129" s="183">
        <v>1.7</v>
      </c>
      <c r="J1129" s="183">
        <v>1.7</v>
      </c>
      <c r="K1129" s="183">
        <v>1.7</v>
      </c>
    </row>
    <row r="1130" spans="1:11">
      <c r="A1130" s="16" t="s">
        <v>1193</v>
      </c>
      <c r="B1130" s="7" t="s">
        <v>2087</v>
      </c>
      <c r="C1130" s="7" t="s">
        <v>1533</v>
      </c>
      <c r="D1130" s="7" t="s">
        <v>2088</v>
      </c>
      <c r="E1130" s="8" t="s">
        <v>2069</v>
      </c>
      <c r="F1130" s="181">
        <v>18.420000000000002</v>
      </c>
      <c r="G1130" s="182">
        <v>2.1021000000000001</v>
      </c>
      <c r="H1130" s="183">
        <v>1.55</v>
      </c>
      <c r="I1130" s="183">
        <v>1.55</v>
      </c>
      <c r="J1130" s="183">
        <v>1.55</v>
      </c>
      <c r="K1130" s="183">
        <v>1.55</v>
      </c>
    </row>
    <row r="1131" spans="1:11">
      <c r="A1131" s="16" t="s">
        <v>1194</v>
      </c>
      <c r="B1131" s="7" t="s">
        <v>2089</v>
      </c>
      <c r="C1131" s="7" t="s">
        <v>1528</v>
      </c>
      <c r="D1131" s="7" t="s">
        <v>2090</v>
      </c>
      <c r="E1131" s="8" t="s">
        <v>2069</v>
      </c>
      <c r="F1131" s="181">
        <v>6.04</v>
      </c>
      <c r="G1131" s="182">
        <v>0.54330000000000001</v>
      </c>
      <c r="H1131" s="183">
        <v>2.25</v>
      </c>
      <c r="I1131" s="183">
        <v>2.25</v>
      </c>
      <c r="J1131" s="183">
        <v>2.25</v>
      </c>
      <c r="K1131" s="183">
        <v>2.25</v>
      </c>
    </row>
    <row r="1132" spans="1:11">
      <c r="A1132" s="16" t="s">
        <v>1195</v>
      </c>
      <c r="B1132" s="7" t="s">
        <v>2089</v>
      </c>
      <c r="C1132" s="7" t="s">
        <v>1531</v>
      </c>
      <c r="D1132" s="7" t="s">
        <v>2090</v>
      </c>
      <c r="E1132" s="8" t="s">
        <v>2069</v>
      </c>
      <c r="F1132" s="181">
        <v>6.56</v>
      </c>
      <c r="G1132" s="182">
        <v>0.64100000000000001</v>
      </c>
      <c r="H1132" s="183">
        <v>2.0499999999999998</v>
      </c>
      <c r="I1132" s="183">
        <v>2.0499999999999998</v>
      </c>
      <c r="J1132" s="183">
        <v>2.0499999999999998</v>
      </c>
      <c r="K1132" s="183">
        <v>2.0499999999999998</v>
      </c>
    </row>
    <row r="1133" spans="1:11">
      <c r="A1133" s="16" t="s">
        <v>1196</v>
      </c>
      <c r="B1133" s="7" t="s">
        <v>2089</v>
      </c>
      <c r="C1133" s="7" t="s">
        <v>1532</v>
      </c>
      <c r="D1133" s="7" t="s">
        <v>2090</v>
      </c>
      <c r="E1133" s="8" t="s">
        <v>2069</v>
      </c>
      <c r="F1133" s="181">
        <v>7.45</v>
      </c>
      <c r="G1133" s="182">
        <v>0.83560000000000001</v>
      </c>
      <c r="H1133" s="183">
        <v>1.7</v>
      </c>
      <c r="I1133" s="183">
        <v>1.7</v>
      </c>
      <c r="J1133" s="183">
        <v>1.7</v>
      </c>
      <c r="K1133" s="183">
        <v>1.7</v>
      </c>
    </row>
    <row r="1134" spans="1:11">
      <c r="A1134" s="16" t="s">
        <v>1197</v>
      </c>
      <c r="B1134" s="7" t="s">
        <v>2089</v>
      </c>
      <c r="C1134" s="7" t="s">
        <v>1533</v>
      </c>
      <c r="D1134" s="7" t="s">
        <v>2090</v>
      </c>
      <c r="E1134" s="8" t="s">
        <v>2069</v>
      </c>
      <c r="F1134" s="181">
        <v>9.33</v>
      </c>
      <c r="G1134" s="182">
        <v>1.4312</v>
      </c>
      <c r="H1134" s="183">
        <v>1.55</v>
      </c>
      <c r="I1134" s="183">
        <v>1.55</v>
      </c>
      <c r="J1134" s="183">
        <v>1.55</v>
      </c>
      <c r="K1134" s="183">
        <v>1.55</v>
      </c>
    </row>
    <row r="1135" spans="1:11">
      <c r="A1135" s="16" t="s">
        <v>1198</v>
      </c>
      <c r="B1135" s="7" t="s">
        <v>2091</v>
      </c>
      <c r="C1135" s="7" t="s">
        <v>1528</v>
      </c>
      <c r="D1135" s="7" t="s">
        <v>2092</v>
      </c>
      <c r="E1135" s="7" t="s">
        <v>1540</v>
      </c>
      <c r="F1135" s="181">
        <v>2.1</v>
      </c>
      <c r="G1135" s="182">
        <v>0.21540000000000001</v>
      </c>
      <c r="H1135" s="183">
        <v>1</v>
      </c>
      <c r="I1135" s="183">
        <v>1.6</v>
      </c>
      <c r="J1135" s="183">
        <v>1.1499999999999999</v>
      </c>
      <c r="K1135" s="20">
        <v>1</v>
      </c>
    </row>
    <row r="1136" spans="1:11">
      <c r="A1136" s="16" t="s">
        <v>1199</v>
      </c>
      <c r="B1136" s="7" t="s">
        <v>2091</v>
      </c>
      <c r="C1136" s="7" t="s">
        <v>1531</v>
      </c>
      <c r="D1136" s="7" t="s">
        <v>2092</v>
      </c>
      <c r="E1136" s="7" t="s">
        <v>1540</v>
      </c>
      <c r="F1136" s="181">
        <v>2.21</v>
      </c>
      <c r="G1136" s="182">
        <v>0.25940000000000002</v>
      </c>
      <c r="H1136" s="183">
        <v>1</v>
      </c>
      <c r="I1136" s="183">
        <v>1.6</v>
      </c>
      <c r="J1136" s="183">
        <v>1.1499999999999999</v>
      </c>
      <c r="K1136" s="20">
        <v>1</v>
      </c>
    </row>
    <row r="1137" spans="1:11">
      <c r="A1137" s="16" t="s">
        <v>1200</v>
      </c>
      <c r="B1137" s="7" t="s">
        <v>2091</v>
      </c>
      <c r="C1137" s="7" t="s">
        <v>1532</v>
      </c>
      <c r="D1137" s="7" t="s">
        <v>2092</v>
      </c>
      <c r="E1137" s="7" t="s">
        <v>1540</v>
      </c>
      <c r="F1137" s="181">
        <v>3</v>
      </c>
      <c r="G1137" s="182">
        <v>0.59089999999999998</v>
      </c>
      <c r="H1137" s="183">
        <v>1</v>
      </c>
      <c r="I1137" s="183">
        <v>1.6</v>
      </c>
      <c r="J1137" s="183">
        <v>1.1499999999999999</v>
      </c>
      <c r="K1137" s="20">
        <v>1</v>
      </c>
    </row>
    <row r="1138" spans="1:11">
      <c r="A1138" s="16" t="s">
        <v>1201</v>
      </c>
      <c r="B1138" s="7" t="s">
        <v>2091</v>
      </c>
      <c r="C1138" s="7" t="s">
        <v>1533</v>
      </c>
      <c r="D1138" s="7" t="s">
        <v>2092</v>
      </c>
      <c r="E1138" s="7" t="s">
        <v>1540</v>
      </c>
      <c r="F1138" s="181">
        <v>7.3</v>
      </c>
      <c r="G1138" s="182">
        <v>2.1709000000000001</v>
      </c>
      <c r="H1138" s="183">
        <v>1</v>
      </c>
      <c r="I1138" s="183">
        <v>1.6</v>
      </c>
      <c r="J1138" s="183">
        <v>1.1499999999999999</v>
      </c>
      <c r="K1138" s="20">
        <v>1</v>
      </c>
    </row>
    <row r="1139" spans="1:11">
      <c r="A1139" s="16" t="s">
        <v>1202</v>
      </c>
      <c r="B1139" s="7" t="s">
        <v>2093</v>
      </c>
      <c r="C1139" s="7" t="s">
        <v>1528</v>
      </c>
      <c r="D1139" s="7" t="s">
        <v>2094</v>
      </c>
      <c r="E1139" s="7" t="s">
        <v>1540</v>
      </c>
      <c r="F1139" s="181">
        <v>13.51</v>
      </c>
      <c r="G1139" s="182">
        <v>0.60450000000000004</v>
      </c>
      <c r="H1139" s="183">
        <v>1</v>
      </c>
      <c r="I1139" s="183">
        <v>1.6</v>
      </c>
      <c r="J1139" s="183">
        <v>1.1499999999999999</v>
      </c>
      <c r="K1139" s="20">
        <v>1</v>
      </c>
    </row>
    <row r="1140" spans="1:11">
      <c r="A1140" s="16" t="s">
        <v>1203</v>
      </c>
      <c r="B1140" s="7" t="s">
        <v>2093</v>
      </c>
      <c r="C1140" s="7" t="s">
        <v>1531</v>
      </c>
      <c r="D1140" s="7" t="s">
        <v>2094</v>
      </c>
      <c r="E1140" s="7" t="s">
        <v>1540</v>
      </c>
      <c r="F1140" s="181">
        <v>14.48</v>
      </c>
      <c r="G1140" s="182">
        <v>0.70140000000000002</v>
      </c>
      <c r="H1140" s="183">
        <v>1</v>
      </c>
      <c r="I1140" s="183">
        <v>1.6</v>
      </c>
      <c r="J1140" s="183">
        <v>1.1499999999999999</v>
      </c>
      <c r="K1140" s="20">
        <v>1</v>
      </c>
    </row>
    <row r="1141" spans="1:11">
      <c r="A1141" s="16" t="s">
        <v>1204</v>
      </c>
      <c r="B1141" s="7" t="s">
        <v>2093</v>
      </c>
      <c r="C1141" s="7" t="s">
        <v>1532</v>
      </c>
      <c r="D1141" s="7" t="s">
        <v>2094</v>
      </c>
      <c r="E1141" s="7" t="s">
        <v>1540</v>
      </c>
      <c r="F1141" s="181">
        <v>11.72</v>
      </c>
      <c r="G1141" s="182">
        <v>0.7319</v>
      </c>
      <c r="H1141" s="183">
        <v>1</v>
      </c>
      <c r="I1141" s="183">
        <v>1.6</v>
      </c>
      <c r="J1141" s="183">
        <v>1.1499999999999999</v>
      </c>
      <c r="K1141" s="20">
        <v>1</v>
      </c>
    </row>
    <row r="1142" spans="1:11">
      <c r="A1142" s="16" t="s">
        <v>1205</v>
      </c>
      <c r="B1142" s="7" t="s">
        <v>2093</v>
      </c>
      <c r="C1142" s="7" t="s">
        <v>1533</v>
      </c>
      <c r="D1142" s="7" t="s">
        <v>2094</v>
      </c>
      <c r="E1142" s="7" t="s">
        <v>1540</v>
      </c>
      <c r="F1142" s="181">
        <v>21.08</v>
      </c>
      <c r="G1142" s="182">
        <v>2.5200999999999998</v>
      </c>
      <c r="H1142" s="183">
        <v>1</v>
      </c>
      <c r="I1142" s="183">
        <v>1.6</v>
      </c>
      <c r="J1142" s="183">
        <v>1.1499999999999999</v>
      </c>
      <c r="K1142" s="20">
        <v>1</v>
      </c>
    </row>
    <row r="1143" spans="1:11">
      <c r="A1143" s="16" t="s">
        <v>1206</v>
      </c>
      <c r="B1143" s="7" t="s">
        <v>2095</v>
      </c>
      <c r="C1143" s="7" t="s">
        <v>1528</v>
      </c>
      <c r="D1143" s="7" t="s">
        <v>2096</v>
      </c>
      <c r="E1143" s="7" t="s">
        <v>1540</v>
      </c>
      <c r="F1143" s="181">
        <v>3.18</v>
      </c>
      <c r="G1143" s="182">
        <v>0.24540000000000001</v>
      </c>
      <c r="H1143" s="183">
        <v>1</v>
      </c>
      <c r="I1143" s="183">
        <v>1.6</v>
      </c>
      <c r="J1143" s="183">
        <v>1.1499999999999999</v>
      </c>
      <c r="K1143" s="20">
        <v>1</v>
      </c>
    </row>
    <row r="1144" spans="1:11">
      <c r="A1144" s="16" t="s">
        <v>1207</v>
      </c>
      <c r="B1144" s="7" t="s">
        <v>2095</v>
      </c>
      <c r="C1144" s="7" t="s">
        <v>1531</v>
      </c>
      <c r="D1144" s="7" t="s">
        <v>2096</v>
      </c>
      <c r="E1144" s="7" t="s">
        <v>1540</v>
      </c>
      <c r="F1144" s="181">
        <v>3.89</v>
      </c>
      <c r="G1144" s="182">
        <v>0.31409999999999999</v>
      </c>
      <c r="H1144" s="183">
        <v>1</v>
      </c>
      <c r="I1144" s="183">
        <v>1.6</v>
      </c>
      <c r="J1144" s="183">
        <v>1.1499999999999999</v>
      </c>
      <c r="K1144" s="20">
        <v>1</v>
      </c>
    </row>
    <row r="1145" spans="1:11">
      <c r="A1145" s="16" t="s">
        <v>1208</v>
      </c>
      <c r="B1145" s="7" t="s">
        <v>2095</v>
      </c>
      <c r="C1145" s="7" t="s">
        <v>1532</v>
      </c>
      <c r="D1145" s="7" t="s">
        <v>2096</v>
      </c>
      <c r="E1145" s="7" t="s">
        <v>1540</v>
      </c>
      <c r="F1145" s="181">
        <v>4.6500000000000004</v>
      </c>
      <c r="G1145" s="182">
        <v>0.62560000000000004</v>
      </c>
      <c r="H1145" s="183">
        <v>1</v>
      </c>
      <c r="I1145" s="183">
        <v>1.6</v>
      </c>
      <c r="J1145" s="183">
        <v>1.1499999999999999</v>
      </c>
      <c r="K1145" s="20">
        <v>1</v>
      </c>
    </row>
    <row r="1146" spans="1:11">
      <c r="A1146" s="16" t="s">
        <v>1209</v>
      </c>
      <c r="B1146" s="7" t="s">
        <v>2095</v>
      </c>
      <c r="C1146" s="7" t="s">
        <v>1533</v>
      </c>
      <c r="D1146" s="7" t="s">
        <v>2096</v>
      </c>
      <c r="E1146" s="7" t="s">
        <v>1540</v>
      </c>
      <c r="F1146" s="181">
        <v>8.94</v>
      </c>
      <c r="G1146" s="182">
        <v>1.8411999999999999</v>
      </c>
      <c r="H1146" s="183">
        <v>1</v>
      </c>
      <c r="I1146" s="183">
        <v>1.6</v>
      </c>
      <c r="J1146" s="183">
        <v>1.1499999999999999</v>
      </c>
      <c r="K1146" s="20">
        <v>1</v>
      </c>
    </row>
    <row r="1147" spans="1:11">
      <c r="A1147" s="16" t="s">
        <v>1210</v>
      </c>
      <c r="B1147" s="7" t="s">
        <v>2097</v>
      </c>
      <c r="C1147" s="7" t="s">
        <v>1528</v>
      </c>
      <c r="D1147" s="7" t="s">
        <v>2098</v>
      </c>
      <c r="E1147" s="7" t="s">
        <v>1540</v>
      </c>
      <c r="F1147" s="181">
        <v>3.15</v>
      </c>
      <c r="G1147" s="182">
        <v>0.31979999999999997</v>
      </c>
      <c r="H1147" s="183">
        <v>1</v>
      </c>
      <c r="I1147" s="183">
        <v>1.6</v>
      </c>
      <c r="J1147" s="183">
        <v>1.1499999999999999</v>
      </c>
      <c r="K1147" s="20">
        <v>1</v>
      </c>
    </row>
    <row r="1148" spans="1:11">
      <c r="A1148" s="16" t="s">
        <v>1211</v>
      </c>
      <c r="B1148" s="7" t="s">
        <v>2097</v>
      </c>
      <c r="C1148" s="7" t="s">
        <v>1531</v>
      </c>
      <c r="D1148" s="7" t="s">
        <v>2098</v>
      </c>
      <c r="E1148" s="7" t="s">
        <v>1540</v>
      </c>
      <c r="F1148" s="181">
        <v>3.82</v>
      </c>
      <c r="G1148" s="182">
        <v>0.33500000000000002</v>
      </c>
      <c r="H1148" s="183">
        <v>1</v>
      </c>
      <c r="I1148" s="183">
        <v>1.6</v>
      </c>
      <c r="J1148" s="183">
        <v>1.1499999999999999</v>
      </c>
      <c r="K1148" s="20">
        <v>1</v>
      </c>
    </row>
    <row r="1149" spans="1:11">
      <c r="A1149" s="16" t="s">
        <v>1212</v>
      </c>
      <c r="B1149" s="7" t="s">
        <v>2097</v>
      </c>
      <c r="C1149" s="7" t="s">
        <v>1532</v>
      </c>
      <c r="D1149" s="7" t="s">
        <v>2098</v>
      </c>
      <c r="E1149" s="7" t="s">
        <v>1540</v>
      </c>
      <c r="F1149" s="181">
        <v>4.32</v>
      </c>
      <c r="G1149" s="182">
        <v>0.6663</v>
      </c>
      <c r="H1149" s="183">
        <v>1</v>
      </c>
      <c r="I1149" s="183">
        <v>1.6</v>
      </c>
      <c r="J1149" s="183">
        <v>1.1499999999999999</v>
      </c>
      <c r="K1149" s="20">
        <v>1</v>
      </c>
    </row>
    <row r="1150" spans="1:11">
      <c r="A1150" s="16" t="s">
        <v>1213</v>
      </c>
      <c r="B1150" s="7" t="s">
        <v>2097</v>
      </c>
      <c r="C1150" s="7" t="s">
        <v>1533</v>
      </c>
      <c r="D1150" s="7" t="s">
        <v>2098</v>
      </c>
      <c r="E1150" s="7" t="s">
        <v>1540</v>
      </c>
      <c r="F1150" s="181">
        <v>10.01</v>
      </c>
      <c r="G1150" s="182">
        <v>2.2839</v>
      </c>
      <c r="H1150" s="183">
        <v>1</v>
      </c>
      <c r="I1150" s="183">
        <v>1.6</v>
      </c>
      <c r="J1150" s="183">
        <v>1.1499999999999999</v>
      </c>
      <c r="K1150" s="20">
        <v>1</v>
      </c>
    </row>
    <row r="1151" spans="1:11">
      <c r="A1151" s="16" t="s">
        <v>1214</v>
      </c>
      <c r="B1151" s="7" t="s">
        <v>2099</v>
      </c>
      <c r="C1151" s="7" t="s">
        <v>1528</v>
      </c>
      <c r="D1151" s="7" t="s">
        <v>2100</v>
      </c>
      <c r="E1151" s="7" t="s">
        <v>1540</v>
      </c>
      <c r="F1151" s="181">
        <v>2.97</v>
      </c>
      <c r="G1151" s="182">
        <v>0.30520000000000003</v>
      </c>
      <c r="H1151" s="183">
        <v>1</v>
      </c>
      <c r="I1151" s="183">
        <v>1.6</v>
      </c>
      <c r="J1151" s="183">
        <v>1.1499999999999999</v>
      </c>
      <c r="K1151" s="20">
        <v>1</v>
      </c>
    </row>
    <row r="1152" spans="1:11">
      <c r="A1152" s="16" t="s">
        <v>1215</v>
      </c>
      <c r="B1152" s="7" t="s">
        <v>2099</v>
      </c>
      <c r="C1152" s="7" t="s">
        <v>1531</v>
      </c>
      <c r="D1152" s="7" t="s">
        <v>2100</v>
      </c>
      <c r="E1152" s="7" t="s">
        <v>1540</v>
      </c>
      <c r="F1152" s="181">
        <v>3.51</v>
      </c>
      <c r="G1152" s="182">
        <v>0.45610000000000001</v>
      </c>
      <c r="H1152" s="183">
        <v>1</v>
      </c>
      <c r="I1152" s="183">
        <v>1.6</v>
      </c>
      <c r="J1152" s="183">
        <v>1.1499999999999999</v>
      </c>
      <c r="K1152" s="20">
        <v>1</v>
      </c>
    </row>
    <row r="1153" spans="1:11">
      <c r="A1153" s="16" t="s">
        <v>1216</v>
      </c>
      <c r="B1153" s="7" t="s">
        <v>2099</v>
      </c>
      <c r="C1153" s="7" t="s">
        <v>1532</v>
      </c>
      <c r="D1153" s="7" t="s">
        <v>2100</v>
      </c>
      <c r="E1153" s="7" t="s">
        <v>1540</v>
      </c>
      <c r="F1153" s="181">
        <v>5.21</v>
      </c>
      <c r="G1153" s="182">
        <v>0.87839999999999996</v>
      </c>
      <c r="H1153" s="183">
        <v>1</v>
      </c>
      <c r="I1153" s="183">
        <v>1.6</v>
      </c>
      <c r="J1153" s="183">
        <v>1.1499999999999999</v>
      </c>
      <c r="K1153" s="20">
        <v>1</v>
      </c>
    </row>
    <row r="1154" spans="1:11">
      <c r="A1154" s="16" t="s">
        <v>1217</v>
      </c>
      <c r="B1154" s="7" t="s">
        <v>2099</v>
      </c>
      <c r="C1154" s="7" t="s">
        <v>1533</v>
      </c>
      <c r="D1154" s="7" t="s">
        <v>2100</v>
      </c>
      <c r="E1154" s="7" t="s">
        <v>1540</v>
      </c>
      <c r="F1154" s="181">
        <v>11.58</v>
      </c>
      <c r="G1154" s="182">
        <v>2.6084000000000001</v>
      </c>
      <c r="H1154" s="183">
        <v>1</v>
      </c>
      <c r="I1154" s="183">
        <v>1.6</v>
      </c>
      <c r="J1154" s="183">
        <v>1.1499999999999999</v>
      </c>
      <c r="K1154" s="20">
        <v>1</v>
      </c>
    </row>
    <row r="1155" spans="1:11">
      <c r="A1155" s="16" t="s">
        <v>1218</v>
      </c>
      <c r="B1155" s="7" t="s">
        <v>2101</v>
      </c>
      <c r="C1155" s="7" t="s">
        <v>1528</v>
      </c>
      <c r="D1155" s="7" t="s">
        <v>2102</v>
      </c>
      <c r="E1155" s="7" t="s">
        <v>1540</v>
      </c>
      <c r="F1155" s="181">
        <v>3.45</v>
      </c>
      <c r="G1155" s="182">
        <v>0.32390000000000002</v>
      </c>
      <c r="H1155" s="183">
        <v>1</v>
      </c>
      <c r="I1155" s="183">
        <v>1.6</v>
      </c>
      <c r="J1155" s="183">
        <v>1.1499999999999999</v>
      </c>
      <c r="K1155" s="20">
        <v>1</v>
      </c>
    </row>
    <row r="1156" spans="1:11">
      <c r="A1156" s="16" t="s">
        <v>1219</v>
      </c>
      <c r="B1156" s="7" t="s">
        <v>2101</v>
      </c>
      <c r="C1156" s="7" t="s">
        <v>1531</v>
      </c>
      <c r="D1156" s="7" t="s">
        <v>2102</v>
      </c>
      <c r="E1156" s="7" t="s">
        <v>1540</v>
      </c>
      <c r="F1156" s="181">
        <v>3.61</v>
      </c>
      <c r="G1156" s="182">
        <v>0.42930000000000001</v>
      </c>
      <c r="H1156" s="183">
        <v>1</v>
      </c>
      <c r="I1156" s="183">
        <v>1.6</v>
      </c>
      <c r="J1156" s="183">
        <v>1.1499999999999999</v>
      </c>
      <c r="K1156" s="20">
        <v>1</v>
      </c>
    </row>
    <row r="1157" spans="1:11">
      <c r="A1157" s="16" t="s">
        <v>1220</v>
      </c>
      <c r="B1157" s="7" t="s">
        <v>2101</v>
      </c>
      <c r="C1157" s="7" t="s">
        <v>1532</v>
      </c>
      <c r="D1157" s="7" t="s">
        <v>2102</v>
      </c>
      <c r="E1157" s="7" t="s">
        <v>1540</v>
      </c>
      <c r="F1157" s="181">
        <v>4.59</v>
      </c>
      <c r="G1157" s="182">
        <v>0.748</v>
      </c>
      <c r="H1157" s="183">
        <v>1</v>
      </c>
      <c r="I1157" s="183">
        <v>1.6</v>
      </c>
      <c r="J1157" s="183">
        <v>1.1499999999999999</v>
      </c>
      <c r="K1157" s="20">
        <v>1</v>
      </c>
    </row>
    <row r="1158" spans="1:11">
      <c r="A1158" s="16" t="s">
        <v>1221</v>
      </c>
      <c r="B1158" s="7" t="s">
        <v>2101</v>
      </c>
      <c r="C1158" s="7" t="s">
        <v>1533</v>
      </c>
      <c r="D1158" s="7" t="s">
        <v>2102</v>
      </c>
      <c r="E1158" s="7" t="s">
        <v>1540</v>
      </c>
      <c r="F1158" s="181">
        <v>8.31</v>
      </c>
      <c r="G1158" s="182">
        <v>1.7356</v>
      </c>
      <c r="H1158" s="183">
        <v>1</v>
      </c>
      <c r="I1158" s="183">
        <v>1.6</v>
      </c>
      <c r="J1158" s="183">
        <v>1.1499999999999999</v>
      </c>
      <c r="K1158" s="20">
        <v>1</v>
      </c>
    </row>
    <row r="1159" spans="1:11">
      <c r="A1159" s="16" t="s">
        <v>1222</v>
      </c>
      <c r="B1159" s="7" t="s">
        <v>2103</v>
      </c>
      <c r="C1159" s="7" t="s">
        <v>1528</v>
      </c>
      <c r="D1159" s="7" t="s">
        <v>2104</v>
      </c>
      <c r="E1159" s="7" t="s">
        <v>1540</v>
      </c>
      <c r="F1159" s="181">
        <v>2.9</v>
      </c>
      <c r="G1159" s="182">
        <v>0.90590000000000004</v>
      </c>
      <c r="H1159" s="183">
        <v>1</v>
      </c>
      <c r="I1159" s="183">
        <v>1.6</v>
      </c>
      <c r="J1159" s="183">
        <v>1.1499999999999999</v>
      </c>
      <c r="K1159" s="20">
        <v>1</v>
      </c>
    </row>
    <row r="1160" spans="1:11">
      <c r="A1160" s="16" t="s">
        <v>1223</v>
      </c>
      <c r="B1160" s="7" t="s">
        <v>2103</v>
      </c>
      <c r="C1160" s="7" t="s">
        <v>1531</v>
      </c>
      <c r="D1160" s="7" t="s">
        <v>2104</v>
      </c>
      <c r="E1160" s="7" t="s">
        <v>1540</v>
      </c>
      <c r="F1160" s="181">
        <v>4.68</v>
      </c>
      <c r="G1160" s="182">
        <v>1.3513999999999999</v>
      </c>
      <c r="H1160" s="183">
        <v>1</v>
      </c>
      <c r="I1160" s="183">
        <v>1.6</v>
      </c>
      <c r="J1160" s="183">
        <v>1.1499999999999999</v>
      </c>
      <c r="K1160" s="20">
        <v>1</v>
      </c>
    </row>
    <row r="1161" spans="1:11">
      <c r="A1161" s="16" t="s">
        <v>1224</v>
      </c>
      <c r="B1161" s="7" t="s">
        <v>2103</v>
      </c>
      <c r="C1161" s="7" t="s">
        <v>1532</v>
      </c>
      <c r="D1161" s="7" t="s">
        <v>2104</v>
      </c>
      <c r="E1161" s="7" t="s">
        <v>1540</v>
      </c>
      <c r="F1161" s="181">
        <v>8.86</v>
      </c>
      <c r="G1161" s="182">
        <v>2.3872</v>
      </c>
      <c r="H1161" s="183">
        <v>1</v>
      </c>
      <c r="I1161" s="183">
        <v>1.6</v>
      </c>
      <c r="J1161" s="183">
        <v>1.1499999999999999</v>
      </c>
      <c r="K1161" s="20">
        <v>1</v>
      </c>
    </row>
    <row r="1162" spans="1:11">
      <c r="A1162" s="16" t="s">
        <v>1225</v>
      </c>
      <c r="B1162" s="7" t="s">
        <v>2103</v>
      </c>
      <c r="C1162" s="7" t="s">
        <v>1533</v>
      </c>
      <c r="D1162" s="7" t="s">
        <v>2104</v>
      </c>
      <c r="E1162" s="7" t="s">
        <v>1540</v>
      </c>
      <c r="F1162" s="181">
        <v>18.809999999999999</v>
      </c>
      <c r="G1162" s="182">
        <v>5.6566000000000001</v>
      </c>
      <c r="H1162" s="183">
        <v>1</v>
      </c>
      <c r="I1162" s="183">
        <v>1.6</v>
      </c>
      <c r="J1162" s="183">
        <v>1.1499999999999999</v>
      </c>
      <c r="K1162" s="20">
        <v>1</v>
      </c>
    </row>
    <row r="1163" spans="1:11">
      <c r="A1163" s="16" t="s">
        <v>1226</v>
      </c>
      <c r="B1163" s="7" t="s">
        <v>2105</v>
      </c>
      <c r="C1163" s="7" t="s">
        <v>1528</v>
      </c>
      <c r="D1163" s="7" t="s">
        <v>2106</v>
      </c>
      <c r="E1163" s="7" t="s">
        <v>1540</v>
      </c>
      <c r="F1163" s="181">
        <v>1.47</v>
      </c>
      <c r="G1163" s="182">
        <v>0.28289999999999998</v>
      </c>
      <c r="H1163" s="183">
        <v>1</v>
      </c>
      <c r="I1163" s="183">
        <v>1.6</v>
      </c>
      <c r="J1163" s="183">
        <v>1.1499999999999999</v>
      </c>
      <c r="K1163" s="20">
        <v>1</v>
      </c>
    </row>
    <row r="1164" spans="1:11">
      <c r="A1164" s="16" t="s">
        <v>1227</v>
      </c>
      <c r="B1164" s="7" t="s">
        <v>2105</v>
      </c>
      <c r="C1164" s="7" t="s">
        <v>1531</v>
      </c>
      <c r="D1164" s="7" t="s">
        <v>2106</v>
      </c>
      <c r="E1164" s="7" t="s">
        <v>1540</v>
      </c>
      <c r="F1164" s="181">
        <v>1.91</v>
      </c>
      <c r="G1164" s="182">
        <v>0.39429999999999998</v>
      </c>
      <c r="H1164" s="183">
        <v>1</v>
      </c>
      <c r="I1164" s="183">
        <v>1.6</v>
      </c>
      <c r="J1164" s="183">
        <v>1.1499999999999999</v>
      </c>
      <c r="K1164" s="20">
        <v>1</v>
      </c>
    </row>
    <row r="1165" spans="1:11">
      <c r="A1165" s="16" t="s">
        <v>1228</v>
      </c>
      <c r="B1165" s="7" t="s">
        <v>2105</v>
      </c>
      <c r="C1165" s="7" t="s">
        <v>1532</v>
      </c>
      <c r="D1165" s="7" t="s">
        <v>2106</v>
      </c>
      <c r="E1165" s="7" t="s">
        <v>1540</v>
      </c>
      <c r="F1165" s="181">
        <v>3.69</v>
      </c>
      <c r="G1165" s="182">
        <v>0.87390000000000001</v>
      </c>
      <c r="H1165" s="183">
        <v>1</v>
      </c>
      <c r="I1165" s="183">
        <v>1.6</v>
      </c>
      <c r="J1165" s="183">
        <v>1.1499999999999999</v>
      </c>
      <c r="K1165" s="20">
        <v>1</v>
      </c>
    </row>
    <row r="1166" spans="1:11">
      <c r="A1166" s="16" t="s">
        <v>1229</v>
      </c>
      <c r="B1166" s="7" t="s">
        <v>2105</v>
      </c>
      <c r="C1166" s="7" t="s">
        <v>1533</v>
      </c>
      <c r="D1166" s="7" t="s">
        <v>2106</v>
      </c>
      <c r="E1166" s="7" t="s">
        <v>1540</v>
      </c>
      <c r="F1166" s="181">
        <v>8.7200000000000006</v>
      </c>
      <c r="G1166" s="182">
        <v>2.4773000000000001</v>
      </c>
      <c r="H1166" s="183">
        <v>1</v>
      </c>
      <c r="I1166" s="183">
        <v>1.6</v>
      </c>
      <c r="J1166" s="183">
        <v>1.1499999999999999</v>
      </c>
      <c r="K1166" s="20">
        <v>1</v>
      </c>
    </row>
    <row r="1167" spans="1:11">
      <c r="A1167" s="16" t="s">
        <v>1230</v>
      </c>
      <c r="B1167" s="7" t="s">
        <v>2107</v>
      </c>
      <c r="C1167" s="7" t="s">
        <v>1528</v>
      </c>
      <c r="D1167" s="7" t="s">
        <v>2108</v>
      </c>
      <c r="E1167" s="7" t="s">
        <v>1540</v>
      </c>
      <c r="F1167" s="181">
        <v>1.54</v>
      </c>
      <c r="G1167" s="182">
        <v>0.32800000000000001</v>
      </c>
      <c r="H1167" s="183">
        <v>1</v>
      </c>
      <c r="I1167" s="183">
        <v>1.6</v>
      </c>
      <c r="J1167" s="183">
        <v>1.1499999999999999</v>
      </c>
      <c r="K1167" s="20">
        <v>1</v>
      </c>
    </row>
    <row r="1168" spans="1:11">
      <c r="A1168" s="16" t="s">
        <v>1231</v>
      </c>
      <c r="B1168" s="7" t="s">
        <v>2107</v>
      </c>
      <c r="C1168" s="7" t="s">
        <v>1531</v>
      </c>
      <c r="D1168" s="7" t="s">
        <v>2108</v>
      </c>
      <c r="E1168" s="7" t="s">
        <v>1540</v>
      </c>
      <c r="F1168" s="181">
        <v>2.09</v>
      </c>
      <c r="G1168" s="182">
        <v>0.41260000000000002</v>
      </c>
      <c r="H1168" s="183">
        <v>1</v>
      </c>
      <c r="I1168" s="183">
        <v>1.6</v>
      </c>
      <c r="J1168" s="183">
        <v>1.1499999999999999</v>
      </c>
      <c r="K1168" s="20">
        <v>1</v>
      </c>
    </row>
    <row r="1169" spans="1:11">
      <c r="A1169" s="16" t="s">
        <v>1232</v>
      </c>
      <c r="B1169" s="7" t="s">
        <v>2107</v>
      </c>
      <c r="C1169" s="7" t="s">
        <v>1532</v>
      </c>
      <c r="D1169" s="7" t="s">
        <v>2108</v>
      </c>
      <c r="E1169" s="7" t="s">
        <v>1540</v>
      </c>
      <c r="F1169" s="181">
        <v>3.22</v>
      </c>
      <c r="G1169" s="182">
        <v>0.75829999999999997</v>
      </c>
      <c r="H1169" s="183">
        <v>1</v>
      </c>
      <c r="I1169" s="183">
        <v>1.6</v>
      </c>
      <c r="J1169" s="183">
        <v>1.1499999999999999</v>
      </c>
      <c r="K1169" s="20">
        <v>1</v>
      </c>
    </row>
    <row r="1170" spans="1:11">
      <c r="A1170" s="16" t="s">
        <v>1233</v>
      </c>
      <c r="B1170" s="7" t="s">
        <v>2107</v>
      </c>
      <c r="C1170" s="7" t="s">
        <v>1533</v>
      </c>
      <c r="D1170" s="7" t="s">
        <v>2108</v>
      </c>
      <c r="E1170" s="7" t="s">
        <v>1540</v>
      </c>
      <c r="F1170" s="181">
        <v>6.45</v>
      </c>
      <c r="G1170" s="182">
        <v>1.8935999999999999</v>
      </c>
      <c r="H1170" s="183">
        <v>1</v>
      </c>
      <c r="I1170" s="183">
        <v>1.6</v>
      </c>
      <c r="J1170" s="183">
        <v>1.1499999999999999</v>
      </c>
      <c r="K1170" s="20">
        <v>1</v>
      </c>
    </row>
    <row r="1171" spans="1:11">
      <c r="A1171" s="16" t="s">
        <v>1234</v>
      </c>
      <c r="B1171" s="7" t="s">
        <v>2109</v>
      </c>
      <c r="C1171" s="7" t="s">
        <v>1528</v>
      </c>
      <c r="D1171" s="7" t="s">
        <v>2110</v>
      </c>
      <c r="E1171" s="7" t="s">
        <v>1540</v>
      </c>
      <c r="F1171" s="181">
        <v>2.37</v>
      </c>
      <c r="G1171" s="182">
        <v>0.46879999999999999</v>
      </c>
      <c r="H1171" s="183">
        <v>1</v>
      </c>
      <c r="I1171" s="183">
        <v>1.6</v>
      </c>
      <c r="J1171" s="183">
        <v>1.1499999999999999</v>
      </c>
      <c r="K1171" s="20">
        <v>1</v>
      </c>
    </row>
    <row r="1172" spans="1:11">
      <c r="A1172" s="16" t="s">
        <v>1235</v>
      </c>
      <c r="B1172" s="7" t="s">
        <v>2109</v>
      </c>
      <c r="C1172" s="7" t="s">
        <v>1531</v>
      </c>
      <c r="D1172" s="7" t="s">
        <v>2110</v>
      </c>
      <c r="E1172" s="7" t="s">
        <v>1540</v>
      </c>
      <c r="F1172" s="181">
        <v>3.12</v>
      </c>
      <c r="G1172" s="182">
        <v>0.63080000000000003</v>
      </c>
      <c r="H1172" s="183">
        <v>1</v>
      </c>
      <c r="I1172" s="183">
        <v>1.6</v>
      </c>
      <c r="J1172" s="183">
        <v>1.1499999999999999</v>
      </c>
      <c r="K1172" s="20">
        <v>1</v>
      </c>
    </row>
    <row r="1173" spans="1:11">
      <c r="A1173" s="16" t="s">
        <v>1236</v>
      </c>
      <c r="B1173" s="7" t="s">
        <v>2109</v>
      </c>
      <c r="C1173" s="7" t="s">
        <v>1532</v>
      </c>
      <c r="D1173" s="7" t="s">
        <v>2110</v>
      </c>
      <c r="E1173" s="7" t="s">
        <v>1540</v>
      </c>
      <c r="F1173" s="181">
        <v>5.05</v>
      </c>
      <c r="G1173" s="182">
        <v>1.0576000000000001</v>
      </c>
      <c r="H1173" s="183">
        <v>1</v>
      </c>
      <c r="I1173" s="183">
        <v>1.6</v>
      </c>
      <c r="J1173" s="183">
        <v>1.1499999999999999</v>
      </c>
      <c r="K1173" s="20">
        <v>1</v>
      </c>
    </row>
    <row r="1174" spans="1:11">
      <c r="A1174" s="16" t="s">
        <v>1237</v>
      </c>
      <c r="B1174" s="7" t="s">
        <v>2109</v>
      </c>
      <c r="C1174" s="7" t="s">
        <v>1533</v>
      </c>
      <c r="D1174" s="7" t="s">
        <v>2110</v>
      </c>
      <c r="E1174" s="7" t="s">
        <v>1540</v>
      </c>
      <c r="F1174" s="181">
        <v>10.71</v>
      </c>
      <c r="G1174" s="182">
        <v>2.46</v>
      </c>
      <c r="H1174" s="183">
        <v>1</v>
      </c>
      <c r="I1174" s="183">
        <v>1.6</v>
      </c>
      <c r="J1174" s="183">
        <v>1.1499999999999999</v>
      </c>
      <c r="K1174" s="20">
        <v>1</v>
      </c>
    </row>
    <row r="1175" spans="1:11">
      <c r="A1175" s="16" t="s">
        <v>1238</v>
      </c>
      <c r="B1175" s="7" t="s">
        <v>2111</v>
      </c>
      <c r="C1175" s="7" t="s">
        <v>1528</v>
      </c>
      <c r="D1175" s="7" t="s">
        <v>2112</v>
      </c>
      <c r="E1175" s="7" t="s">
        <v>1540</v>
      </c>
      <c r="F1175" s="181">
        <v>1.52</v>
      </c>
      <c r="G1175" s="182">
        <v>0.46100000000000002</v>
      </c>
      <c r="H1175" s="183">
        <v>1</v>
      </c>
      <c r="I1175" s="183">
        <v>1.6</v>
      </c>
      <c r="J1175" s="183">
        <v>1.1499999999999999</v>
      </c>
      <c r="K1175" s="20">
        <v>1</v>
      </c>
    </row>
    <row r="1176" spans="1:11">
      <c r="A1176" s="16" t="s">
        <v>1239</v>
      </c>
      <c r="B1176" s="7" t="s">
        <v>2111</v>
      </c>
      <c r="C1176" s="7" t="s">
        <v>1531</v>
      </c>
      <c r="D1176" s="7" t="s">
        <v>2112</v>
      </c>
      <c r="E1176" s="7" t="s">
        <v>1540</v>
      </c>
      <c r="F1176" s="181">
        <v>2.4700000000000002</v>
      </c>
      <c r="G1176" s="182">
        <v>0.50439999999999996</v>
      </c>
      <c r="H1176" s="183">
        <v>1</v>
      </c>
      <c r="I1176" s="183">
        <v>1.6</v>
      </c>
      <c r="J1176" s="183">
        <v>1.1499999999999999</v>
      </c>
      <c r="K1176" s="20">
        <v>1</v>
      </c>
    </row>
    <row r="1177" spans="1:11">
      <c r="A1177" s="16" t="s">
        <v>1240</v>
      </c>
      <c r="B1177" s="7" t="s">
        <v>2111</v>
      </c>
      <c r="C1177" s="7" t="s">
        <v>1532</v>
      </c>
      <c r="D1177" s="7" t="s">
        <v>2112</v>
      </c>
      <c r="E1177" s="7" t="s">
        <v>1540</v>
      </c>
      <c r="F1177" s="181">
        <v>3.88</v>
      </c>
      <c r="G1177" s="182">
        <v>0.87119999999999997</v>
      </c>
      <c r="H1177" s="183">
        <v>1</v>
      </c>
      <c r="I1177" s="183">
        <v>1.6</v>
      </c>
      <c r="J1177" s="183">
        <v>1.1499999999999999</v>
      </c>
      <c r="K1177" s="20">
        <v>1</v>
      </c>
    </row>
    <row r="1178" spans="1:11">
      <c r="A1178" s="16" t="s">
        <v>1241</v>
      </c>
      <c r="B1178" s="7" t="s">
        <v>2111</v>
      </c>
      <c r="C1178" s="7" t="s">
        <v>1533</v>
      </c>
      <c r="D1178" s="7" t="s">
        <v>2112</v>
      </c>
      <c r="E1178" s="7" t="s">
        <v>1540</v>
      </c>
      <c r="F1178" s="181">
        <v>7.86</v>
      </c>
      <c r="G1178" s="182">
        <v>2.5646</v>
      </c>
      <c r="H1178" s="183">
        <v>1</v>
      </c>
      <c r="I1178" s="183">
        <v>1.6</v>
      </c>
      <c r="J1178" s="183">
        <v>1.1499999999999999</v>
      </c>
      <c r="K1178" s="20">
        <v>1</v>
      </c>
    </row>
    <row r="1179" spans="1:11">
      <c r="A1179" s="16" t="s">
        <v>1242</v>
      </c>
      <c r="B1179" s="7" t="s">
        <v>2113</v>
      </c>
      <c r="C1179" s="7" t="s">
        <v>1528</v>
      </c>
      <c r="D1179" s="7" t="s">
        <v>2114</v>
      </c>
      <c r="E1179" s="7" t="s">
        <v>1540</v>
      </c>
      <c r="F1179" s="181">
        <v>1.59</v>
      </c>
      <c r="G1179" s="182">
        <v>0.53939999999999999</v>
      </c>
      <c r="H1179" s="183">
        <v>1</v>
      </c>
      <c r="I1179" s="183">
        <v>1.6</v>
      </c>
      <c r="J1179" s="183">
        <v>1.1499999999999999</v>
      </c>
      <c r="K1179" s="20">
        <v>1</v>
      </c>
    </row>
    <row r="1180" spans="1:11">
      <c r="A1180" s="16" t="s">
        <v>1243</v>
      </c>
      <c r="B1180" s="7" t="s">
        <v>2113</v>
      </c>
      <c r="C1180" s="7" t="s">
        <v>1531</v>
      </c>
      <c r="D1180" s="7" t="s">
        <v>2114</v>
      </c>
      <c r="E1180" s="7" t="s">
        <v>1540</v>
      </c>
      <c r="F1180" s="181">
        <v>2.23</v>
      </c>
      <c r="G1180" s="182">
        <v>0.59330000000000005</v>
      </c>
      <c r="H1180" s="183">
        <v>1</v>
      </c>
      <c r="I1180" s="183">
        <v>1.6</v>
      </c>
      <c r="J1180" s="183">
        <v>1.1499999999999999</v>
      </c>
      <c r="K1180" s="20">
        <v>1</v>
      </c>
    </row>
    <row r="1181" spans="1:11">
      <c r="A1181" s="16" t="s">
        <v>1244</v>
      </c>
      <c r="B1181" s="7" t="s">
        <v>2113</v>
      </c>
      <c r="C1181" s="7" t="s">
        <v>1532</v>
      </c>
      <c r="D1181" s="7" t="s">
        <v>2114</v>
      </c>
      <c r="E1181" s="7" t="s">
        <v>1540</v>
      </c>
      <c r="F1181" s="181">
        <v>3.19</v>
      </c>
      <c r="G1181" s="182">
        <v>0.82010000000000005</v>
      </c>
      <c r="H1181" s="183">
        <v>1</v>
      </c>
      <c r="I1181" s="183">
        <v>1.6</v>
      </c>
      <c r="J1181" s="183">
        <v>1.1499999999999999</v>
      </c>
      <c r="K1181" s="20">
        <v>1</v>
      </c>
    </row>
    <row r="1182" spans="1:11">
      <c r="A1182" s="16" t="s">
        <v>1245</v>
      </c>
      <c r="B1182" s="7" t="s">
        <v>2113</v>
      </c>
      <c r="C1182" s="7" t="s">
        <v>1533</v>
      </c>
      <c r="D1182" s="7" t="s">
        <v>2114</v>
      </c>
      <c r="E1182" s="7" t="s">
        <v>1540</v>
      </c>
      <c r="F1182" s="181">
        <v>6.68</v>
      </c>
      <c r="G1182" s="182">
        <v>2.0335000000000001</v>
      </c>
      <c r="H1182" s="183">
        <v>1</v>
      </c>
      <c r="I1182" s="183">
        <v>1.6</v>
      </c>
      <c r="J1182" s="183">
        <v>1.1499999999999999</v>
      </c>
      <c r="K1182" s="20">
        <v>1</v>
      </c>
    </row>
    <row r="1183" spans="1:11">
      <c r="A1183" s="16" t="s">
        <v>1246</v>
      </c>
      <c r="B1183" s="7" t="s">
        <v>2115</v>
      </c>
      <c r="C1183" s="7" t="s">
        <v>1528</v>
      </c>
      <c r="D1183" s="7" t="s">
        <v>2116</v>
      </c>
      <c r="E1183" s="7" t="s">
        <v>1540</v>
      </c>
      <c r="F1183" s="181">
        <v>22</v>
      </c>
      <c r="G1183" s="182">
        <v>4.3865999999999996</v>
      </c>
      <c r="H1183" s="183">
        <v>1</v>
      </c>
      <c r="I1183" s="183">
        <v>1.6</v>
      </c>
      <c r="J1183" s="183">
        <v>1.1499999999999999</v>
      </c>
      <c r="K1183" s="20">
        <v>1</v>
      </c>
    </row>
    <row r="1184" spans="1:11">
      <c r="A1184" s="16" t="s">
        <v>1247</v>
      </c>
      <c r="B1184" s="7" t="s">
        <v>2115</v>
      </c>
      <c r="C1184" s="7" t="s">
        <v>1531</v>
      </c>
      <c r="D1184" s="7" t="s">
        <v>2116</v>
      </c>
      <c r="E1184" s="7" t="s">
        <v>1540</v>
      </c>
      <c r="F1184" s="181">
        <v>9.67</v>
      </c>
      <c r="G1184" s="182">
        <v>4.4611000000000001</v>
      </c>
      <c r="H1184" s="183">
        <v>1</v>
      </c>
      <c r="I1184" s="183">
        <v>1.6</v>
      </c>
      <c r="J1184" s="183">
        <v>1.1499999999999999</v>
      </c>
      <c r="K1184" s="20">
        <v>1</v>
      </c>
    </row>
    <row r="1185" spans="1:11">
      <c r="A1185" s="16" t="s">
        <v>1248</v>
      </c>
      <c r="B1185" s="7" t="s">
        <v>2115</v>
      </c>
      <c r="C1185" s="7" t="s">
        <v>1532</v>
      </c>
      <c r="D1185" s="7" t="s">
        <v>2116</v>
      </c>
      <c r="E1185" s="7" t="s">
        <v>1540</v>
      </c>
      <c r="F1185" s="181">
        <v>22.44</v>
      </c>
      <c r="G1185" s="182">
        <v>6.0232000000000001</v>
      </c>
      <c r="H1185" s="183">
        <v>1</v>
      </c>
      <c r="I1185" s="183">
        <v>1.6</v>
      </c>
      <c r="J1185" s="183">
        <v>1.1499999999999999</v>
      </c>
      <c r="K1185" s="20">
        <v>1</v>
      </c>
    </row>
    <row r="1186" spans="1:11">
      <c r="A1186" s="16" t="s">
        <v>1249</v>
      </c>
      <c r="B1186" s="7" t="s">
        <v>2115</v>
      </c>
      <c r="C1186" s="7" t="s">
        <v>1533</v>
      </c>
      <c r="D1186" s="7" t="s">
        <v>2116</v>
      </c>
      <c r="E1186" s="7" t="s">
        <v>1540</v>
      </c>
      <c r="F1186" s="181">
        <v>41.36</v>
      </c>
      <c r="G1186" s="182">
        <v>17.8643</v>
      </c>
      <c r="H1186" s="183">
        <v>1</v>
      </c>
      <c r="I1186" s="183">
        <v>1.6</v>
      </c>
      <c r="J1186" s="183">
        <v>1.1499999999999999</v>
      </c>
      <c r="K1186" s="20">
        <v>1</v>
      </c>
    </row>
    <row r="1187" spans="1:11">
      <c r="A1187" s="16" t="s">
        <v>1250</v>
      </c>
      <c r="B1187" s="7" t="s">
        <v>2117</v>
      </c>
      <c r="C1187" s="7" t="s">
        <v>1528</v>
      </c>
      <c r="D1187" s="7" t="s">
        <v>2118</v>
      </c>
      <c r="E1187" s="7" t="s">
        <v>1540</v>
      </c>
      <c r="F1187" s="181">
        <v>7.05</v>
      </c>
      <c r="G1187" s="182">
        <v>1.4507000000000001</v>
      </c>
      <c r="H1187" s="183">
        <v>1</v>
      </c>
      <c r="I1187" s="183">
        <v>1.6</v>
      </c>
      <c r="J1187" s="183">
        <v>1.1499999999999999</v>
      </c>
      <c r="K1187" s="20">
        <v>1</v>
      </c>
    </row>
    <row r="1188" spans="1:11">
      <c r="A1188" s="16" t="s">
        <v>1251</v>
      </c>
      <c r="B1188" s="7" t="s">
        <v>2117</v>
      </c>
      <c r="C1188" s="7" t="s">
        <v>1531</v>
      </c>
      <c r="D1188" s="7" t="s">
        <v>2118</v>
      </c>
      <c r="E1188" s="7" t="s">
        <v>1540</v>
      </c>
      <c r="F1188" s="181">
        <v>10.1</v>
      </c>
      <c r="G1188" s="182">
        <v>2.1387999999999998</v>
      </c>
      <c r="H1188" s="183">
        <v>1</v>
      </c>
      <c r="I1188" s="183">
        <v>1.6</v>
      </c>
      <c r="J1188" s="183">
        <v>1.1499999999999999</v>
      </c>
      <c r="K1188" s="20">
        <v>1</v>
      </c>
    </row>
    <row r="1189" spans="1:11">
      <c r="A1189" s="16" t="s">
        <v>1252</v>
      </c>
      <c r="B1189" s="7" t="s">
        <v>2117</v>
      </c>
      <c r="C1189" s="7" t="s">
        <v>1532</v>
      </c>
      <c r="D1189" s="7" t="s">
        <v>2118</v>
      </c>
      <c r="E1189" s="7" t="s">
        <v>1540</v>
      </c>
      <c r="F1189" s="181">
        <v>16.37</v>
      </c>
      <c r="G1189" s="182">
        <v>3.9838</v>
      </c>
      <c r="H1189" s="183">
        <v>1</v>
      </c>
      <c r="I1189" s="183">
        <v>1.6</v>
      </c>
      <c r="J1189" s="183">
        <v>1.1499999999999999</v>
      </c>
      <c r="K1189" s="20">
        <v>1</v>
      </c>
    </row>
    <row r="1190" spans="1:11">
      <c r="A1190" s="16" t="s">
        <v>1253</v>
      </c>
      <c r="B1190" s="7" t="s">
        <v>2117</v>
      </c>
      <c r="C1190" s="7" t="s">
        <v>1533</v>
      </c>
      <c r="D1190" s="7" t="s">
        <v>2118</v>
      </c>
      <c r="E1190" s="7" t="s">
        <v>1540</v>
      </c>
      <c r="F1190" s="181">
        <v>28.12</v>
      </c>
      <c r="G1190" s="182">
        <v>9.86</v>
      </c>
      <c r="H1190" s="183">
        <v>1</v>
      </c>
      <c r="I1190" s="183">
        <v>1.6</v>
      </c>
      <c r="J1190" s="183">
        <v>1.1499999999999999</v>
      </c>
      <c r="K1190" s="20">
        <v>1</v>
      </c>
    </row>
    <row r="1191" spans="1:11">
      <c r="A1191" s="16" t="s">
        <v>1254</v>
      </c>
      <c r="B1191" s="7" t="s">
        <v>2119</v>
      </c>
      <c r="C1191" s="7" t="s">
        <v>1528</v>
      </c>
      <c r="D1191" s="7" t="s">
        <v>2120</v>
      </c>
      <c r="E1191" s="7" t="s">
        <v>1540</v>
      </c>
      <c r="F1191" s="181">
        <v>3.1</v>
      </c>
      <c r="G1191" s="182">
        <v>0.55110000000000003</v>
      </c>
      <c r="H1191" s="183">
        <v>1</v>
      </c>
      <c r="I1191" s="183">
        <v>1.6</v>
      </c>
      <c r="J1191" s="183">
        <v>1.1499999999999999</v>
      </c>
      <c r="K1191" s="20">
        <v>1</v>
      </c>
    </row>
    <row r="1192" spans="1:11">
      <c r="A1192" s="16" t="s">
        <v>1255</v>
      </c>
      <c r="B1192" s="7" t="s">
        <v>2119</v>
      </c>
      <c r="C1192" s="7" t="s">
        <v>1531</v>
      </c>
      <c r="D1192" s="7" t="s">
        <v>2120</v>
      </c>
      <c r="E1192" s="7" t="s">
        <v>1540</v>
      </c>
      <c r="F1192" s="181">
        <v>4.33</v>
      </c>
      <c r="G1192" s="182">
        <v>0.76029999999999998</v>
      </c>
      <c r="H1192" s="183">
        <v>1</v>
      </c>
      <c r="I1192" s="183">
        <v>1.6</v>
      </c>
      <c r="J1192" s="183">
        <v>1.1499999999999999</v>
      </c>
      <c r="K1192" s="20">
        <v>1</v>
      </c>
    </row>
    <row r="1193" spans="1:11">
      <c r="A1193" s="16" t="s">
        <v>1256</v>
      </c>
      <c r="B1193" s="7" t="s">
        <v>2119</v>
      </c>
      <c r="C1193" s="7" t="s">
        <v>1532</v>
      </c>
      <c r="D1193" s="7" t="s">
        <v>2120</v>
      </c>
      <c r="E1193" s="7" t="s">
        <v>1540</v>
      </c>
      <c r="F1193" s="181">
        <v>6.5</v>
      </c>
      <c r="G1193" s="182">
        <v>1.3885000000000001</v>
      </c>
      <c r="H1193" s="183">
        <v>1</v>
      </c>
      <c r="I1193" s="183">
        <v>1.6</v>
      </c>
      <c r="J1193" s="183">
        <v>1.1499999999999999</v>
      </c>
      <c r="K1193" s="20">
        <v>1</v>
      </c>
    </row>
    <row r="1194" spans="1:11">
      <c r="A1194" s="16" t="s">
        <v>1257</v>
      </c>
      <c r="B1194" s="7" t="s">
        <v>2119</v>
      </c>
      <c r="C1194" s="7" t="s">
        <v>1533</v>
      </c>
      <c r="D1194" s="7" t="s">
        <v>2120</v>
      </c>
      <c r="E1194" s="7" t="s">
        <v>1540</v>
      </c>
      <c r="F1194" s="181">
        <v>9</v>
      </c>
      <c r="G1194" s="182">
        <v>3.7458999999999998</v>
      </c>
      <c r="H1194" s="183">
        <v>1</v>
      </c>
      <c r="I1194" s="183">
        <v>1.6</v>
      </c>
      <c r="J1194" s="183">
        <v>1.1499999999999999</v>
      </c>
      <c r="K1194" s="20">
        <v>1</v>
      </c>
    </row>
    <row r="1195" spans="1:11">
      <c r="A1195" s="16" t="s">
        <v>1258</v>
      </c>
      <c r="B1195" s="7" t="s">
        <v>2121</v>
      </c>
      <c r="C1195" s="7" t="s">
        <v>1528</v>
      </c>
      <c r="D1195" s="7" t="s">
        <v>2122</v>
      </c>
      <c r="E1195" s="7" t="s">
        <v>1540</v>
      </c>
      <c r="F1195" s="181">
        <v>2.81</v>
      </c>
      <c r="G1195" s="182">
        <v>0.51060000000000005</v>
      </c>
      <c r="H1195" s="183">
        <v>1</v>
      </c>
      <c r="I1195" s="183">
        <v>1.6</v>
      </c>
      <c r="J1195" s="183">
        <v>1.1499999999999999</v>
      </c>
      <c r="K1195" s="20">
        <v>1</v>
      </c>
    </row>
    <row r="1196" spans="1:11">
      <c r="A1196" s="16" t="s">
        <v>1259</v>
      </c>
      <c r="B1196" s="7" t="s">
        <v>2121</v>
      </c>
      <c r="C1196" s="7" t="s">
        <v>1531</v>
      </c>
      <c r="D1196" s="7" t="s">
        <v>2122</v>
      </c>
      <c r="E1196" s="7" t="s">
        <v>1540</v>
      </c>
      <c r="F1196" s="181">
        <v>4.55</v>
      </c>
      <c r="G1196" s="182">
        <v>0.83540000000000003</v>
      </c>
      <c r="H1196" s="183">
        <v>1</v>
      </c>
      <c r="I1196" s="183">
        <v>1.6</v>
      </c>
      <c r="J1196" s="183">
        <v>1.1499999999999999</v>
      </c>
      <c r="K1196" s="20">
        <v>1</v>
      </c>
    </row>
    <row r="1197" spans="1:11">
      <c r="A1197" s="16" t="s">
        <v>1260</v>
      </c>
      <c r="B1197" s="7" t="s">
        <v>2121</v>
      </c>
      <c r="C1197" s="7" t="s">
        <v>1532</v>
      </c>
      <c r="D1197" s="7" t="s">
        <v>2122</v>
      </c>
      <c r="E1197" s="7" t="s">
        <v>1540</v>
      </c>
      <c r="F1197" s="181">
        <v>7.04</v>
      </c>
      <c r="G1197" s="182">
        <v>1.4715</v>
      </c>
      <c r="H1197" s="183">
        <v>1</v>
      </c>
      <c r="I1197" s="183">
        <v>1.6</v>
      </c>
      <c r="J1197" s="183">
        <v>1.1499999999999999</v>
      </c>
      <c r="K1197" s="20">
        <v>1</v>
      </c>
    </row>
    <row r="1198" spans="1:11">
      <c r="A1198" s="16" t="s">
        <v>1261</v>
      </c>
      <c r="B1198" s="7" t="s">
        <v>2121</v>
      </c>
      <c r="C1198" s="7" t="s">
        <v>1533</v>
      </c>
      <c r="D1198" s="7" t="s">
        <v>2122</v>
      </c>
      <c r="E1198" s="7" t="s">
        <v>1540</v>
      </c>
      <c r="F1198" s="181">
        <v>18.61</v>
      </c>
      <c r="G1198" s="182">
        <v>5.9469000000000003</v>
      </c>
      <c r="H1198" s="183">
        <v>1</v>
      </c>
      <c r="I1198" s="183">
        <v>1.6</v>
      </c>
      <c r="J1198" s="183">
        <v>1.1499999999999999</v>
      </c>
      <c r="K1198" s="20">
        <v>1</v>
      </c>
    </row>
    <row r="1199" spans="1:11">
      <c r="A1199" s="16" t="s">
        <v>1262</v>
      </c>
      <c r="B1199" s="7" t="s">
        <v>2123</v>
      </c>
      <c r="C1199" s="7" t="s">
        <v>1528</v>
      </c>
      <c r="D1199" s="7" t="s">
        <v>2124</v>
      </c>
      <c r="E1199" s="7" t="s">
        <v>1540</v>
      </c>
      <c r="F1199" s="181">
        <v>2.38</v>
      </c>
      <c r="G1199" s="182">
        <v>1.3284</v>
      </c>
      <c r="H1199" s="183">
        <v>1</v>
      </c>
      <c r="I1199" s="183">
        <v>1.6</v>
      </c>
      <c r="J1199" s="183">
        <v>1.1499999999999999</v>
      </c>
      <c r="K1199" s="20">
        <v>1</v>
      </c>
    </row>
    <row r="1200" spans="1:11">
      <c r="A1200" s="16" t="s">
        <v>1263</v>
      </c>
      <c r="B1200" s="7" t="s">
        <v>2123</v>
      </c>
      <c r="C1200" s="7" t="s">
        <v>1531</v>
      </c>
      <c r="D1200" s="7" t="s">
        <v>2124</v>
      </c>
      <c r="E1200" s="7" t="s">
        <v>1540</v>
      </c>
      <c r="F1200" s="181">
        <v>4.57</v>
      </c>
      <c r="G1200" s="182">
        <v>1.5061</v>
      </c>
      <c r="H1200" s="183">
        <v>1</v>
      </c>
      <c r="I1200" s="183">
        <v>1.6</v>
      </c>
      <c r="J1200" s="183">
        <v>1.1499999999999999</v>
      </c>
      <c r="K1200" s="20">
        <v>1</v>
      </c>
    </row>
    <row r="1201" spans="1:11">
      <c r="A1201" s="16" t="s">
        <v>1264</v>
      </c>
      <c r="B1201" s="7" t="s">
        <v>2123</v>
      </c>
      <c r="C1201" s="7" t="s">
        <v>1532</v>
      </c>
      <c r="D1201" s="7" t="s">
        <v>2124</v>
      </c>
      <c r="E1201" s="7" t="s">
        <v>1540</v>
      </c>
      <c r="F1201" s="181">
        <v>14.89</v>
      </c>
      <c r="G1201" s="182">
        <v>2.8542999999999998</v>
      </c>
      <c r="H1201" s="183">
        <v>1</v>
      </c>
      <c r="I1201" s="183">
        <v>1.6</v>
      </c>
      <c r="J1201" s="183">
        <v>1.1499999999999999</v>
      </c>
      <c r="K1201" s="20">
        <v>1</v>
      </c>
    </row>
    <row r="1202" spans="1:11">
      <c r="A1202" s="16" t="s">
        <v>1265</v>
      </c>
      <c r="B1202" s="7" t="s">
        <v>2123</v>
      </c>
      <c r="C1202" s="7" t="s">
        <v>1533</v>
      </c>
      <c r="D1202" s="7" t="s">
        <v>2124</v>
      </c>
      <c r="E1202" s="7" t="s">
        <v>1540</v>
      </c>
      <c r="F1202" s="181">
        <v>29.86</v>
      </c>
      <c r="G1202" s="182">
        <v>6.0702999999999996</v>
      </c>
      <c r="H1202" s="183">
        <v>1</v>
      </c>
      <c r="I1202" s="183">
        <v>1.6</v>
      </c>
      <c r="J1202" s="183">
        <v>1.1499999999999999</v>
      </c>
      <c r="K1202" s="20">
        <v>1</v>
      </c>
    </row>
    <row r="1203" spans="1:11">
      <c r="A1203" s="16" t="s">
        <v>1266</v>
      </c>
      <c r="B1203" s="7" t="s">
        <v>2125</v>
      </c>
      <c r="C1203" s="7" t="s">
        <v>1528</v>
      </c>
      <c r="D1203" s="7" t="s">
        <v>46</v>
      </c>
      <c r="E1203" s="7" t="s">
        <v>1540</v>
      </c>
      <c r="F1203" s="181">
        <v>8.74</v>
      </c>
      <c r="G1203" s="182">
        <v>0.75939999999999996</v>
      </c>
      <c r="H1203" s="183">
        <v>1</v>
      </c>
      <c r="I1203" s="183">
        <v>1.6</v>
      </c>
      <c r="J1203" s="183">
        <v>1.1499999999999999</v>
      </c>
      <c r="K1203" s="20">
        <v>1</v>
      </c>
    </row>
    <row r="1204" spans="1:11">
      <c r="A1204" s="16" t="s">
        <v>1267</v>
      </c>
      <c r="B1204" s="7" t="s">
        <v>2125</v>
      </c>
      <c r="C1204" s="7" t="s">
        <v>1531</v>
      </c>
      <c r="D1204" s="7" t="s">
        <v>46</v>
      </c>
      <c r="E1204" s="7" t="s">
        <v>1540</v>
      </c>
      <c r="F1204" s="181">
        <v>11.09</v>
      </c>
      <c r="G1204" s="182">
        <v>1.0475000000000001</v>
      </c>
      <c r="H1204" s="183">
        <v>1</v>
      </c>
      <c r="I1204" s="183">
        <v>1.6</v>
      </c>
      <c r="J1204" s="183">
        <v>1.1499999999999999</v>
      </c>
      <c r="K1204" s="20">
        <v>1</v>
      </c>
    </row>
    <row r="1205" spans="1:11">
      <c r="A1205" s="16" t="s">
        <v>1268</v>
      </c>
      <c r="B1205" s="7" t="s">
        <v>2125</v>
      </c>
      <c r="C1205" s="7" t="s">
        <v>1532</v>
      </c>
      <c r="D1205" s="7" t="s">
        <v>46</v>
      </c>
      <c r="E1205" s="7" t="s">
        <v>1540</v>
      </c>
      <c r="F1205" s="181">
        <v>14.23</v>
      </c>
      <c r="G1205" s="182">
        <v>1.5524</v>
      </c>
      <c r="H1205" s="183">
        <v>1</v>
      </c>
      <c r="I1205" s="183">
        <v>1.6</v>
      </c>
      <c r="J1205" s="183">
        <v>1.1499999999999999</v>
      </c>
      <c r="K1205" s="20">
        <v>1</v>
      </c>
    </row>
    <row r="1206" spans="1:11">
      <c r="A1206" s="16" t="s">
        <v>1269</v>
      </c>
      <c r="B1206" s="7" t="s">
        <v>2125</v>
      </c>
      <c r="C1206" s="7" t="s">
        <v>1533</v>
      </c>
      <c r="D1206" s="7" t="s">
        <v>46</v>
      </c>
      <c r="E1206" s="7" t="s">
        <v>1540</v>
      </c>
      <c r="F1206" s="181">
        <v>17.440000000000001</v>
      </c>
      <c r="G1206" s="182">
        <v>2.2071999999999998</v>
      </c>
      <c r="H1206" s="183">
        <v>1</v>
      </c>
      <c r="I1206" s="183">
        <v>1.6</v>
      </c>
      <c r="J1206" s="183">
        <v>1.1499999999999999</v>
      </c>
      <c r="K1206" s="20">
        <v>1</v>
      </c>
    </row>
    <row r="1207" spans="1:11">
      <c r="A1207" s="16" t="s">
        <v>1270</v>
      </c>
      <c r="B1207" s="7" t="s">
        <v>2126</v>
      </c>
      <c r="C1207" s="7" t="s">
        <v>1528</v>
      </c>
      <c r="D1207" s="7" t="s">
        <v>2127</v>
      </c>
      <c r="E1207" s="7" t="s">
        <v>1540</v>
      </c>
      <c r="F1207" s="181">
        <v>2.2200000000000002</v>
      </c>
      <c r="G1207" s="182">
        <v>0.38150000000000001</v>
      </c>
      <c r="H1207" s="183">
        <v>1</v>
      </c>
      <c r="I1207" s="183">
        <v>1.6</v>
      </c>
      <c r="J1207" s="183">
        <v>1.1499999999999999</v>
      </c>
      <c r="K1207" s="20">
        <v>1</v>
      </c>
    </row>
    <row r="1208" spans="1:11">
      <c r="A1208" s="16" t="s">
        <v>1271</v>
      </c>
      <c r="B1208" s="7" t="s">
        <v>2126</v>
      </c>
      <c r="C1208" s="7" t="s">
        <v>1531</v>
      </c>
      <c r="D1208" s="7" t="s">
        <v>2127</v>
      </c>
      <c r="E1208" s="7" t="s">
        <v>1540</v>
      </c>
      <c r="F1208" s="181">
        <v>3.07</v>
      </c>
      <c r="G1208" s="182">
        <v>0.51529999999999998</v>
      </c>
      <c r="H1208" s="183">
        <v>1</v>
      </c>
      <c r="I1208" s="183">
        <v>1.6</v>
      </c>
      <c r="J1208" s="183">
        <v>1.1499999999999999</v>
      </c>
      <c r="K1208" s="20">
        <v>1</v>
      </c>
    </row>
    <row r="1209" spans="1:11">
      <c r="A1209" s="16" t="s">
        <v>1272</v>
      </c>
      <c r="B1209" s="7" t="s">
        <v>2126</v>
      </c>
      <c r="C1209" s="7" t="s">
        <v>1532</v>
      </c>
      <c r="D1209" s="7" t="s">
        <v>2127</v>
      </c>
      <c r="E1209" s="7" t="s">
        <v>1540</v>
      </c>
      <c r="F1209" s="181">
        <v>4.5</v>
      </c>
      <c r="G1209" s="182">
        <v>0.77149999999999996</v>
      </c>
      <c r="H1209" s="183">
        <v>1</v>
      </c>
      <c r="I1209" s="183">
        <v>1.6</v>
      </c>
      <c r="J1209" s="183">
        <v>1.1499999999999999</v>
      </c>
      <c r="K1209" s="20">
        <v>1</v>
      </c>
    </row>
    <row r="1210" spans="1:11">
      <c r="A1210" s="16" t="s">
        <v>1273</v>
      </c>
      <c r="B1210" s="7" t="s">
        <v>2126</v>
      </c>
      <c r="C1210" s="7" t="s">
        <v>1533</v>
      </c>
      <c r="D1210" s="7" t="s">
        <v>2127</v>
      </c>
      <c r="E1210" s="7" t="s">
        <v>1540</v>
      </c>
      <c r="F1210" s="181">
        <v>8.66</v>
      </c>
      <c r="G1210" s="182">
        <v>1.7744</v>
      </c>
      <c r="H1210" s="183">
        <v>1</v>
      </c>
      <c r="I1210" s="183">
        <v>1.6</v>
      </c>
      <c r="J1210" s="183">
        <v>1.1499999999999999</v>
      </c>
      <c r="K1210" s="20">
        <v>1</v>
      </c>
    </row>
    <row r="1211" spans="1:11">
      <c r="A1211" s="16" t="s">
        <v>1274</v>
      </c>
      <c r="B1211" s="7" t="s">
        <v>2128</v>
      </c>
      <c r="C1211" s="7" t="s">
        <v>1528</v>
      </c>
      <c r="D1211" s="7" t="s">
        <v>2129</v>
      </c>
      <c r="E1211" s="7" t="s">
        <v>1540</v>
      </c>
      <c r="F1211" s="181">
        <v>5.69</v>
      </c>
      <c r="G1211" s="182">
        <v>0.35599999999999998</v>
      </c>
      <c r="H1211" s="183">
        <v>1</v>
      </c>
      <c r="I1211" s="183">
        <v>1.6</v>
      </c>
      <c r="J1211" s="183">
        <v>1.1499999999999999</v>
      </c>
      <c r="K1211" s="20">
        <v>1</v>
      </c>
    </row>
    <row r="1212" spans="1:11">
      <c r="A1212" s="16" t="s">
        <v>1275</v>
      </c>
      <c r="B1212" s="7" t="s">
        <v>2128</v>
      </c>
      <c r="C1212" s="7" t="s">
        <v>1531</v>
      </c>
      <c r="D1212" s="7" t="s">
        <v>2129</v>
      </c>
      <c r="E1212" s="7" t="s">
        <v>1540</v>
      </c>
      <c r="F1212" s="181">
        <v>9.06</v>
      </c>
      <c r="G1212" s="182">
        <v>0.62439999999999996</v>
      </c>
      <c r="H1212" s="183">
        <v>1</v>
      </c>
      <c r="I1212" s="183">
        <v>1.6</v>
      </c>
      <c r="J1212" s="183">
        <v>1.1499999999999999</v>
      </c>
      <c r="K1212" s="20">
        <v>1</v>
      </c>
    </row>
    <row r="1213" spans="1:11">
      <c r="A1213" s="16" t="s">
        <v>1276</v>
      </c>
      <c r="B1213" s="7" t="s">
        <v>2128</v>
      </c>
      <c r="C1213" s="7" t="s">
        <v>1532</v>
      </c>
      <c r="D1213" s="7" t="s">
        <v>2129</v>
      </c>
      <c r="E1213" s="7" t="s">
        <v>1540</v>
      </c>
      <c r="F1213" s="181">
        <v>11.16</v>
      </c>
      <c r="G1213" s="182">
        <v>0.98040000000000005</v>
      </c>
      <c r="H1213" s="183">
        <v>1</v>
      </c>
      <c r="I1213" s="183">
        <v>1.6</v>
      </c>
      <c r="J1213" s="183">
        <v>1.1499999999999999</v>
      </c>
      <c r="K1213" s="20">
        <v>1</v>
      </c>
    </row>
    <row r="1214" spans="1:11">
      <c r="A1214" s="16" t="s">
        <v>1277</v>
      </c>
      <c r="B1214" s="7" t="s">
        <v>2128</v>
      </c>
      <c r="C1214" s="7" t="s">
        <v>1533</v>
      </c>
      <c r="D1214" s="7" t="s">
        <v>2129</v>
      </c>
      <c r="E1214" s="7" t="s">
        <v>1540</v>
      </c>
      <c r="F1214" s="181">
        <v>14.95</v>
      </c>
      <c r="G1214" s="182">
        <v>1.7535000000000001</v>
      </c>
      <c r="H1214" s="183">
        <v>1</v>
      </c>
      <c r="I1214" s="183">
        <v>1.6</v>
      </c>
      <c r="J1214" s="183">
        <v>1.1499999999999999</v>
      </c>
      <c r="K1214" s="20">
        <v>1</v>
      </c>
    </row>
    <row r="1215" spans="1:11">
      <c r="A1215" s="16" t="s">
        <v>1278</v>
      </c>
      <c r="B1215" s="7" t="s">
        <v>2130</v>
      </c>
      <c r="C1215" s="7" t="s">
        <v>1528</v>
      </c>
      <c r="D1215" s="7" t="s">
        <v>2131</v>
      </c>
      <c r="E1215" s="7" t="s">
        <v>1974</v>
      </c>
      <c r="F1215" s="181">
        <v>8.14</v>
      </c>
      <c r="G1215" s="182">
        <v>0.76870000000000005</v>
      </c>
      <c r="H1215" s="183">
        <v>1</v>
      </c>
      <c r="I1215" s="183">
        <v>1</v>
      </c>
      <c r="J1215" s="183">
        <v>1</v>
      </c>
      <c r="K1215" s="20">
        <v>1</v>
      </c>
    </row>
    <row r="1216" spans="1:11">
      <c r="A1216" s="16" t="s">
        <v>1279</v>
      </c>
      <c r="B1216" s="7" t="s">
        <v>2130</v>
      </c>
      <c r="C1216" s="7" t="s">
        <v>1531</v>
      </c>
      <c r="D1216" s="7" t="s">
        <v>2131</v>
      </c>
      <c r="E1216" s="7" t="s">
        <v>1974</v>
      </c>
      <c r="F1216" s="181">
        <v>17.559999999999999</v>
      </c>
      <c r="G1216" s="182">
        <v>2.1728000000000001</v>
      </c>
      <c r="H1216" s="183">
        <v>1</v>
      </c>
      <c r="I1216" s="183">
        <v>1</v>
      </c>
      <c r="J1216" s="183">
        <v>1</v>
      </c>
      <c r="K1216" s="20">
        <v>1</v>
      </c>
    </row>
    <row r="1217" spans="1:11">
      <c r="A1217" s="16" t="s">
        <v>1280</v>
      </c>
      <c r="B1217" s="7" t="s">
        <v>2130</v>
      </c>
      <c r="C1217" s="7" t="s">
        <v>1532</v>
      </c>
      <c r="D1217" s="7" t="s">
        <v>2131</v>
      </c>
      <c r="E1217" s="7" t="s">
        <v>1974</v>
      </c>
      <c r="F1217" s="181">
        <v>26.98</v>
      </c>
      <c r="G1217" s="182">
        <v>3.8896999999999999</v>
      </c>
      <c r="H1217" s="183">
        <v>1</v>
      </c>
      <c r="I1217" s="183">
        <v>1</v>
      </c>
      <c r="J1217" s="183">
        <v>1</v>
      </c>
      <c r="K1217" s="20">
        <v>1</v>
      </c>
    </row>
    <row r="1218" spans="1:11">
      <c r="A1218" s="16" t="s">
        <v>1281</v>
      </c>
      <c r="B1218" s="7" t="s">
        <v>2130</v>
      </c>
      <c r="C1218" s="7" t="s">
        <v>1533</v>
      </c>
      <c r="D1218" s="7" t="s">
        <v>2131</v>
      </c>
      <c r="E1218" s="7" t="s">
        <v>1974</v>
      </c>
      <c r="F1218" s="181">
        <v>46.57</v>
      </c>
      <c r="G1218" s="182">
        <v>9.2928999999999995</v>
      </c>
      <c r="H1218" s="183">
        <v>1</v>
      </c>
      <c r="I1218" s="183">
        <v>1</v>
      </c>
      <c r="J1218" s="183">
        <v>1</v>
      </c>
      <c r="K1218" s="20">
        <v>1</v>
      </c>
    </row>
    <row r="1219" spans="1:11">
      <c r="A1219" s="16" t="s">
        <v>1282</v>
      </c>
      <c r="B1219" s="7" t="s">
        <v>2132</v>
      </c>
      <c r="C1219" s="7" t="s">
        <v>1528</v>
      </c>
      <c r="D1219" s="7" t="s">
        <v>2133</v>
      </c>
      <c r="E1219" s="7" t="s">
        <v>1540</v>
      </c>
      <c r="F1219" s="181">
        <v>1.67</v>
      </c>
      <c r="G1219" s="182">
        <v>1.0815999999999999</v>
      </c>
      <c r="H1219" s="183">
        <v>1</v>
      </c>
      <c r="I1219" s="183">
        <v>1.6</v>
      </c>
      <c r="J1219" s="183">
        <v>1.1499999999999999</v>
      </c>
      <c r="K1219" s="20">
        <v>1</v>
      </c>
    </row>
    <row r="1220" spans="1:11">
      <c r="A1220" s="16" t="s">
        <v>1283</v>
      </c>
      <c r="B1220" s="7" t="s">
        <v>2132</v>
      </c>
      <c r="C1220" s="7" t="s">
        <v>1531</v>
      </c>
      <c r="D1220" s="7" t="s">
        <v>2133</v>
      </c>
      <c r="E1220" s="7" t="s">
        <v>1540</v>
      </c>
      <c r="F1220" s="181">
        <v>6.23</v>
      </c>
      <c r="G1220" s="182">
        <v>1.2534000000000001</v>
      </c>
      <c r="H1220" s="183">
        <v>1</v>
      </c>
      <c r="I1220" s="183">
        <v>1.6</v>
      </c>
      <c r="J1220" s="183">
        <v>1.1499999999999999</v>
      </c>
      <c r="K1220" s="20">
        <v>1</v>
      </c>
    </row>
    <row r="1221" spans="1:11">
      <c r="A1221" s="16" t="s">
        <v>1284</v>
      </c>
      <c r="B1221" s="7" t="s">
        <v>2132</v>
      </c>
      <c r="C1221" s="7" t="s">
        <v>1532</v>
      </c>
      <c r="D1221" s="7" t="s">
        <v>2133</v>
      </c>
      <c r="E1221" s="7" t="s">
        <v>1540</v>
      </c>
      <c r="F1221" s="181">
        <v>8.48</v>
      </c>
      <c r="G1221" s="182">
        <v>1.7851999999999999</v>
      </c>
      <c r="H1221" s="183">
        <v>1</v>
      </c>
      <c r="I1221" s="183">
        <v>1.6</v>
      </c>
      <c r="J1221" s="183">
        <v>1.1499999999999999</v>
      </c>
      <c r="K1221" s="20">
        <v>1</v>
      </c>
    </row>
    <row r="1222" spans="1:11">
      <c r="A1222" s="16" t="s">
        <v>1285</v>
      </c>
      <c r="B1222" s="7" t="s">
        <v>2132</v>
      </c>
      <c r="C1222" s="7" t="s">
        <v>1533</v>
      </c>
      <c r="D1222" s="7" t="s">
        <v>2133</v>
      </c>
      <c r="E1222" s="7" t="s">
        <v>1540</v>
      </c>
      <c r="F1222" s="181">
        <v>14.48</v>
      </c>
      <c r="G1222" s="182">
        <v>4.0087999999999999</v>
      </c>
      <c r="H1222" s="183">
        <v>1</v>
      </c>
      <c r="I1222" s="183">
        <v>1.6</v>
      </c>
      <c r="J1222" s="183">
        <v>1.1499999999999999</v>
      </c>
      <c r="K1222" s="20">
        <v>1</v>
      </c>
    </row>
    <row r="1223" spans="1:11">
      <c r="A1223" s="16" t="s">
        <v>1286</v>
      </c>
      <c r="B1223" s="7" t="s">
        <v>2134</v>
      </c>
      <c r="C1223" s="7" t="s">
        <v>1528</v>
      </c>
      <c r="D1223" s="7" t="s">
        <v>2135</v>
      </c>
      <c r="E1223" s="7" t="s">
        <v>1540</v>
      </c>
      <c r="F1223" s="181">
        <v>5.25</v>
      </c>
      <c r="G1223" s="182">
        <v>0.64490000000000003</v>
      </c>
      <c r="H1223" s="183">
        <v>1</v>
      </c>
      <c r="I1223" s="183">
        <v>1.6</v>
      </c>
      <c r="J1223" s="183">
        <v>1.1499999999999999</v>
      </c>
      <c r="K1223" s="20">
        <v>1</v>
      </c>
    </row>
    <row r="1224" spans="1:11">
      <c r="A1224" s="16" t="s">
        <v>1287</v>
      </c>
      <c r="B1224" s="7" t="s">
        <v>2134</v>
      </c>
      <c r="C1224" s="7" t="s">
        <v>1531</v>
      </c>
      <c r="D1224" s="7" t="s">
        <v>2135</v>
      </c>
      <c r="E1224" s="7" t="s">
        <v>1540</v>
      </c>
      <c r="F1224" s="181">
        <v>4.6500000000000004</v>
      </c>
      <c r="G1224" s="182">
        <v>0.91410000000000002</v>
      </c>
      <c r="H1224" s="183">
        <v>1</v>
      </c>
      <c r="I1224" s="183">
        <v>1.6</v>
      </c>
      <c r="J1224" s="183">
        <v>1.1499999999999999</v>
      </c>
      <c r="K1224" s="20">
        <v>1</v>
      </c>
    </row>
    <row r="1225" spans="1:11">
      <c r="A1225" s="16" t="s">
        <v>1288</v>
      </c>
      <c r="B1225" s="7" t="s">
        <v>2134</v>
      </c>
      <c r="C1225" s="7" t="s">
        <v>1532</v>
      </c>
      <c r="D1225" s="7" t="s">
        <v>2135</v>
      </c>
      <c r="E1225" s="7" t="s">
        <v>1540</v>
      </c>
      <c r="F1225" s="181">
        <v>6.19</v>
      </c>
      <c r="G1225" s="182">
        <v>1.2370000000000001</v>
      </c>
      <c r="H1225" s="183">
        <v>1</v>
      </c>
      <c r="I1225" s="183">
        <v>1.6</v>
      </c>
      <c r="J1225" s="183">
        <v>1.1499999999999999</v>
      </c>
      <c r="K1225" s="20">
        <v>1</v>
      </c>
    </row>
    <row r="1226" spans="1:11">
      <c r="A1226" s="16" t="s">
        <v>1289</v>
      </c>
      <c r="B1226" s="7" t="s">
        <v>2134</v>
      </c>
      <c r="C1226" s="7" t="s">
        <v>1533</v>
      </c>
      <c r="D1226" s="7" t="s">
        <v>2135</v>
      </c>
      <c r="E1226" s="7" t="s">
        <v>1540</v>
      </c>
      <c r="F1226" s="181">
        <v>10.47</v>
      </c>
      <c r="G1226" s="182">
        <v>2.3950999999999998</v>
      </c>
      <c r="H1226" s="183">
        <v>1</v>
      </c>
      <c r="I1226" s="183">
        <v>1.6</v>
      </c>
      <c r="J1226" s="183">
        <v>1.1499999999999999</v>
      </c>
      <c r="K1226" s="20">
        <v>1</v>
      </c>
    </row>
    <row r="1227" spans="1:11">
      <c r="A1227" s="16" t="s">
        <v>1290</v>
      </c>
      <c r="B1227" s="7" t="s">
        <v>2136</v>
      </c>
      <c r="C1227" s="7" t="s">
        <v>1528</v>
      </c>
      <c r="D1227" s="7" t="s">
        <v>2137</v>
      </c>
      <c r="E1227" s="7" t="s">
        <v>1540</v>
      </c>
      <c r="F1227" s="181">
        <v>4.24</v>
      </c>
      <c r="G1227" s="182">
        <v>0.87570000000000003</v>
      </c>
      <c r="H1227" s="183">
        <v>1</v>
      </c>
      <c r="I1227" s="183">
        <v>1.6</v>
      </c>
      <c r="J1227" s="183">
        <v>1.1499999999999999</v>
      </c>
      <c r="K1227" s="20">
        <v>1</v>
      </c>
    </row>
    <row r="1228" spans="1:11">
      <c r="A1228" s="16" t="s">
        <v>1291</v>
      </c>
      <c r="B1228" s="7" t="s">
        <v>2136</v>
      </c>
      <c r="C1228" s="7" t="s">
        <v>1531</v>
      </c>
      <c r="D1228" s="7" t="s">
        <v>2137</v>
      </c>
      <c r="E1228" s="7" t="s">
        <v>1540</v>
      </c>
      <c r="F1228" s="181">
        <v>4.6900000000000004</v>
      </c>
      <c r="G1228" s="182">
        <v>0.93759999999999999</v>
      </c>
      <c r="H1228" s="183">
        <v>1</v>
      </c>
      <c r="I1228" s="183">
        <v>1.6</v>
      </c>
      <c r="J1228" s="183">
        <v>1.1499999999999999</v>
      </c>
      <c r="K1228" s="20">
        <v>1</v>
      </c>
    </row>
    <row r="1229" spans="1:11">
      <c r="A1229" s="16" t="s">
        <v>1292</v>
      </c>
      <c r="B1229" s="7" t="s">
        <v>2136</v>
      </c>
      <c r="C1229" s="7" t="s">
        <v>1532</v>
      </c>
      <c r="D1229" s="7" t="s">
        <v>2137</v>
      </c>
      <c r="E1229" s="7" t="s">
        <v>1540</v>
      </c>
      <c r="F1229" s="181">
        <v>6.98</v>
      </c>
      <c r="G1229" s="182">
        <v>1.4404999999999999</v>
      </c>
      <c r="H1229" s="183">
        <v>1</v>
      </c>
      <c r="I1229" s="183">
        <v>1.6</v>
      </c>
      <c r="J1229" s="183">
        <v>1.1499999999999999</v>
      </c>
      <c r="K1229" s="20">
        <v>1</v>
      </c>
    </row>
    <row r="1230" spans="1:11">
      <c r="A1230" s="16" t="s">
        <v>1293</v>
      </c>
      <c r="B1230" s="7" t="s">
        <v>2136</v>
      </c>
      <c r="C1230" s="7" t="s">
        <v>1533</v>
      </c>
      <c r="D1230" s="7" t="s">
        <v>2137</v>
      </c>
      <c r="E1230" s="7" t="s">
        <v>1540</v>
      </c>
      <c r="F1230" s="181">
        <v>12.45</v>
      </c>
      <c r="G1230" s="182">
        <v>2.5068000000000001</v>
      </c>
      <c r="H1230" s="183">
        <v>1</v>
      </c>
      <c r="I1230" s="183">
        <v>1.6</v>
      </c>
      <c r="J1230" s="183">
        <v>1.1499999999999999</v>
      </c>
      <c r="K1230" s="20">
        <v>1</v>
      </c>
    </row>
    <row r="1231" spans="1:11">
      <c r="A1231" s="16" t="s">
        <v>1294</v>
      </c>
      <c r="B1231" s="7" t="s">
        <v>2138</v>
      </c>
      <c r="C1231" s="7" t="s">
        <v>1528</v>
      </c>
      <c r="D1231" s="7" t="s">
        <v>2139</v>
      </c>
      <c r="E1231" s="7" t="s">
        <v>1540</v>
      </c>
      <c r="F1231" s="181">
        <v>3.02</v>
      </c>
      <c r="G1231" s="182">
        <v>0.58620000000000005</v>
      </c>
      <c r="H1231" s="183">
        <v>1</v>
      </c>
      <c r="I1231" s="183">
        <v>1.6</v>
      </c>
      <c r="J1231" s="183">
        <v>1.1499999999999999</v>
      </c>
      <c r="K1231" s="20">
        <v>1</v>
      </c>
    </row>
    <row r="1232" spans="1:11">
      <c r="A1232" s="16" t="s">
        <v>1295</v>
      </c>
      <c r="B1232" s="7" t="s">
        <v>2138</v>
      </c>
      <c r="C1232" s="7" t="s">
        <v>1531</v>
      </c>
      <c r="D1232" s="7" t="s">
        <v>2139</v>
      </c>
      <c r="E1232" s="7" t="s">
        <v>1540</v>
      </c>
      <c r="F1232" s="181">
        <v>3.59</v>
      </c>
      <c r="G1232" s="182">
        <v>0.7208</v>
      </c>
      <c r="H1232" s="183">
        <v>1</v>
      </c>
      <c r="I1232" s="183">
        <v>1.6</v>
      </c>
      <c r="J1232" s="183">
        <v>1.1499999999999999</v>
      </c>
      <c r="K1232" s="20">
        <v>1</v>
      </c>
    </row>
    <row r="1233" spans="1:11">
      <c r="A1233" s="16" t="s">
        <v>1296</v>
      </c>
      <c r="B1233" s="7" t="s">
        <v>2138</v>
      </c>
      <c r="C1233" s="7" t="s">
        <v>1532</v>
      </c>
      <c r="D1233" s="7" t="s">
        <v>2139</v>
      </c>
      <c r="E1233" s="7" t="s">
        <v>1540</v>
      </c>
      <c r="F1233" s="181">
        <v>5.29</v>
      </c>
      <c r="G1233" s="182">
        <v>1.0359</v>
      </c>
      <c r="H1233" s="183">
        <v>1</v>
      </c>
      <c r="I1233" s="183">
        <v>1.6</v>
      </c>
      <c r="J1233" s="183">
        <v>1.1499999999999999</v>
      </c>
      <c r="K1233" s="20">
        <v>1</v>
      </c>
    </row>
    <row r="1234" spans="1:11">
      <c r="A1234" s="16" t="s">
        <v>1297</v>
      </c>
      <c r="B1234" s="7" t="s">
        <v>2138</v>
      </c>
      <c r="C1234" s="7" t="s">
        <v>1533</v>
      </c>
      <c r="D1234" s="7" t="s">
        <v>2139</v>
      </c>
      <c r="E1234" s="7" t="s">
        <v>1540</v>
      </c>
      <c r="F1234" s="181">
        <v>8.69</v>
      </c>
      <c r="G1234" s="182">
        <v>2.0605000000000002</v>
      </c>
      <c r="H1234" s="183">
        <v>1</v>
      </c>
      <c r="I1234" s="183">
        <v>1.6</v>
      </c>
      <c r="J1234" s="183">
        <v>1.1499999999999999</v>
      </c>
      <c r="K1234" s="20">
        <v>1</v>
      </c>
    </row>
    <row r="1235" spans="1:11">
      <c r="A1235" s="16" t="s">
        <v>1298</v>
      </c>
      <c r="B1235" s="7" t="s">
        <v>2140</v>
      </c>
      <c r="C1235" s="7" t="s">
        <v>1528</v>
      </c>
      <c r="D1235" s="7" t="s">
        <v>2141</v>
      </c>
      <c r="E1235" s="7" t="s">
        <v>1530</v>
      </c>
      <c r="F1235" s="181">
        <v>11</v>
      </c>
      <c r="G1235" s="182">
        <v>2.9358</v>
      </c>
      <c r="H1235" s="183">
        <v>1</v>
      </c>
      <c r="I1235" s="183">
        <v>1</v>
      </c>
      <c r="J1235" s="184">
        <v>1</v>
      </c>
      <c r="K1235" s="20">
        <v>1</v>
      </c>
    </row>
    <row r="1236" spans="1:11">
      <c r="A1236" s="16" t="s">
        <v>1299</v>
      </c>
      <c r="B1236" s="7" t="s">
        <v>2140</v>
      </c>
      <c r="C1236" s="7" t="s">
        <v>1531</v>
      </c>
      <c r="D1236" s="7" t="s">
        <v>2141</v>
      </c>
      <c r="E1236" s="7" t="s">
        <v>1530</v>
      </c>
      <c r="F1236" s="181">
        <v>7.87</v>
      </c>
      <c r="G1236" s="182">
        <v>3.2545999999999999</v>
      </c>
      <c r="H1236" s="183">
        <v>1</v>
      </c>
      <c r="I1236" s="183">
        <v>1</v>
      </c>
      <c r="J1236" s="184">
        <v>1</v>
      </c>
      <c r="K1236" s="20">
        <v>1</v>
      </c>
    </row>
    <row r="1237" spans="1:11">
      <c r="A1237" s="16" t="s">
        <v>1300</v>
      </c>
      <c r="B1237" s="7" t="s">
        <v>2140</v>
      </c>
      <c r="C1237" s="7" t="s">
        <v>1532</v>
      </c>
      <c r="D1237" s="7" t="s">
        <v>2141</v>
      </c>
      <c r="E1237" s="7" t="s">
        <v>1530</v>
      </c>
      <c r="F1237" s="181">
        <v>10.71</v>
      </c>
      <c r="G1237" s="182">
        <v>4.6014999999999997</v>
      </c>
      <c r="H1237" s="183">
        <v>1</v>
      </c>
      <c r="I1237" s="183">
        <v>1</v>
      </c>
      <c r="J1237" s="184">
        <v>1</v>
      </c>
      <c r="K1237" s="20">
        <v>1</v>
      </c>
    </row>
    <row r="1238" spans="1:11">
      <c r="A1238" s="16" t="s">
        <v>1301</v>
      </c>
      <c r="B1238" s="7" t="s">
        <v>2140</v>
      </c>
      <c r="C1238" s="7" t="s">
        <v>1533</v>
      </c>
      <c r="D1238" s="7" t="s">
        <v>2141</v>
      </c>
      <c r="E1238" s="7" t="s">
        <v>1530</v>
      </c>
      <c r="F1238" s="181">
        <v>21.23</v>
      </c>
      <c r="G1238" s="182">
        <v>9.4321000000000002</v>
      </c>
      <c r="H1238" s="183">
        <v>1</v>
      </c>
      <c r="I1238" s="183">
        <v>1</v>
      </c>
      <c r="J1238" s="184">
        <v>1</v>
      </c>
      <c r="K1238" s="20">
        <v>1</v>
      </c>
    </row>
    <row r="1239" spans="1:11">
      <c r="A1239" s="16" t="s">
        <v>1302</v>
      </c>
      <c r="B1239" s="7" t="s">
        <v>2142</v>
      </c>
      <c r="C1239" s="7" t="s">
        <v>1528</v>
      </c>
      <c r="D1239" s="7" t="s">
        <v>2143</v>
      </c>
      <c r="E1239" s="7" t="s">
        <v>1530</v>
      </c>
      <c r="F1239" s="181">
        <v>5.1100000000000003</v>
      </c>
      <c r="G1239" s="182">
        <v>1.3037000000000001</v>
      </c>
      <c r="H1239" s="183">
        <v>1</v>
      </c>
      <c r="I1239" s="183">
        <v>1</v>
      </c>
      <c r="J1239" s="184">
        <v>1</v>
      </c>
      <c r="K1239" s="20">
        <v>1</v>
      </c>
    </row>
    <row r="1240" spans="1:11">
      <c r="A1240" s="16" t="s">
        <v>1303</v>
      </c>
      <c r="B1240" s="7" t="s">
        <v>2142</v>
      </c>
      <c r="C1240" s="7" t="s">
        <v>1531</v>
      </c>
      <c r="D1240" s="7" t="s">
        <v>2143</v>
      </c>
      <c r="E1240" s="7" t="s">
        <v>1530</v>
      </c>
      <c r="F1240" s="181">
        <v>6.26</v>
      </c>
      <c r="G1240" s="182">
        <v>2.0503999999999998</v>
      </c>
      <c r="H1240" s="183">
        <v>1</v>
      </c>
      <c r="I1240" s="183">
        <v>1</v>
      </c>
      <c r="J1240" s="184">
        <v>1</v>
      </c>
      <c r="K1240" s="20">
        <v>1</v>
      </c>
    </row>
    <row r="1241" spans="1:11">
      <c r="A1241" s="16" t="s">
        <v>1304</v>
      </c>
      <c r="B1241" s="7" t="s">
        <v>2142</v>
      </c>
      <c r="C1241" s="7" t="s">
        <v>1532</v>
      </c>
      <c r="D1241" s="7" t="s">
        <v>2143</v>
      </c>
      <c r="E1241" s="7" t="s">
        <v>1530</v>
      </c>
      <c r="F1241" s="181">
        <v>8.2100000000000009</v>
      </c>
      <c r="G1241" s="182">
        <v>2.9683999999999999</v>
      </c>
      <c r="H1241" s="183">
        <v>1</v>
      </c>
      <c r="I1241" s="183">
        <v>1</v>
      </c>
      <c r="J1241" s="184">
        <v>1</v>
      </c>
      <c r="K1241" s="20">
        <v>1</v>
      </c>
    </row>
    <row r="1242" spans="1:11">
      <c r="A1242" s="16" t="s">
        <v>1305</v>
      </c>
      <c r="B1242" s="7" t="s">
        <v>2142</v>
      </c>
      <c r="C1242" s="7" t="s">
        <v>1533</v>
      </c>
      <c r="D1242" s="7" t="s">
        <v>2143</v>
      </c>
      <c r="E1242" s="7" t="s">
        <v>1530</v>
      </c>
      <c r="F1242" s="181">
        <v>18.190000000000001</v>
      </c>
      <c r="G1242" s="182">
        <v>7.8868999999999998</v>
      </c>
      <c r="H1242" s="183">
        <v>1</v>
      </c>
      <c r="I1242" s="183">
        <v>1</v>
      </c>
      <c r="J1242" s="184">
        <v>1</v>
      </c>
      <c r="K1242" s="20">
        <v>1</v>
      </c>
    </row>
    <row r="1243" spans="1:11">
      <c r="A1243" s="16" t="s">
        <v>1306</v>
      </c>
      <c r="B1243" s="7" t="s">
        <v>2144</v>
      </c>
      <c r="C1243" s="7" t="s">
        <v>1528</v>
      </c>
      <c r="D1243" s="7" t="s">
        <v>2145</v>
      </c>
      <c r="E1243" s="7" t="s">
        <v>1530</v>
      </c>
      <c r="F1243" s="181">
        <v>5.58</v>
      </c>
      <c r="G1243" s="182">
        <v>2.0602</v>
      </c>
      <c r="H1243" s="183">
        <v>1</v>
      </c>
      <c r="I1243" s="183">
        <v>1</v>
      </c>
      <c r="J1243" s="184">
        <v>1</v>
      </c>
      <c r="K1243" s="20">
        <v>1</v>
      </c>
    </row>
    <row r="1244" spans="1:11">
      <c r="A1244" s="16" t="s">
        <v>1307</v>
      </c>
      <c r="B1244" s="7" t="s">
        <v>2144</v>
      </c>
      <c r="C1244" s="7" t="s">
        <v>1531</v>
      </c>
      <c r="D1244" s="7" t="s">
        <v>2145</v>
      </c>
      <c r="E1244" s="7" t="s">
        <v>1530</v>
      </c>
      <c r="F1244" s="181">
        <v>5.85</v>
      </c>
      <c r="G1244" s="182">
        <v>2.2890999999999999</v>
      </c>
      <c r="H1244" s="183">
        <v>1</v>
      </c>
      <c r="I1244" s="183">
        <v>1</v>
      </c>
      <c r="J1244" s="184">
        <v>1</v>
      </c>
      <c r="K1244" s="20">
        <v>1</v>
      </c>
    </row>
    <row r="1245" spans="1:11">
      <c r="A1245" s="16" t="s">
        <v>1308</v>
      </c>
      <c r="B1245" s="7" t="s">
        <v>2144</v>
      </c>
      <c r="C1245" s="7" t="s">
        <v>1532</v>
      </c>
      <c r="D1245" s="7" t="s">
        <v>2145</v>
      </c>
      <c r="E1245" s="7" t="s">
        <v>1530</v>
      </c>
      <c r="F1245" s="181">
        <v>9.2899999999999991</v>
      </c>
      <c r="G1245" s="182">
        <v>3.8502999999999998</v>
      </c>
      <c r="H1245" s="183">
        <v>1</v>
      </c>
      <c r="I1245" s="183">
        <v>1</v>
      </c>
      <c r="J1245" s="184">
        <v>1</v>
      </c>
      <c r="K1245" s="20">
        <v>1</v>
      </c>
    </row>
    <row r="1246" spans="1:11">
      <c r="A1246" s="16" t="s">
        <v>1309</v>
      </c>
      <c r="B1246" s="7" t="s">
        <v>2144</v>
      </c>
      <c r="C1246" s="7" t="s">
        <v>1533</v>
      </c>
      <c r="D1246" s="7" t="s">
        <v>2145</v>
      </c>
      <c r="E1246" s="7" t="s">
        <v>1530</v>
      </c>
      <c r="F1246" s="181">
        <v>17.739999999999998</v>
      </c>
      <c r="G1246" s="182">
        <v>7.6867999999999999</v>
      </c>
      <c r="H1246" s="183">
        <v>1</v>
      </c>
      <c r="I1246" s="183">
        <v>1</v>
      </c>
      <c r="J1246" s="184">
        <v>1</v>
      </c>
      <c r="K1246" s="20">
        <v>1</v>
      </c>
    </row>
    <row r="1247" spans="1:11">
      <c r="A1247" s="16" t="s">
        <v>1310</v>
      </c>
      <c r="B1247" s="7" t="s">
        <v>2146</v>
      </c>
      <c r="C1247" s="7" t="s">
        <v>1528</v>
      </c>
      <c r="D1247" s="7" t="s">
        <v>2147</v>
      </c>
      <c r="E1247" s="7" t="s">
        <v>1540</v>
      </c>
      <c r="F1247" s="181">
        <v>2.87</v>
      </c>
      <c r="G1247" s="182">
        <v>0.83199999999999996</v>
      </c>
      <c r="H1247" s="183">
        <v>1</v>
      </c>
      <c r="I1247" s="183">
        <v>1.6</v>
      </c>
      <c r="J1247" s="183">
        <v>1.1499999999999999</v>
      </c>
      <c r="K1247" s="20">
        <v>1</v>
      </c>
    </row>
    <row r="1248" spans="1:11">
      <c r="A1248" s="16" t="s">
        <v>1311</v>
      </c>
      <c r="B1248" s="7" t="s">
        <v>2146</v>
      </c>
      <c r="C1248" s="7" t="s">
        <v>1531</v>
      </c>
      <c r="D1248" s="7" t="s">
        <v>2147</v>
      </c>
      <c r="E1248" s="7" t="s">
        <v>1540</v>
      </c>
      <c r="F1248" s="181">
        <v>3.62</v>
      </c>
      <c r="G1248" s="182">
        <v>1.0262</v>
      </c>
      <c r="H1248" s="183">
        <v>1</v>
      </c>
      <c r="I1248" s="183">
        <v>1.6</v>
      </c>
      <c r="J1248" s="183">
        <v>1.1499999999999999</v>
      </c>
      <c r="K1248" s="20">
        <v>1</v>
      </c>
    </row>
    <row r="1249" spans="1:11">
      <c r="A1249" s="16" t="s">
        <v>1312</v>
      </c>
      <c r="B1249" s="7" t="s">
        <v>2146</v>
      </c>
      <c r="C1249" s="7" t="s">
        <v>1532</v>
      </c>
      <c r="D1249" s="7" t="s">
        <v>2147</v>
      </c>
      <c r="E1249" s="7" t="s">
        <v>1540</v>
      </c>
      <c r="F1249" s="181">
        <v>5.6</v>
      </c>
      <c r="G1249" s="182">
        <v>1.6549</v>
      </c>
      <c r="H1249" s="183">
        <v>1</v>
      </c>
      <c r="I1249" s="183">
        <v>1.6</v>
      </c>
      <c r="J1249" s="183">
        <v>1.1499999999999999</v>
      </c>
      <c r="K1249" s="20">
        <v>1</v>
      </c>
    </row>
    <row r="1250" spans="1:11">
      <c r="A1250" s="16" t="s">
        <v>1313</v>
      </c>
      <c r="B1250" s="7" t="s">
        <v>2146</v>
      </c>
      <c r="C1250" s="7" t="s">
        <v>1533</v>
      </c>
      <c r="D1250" s="7" t="s">
        <v>2147</v>
      </c>
      <c r="E1250" s="7" t="s">
        <v>1540</v>
      </c>
      <c r="F1250" s="181">
        <v>13.17</v>
      </c>
      <c r="G1250" s="182">
        <v>4.4282000000000004</v>
      </c>
      <c r="H1250" s="183">
        <v>1</v>
      </c>
      <c r="I1250" s="183">
        <v>1.6</v>
      </c>
      <c r="J1250" s="183">
        <v>1.1499999999999999</v>
      </c>
      <c r="K1250" s="20">
        <v>1</v>
      </c>
    </row>
    <row r="1251" spans="1:11">
      <c r="A1251" s="16" t="s">
        <v>1314</v>
      </c>
      <c r="B1251" s="7" t="s">
        <v>2148</v>
      </c>
      <c r="C1251" s="7" t="s">
        <v>1528</v>
      </c>
      <c r="D1251" s="7" t="s">
        <v>2149</v>
      </c>
      <c r="E1251" s="7" t="s">
        <v>1540</v>
      </c>
      <c r="F1251" s="181">
        <v>3.18</v>
      </c>
      <c r="G1251" s="182">
        <v>1.4208000000000001</v>
      </c>
      <c r="H1251" s="183">
        <v>1</v>
      </c>
      <c r="I1251" s="183">
        <v>1.6</v>
      </c>
      <c r="J1251" s="183">
        <v>1.1499999999999999</v>
      </c>
      <c r="K1251" s="20">
        <v>1</v>
      </c>
    </row>
    <row r="1252" spans="1:11">
      <c r="A1252" s="16" t="s">
        <v>1315</v>
      </c>
      <c r="B1252" s="7" t="s">
        <v>2148</v>
      </c>
      <c r="C1252" s="7" t="s">
        <v>1531</v>
      </c>
      <c r="D1252" s="7" t="s">
        <v>2149</v>
      </c>
      <c r="E1252" s="7" t="s">
        <v>1540</v>
      </c>
      <c r="F1252" s="181">
        <v>5.85</v>
      </c>
      <c r="G1252" s="182">
        <v>2.1435</v>
      </c>
      <c r="H1252" s="183">
        <v>1</v>
      </c>
      <c r="I1252" s="183">
        <v>1.6</v>
      </c>
      <c r="J1252" s="183">
        <v>1.1499999999999999</v>
      </c>
      <c r="K1252" s="20">
        <v>1</v>
      </c>
    </row>
    <row r="1253" spans="1:11">
      <c r="A1253" s="16" t="s">
        <v>1316</v>
      </c>
      <c r="B1253" s="7" t="s">
        <v>2148</v>
      </c>
      <c r="C1253" s="7" t="s">
        <v>1532</v>
      </c>
      <c r="D1253" s="7" t="s">
        <v>2149</v>
      </c>
      <c r="E1253" s="7" t="s">
        <v>1540</v>
      </c>
      <c r="F1253" s="181">
        <v>11.18</v>
      </c>
      <c r="G1253" s="182">
        <v>3.3988</v>
      </c>
      <c r="H1253" s="183">
        <v>1</v>
      </c>
      <c r="I1253" s="183">
        <v>1.6</v>
      </c>
      <c r="J1253" s="183">
        <v>1.1499999999999999</v>
      </c>
      <c r="K1253" s="20">
        <v>1</v>
      </c>
    </row>
    <row r="1254" spans="1:11">
      <c r="A1254" s="16" t="s">
        <v>1317</v>
      </c>
      <c r="B1254" s="7" t="s">
        <v>2148</v>
      </c>
      <c r="C1254" s="7" t="s">
        <v>1533</v>
      </c>
      <c r="D1254" s="7" t="s">
        <v>2149</v>
      </c>
      <c r="E1254" s="7" t="s">
        <v>1540</v>
      </c>
      <c r="F1254" s="181">
        <v>21.6</v>
      </c>
      <c r="G1254" s="182">
        <v>6.8235000000000001</v>
      </c>
      <c r="H1254" s="183">
        <v>1</v>
      </c>
      <c r="I1254" s="183">
        <v>1.6</v>
      </c>
      <c r="J1254" s="183">
        <v>1.1499999999999999</v>
      </c>
      <c r="K1254" s="20">
        <v>1</v>
      </c>
    </row>
    <row r="1255" spans="1:11">
      <c r="A1255" s="16" t="s">
        <v>1318</v>
      </c>
      <c r="B1255" s="7" t="s">
        <v>2150</v>
      </c>
      <c r="C1255" s="7" t="s">
        <v>1528</v>
      </c>
      <c r="D1255" s="7" t="s">
        <v>2151</v>
      </c>
      <c r="E1255" s="7" t="s">
        <v>1540</v>
      </c>
      <c r="F1255" s="181">
        <v>2.81</v>
      </c>
      <c r="G1255" s="182">
        <v>1.0065</v>
      </c>
      <c r="H1255" s="183">
        <v>1</v>
      </c>
      <c r="I1255" s="183">
        <v>1.6</v>
      </c>
      <c r="J1255" s="183">
        <v>1.1499999999999999</v>
      </c>
      <c r="K1255" s="20">
        <v>1</v>
      </c>
    </row>
    <row r="1256" spans="1:11">
      <c r="A1256" s="16" t="s">
        <v>1319</v>
      </c>
      <c r="B1256" s="7" t="s">
        <v>2150</v>
      </c>
      <c r="C1256" s="7" t="s">
        <v>1531</v>
      </c>
      <c r="D1256" s="7" t="s">
        <v>2151</v>
      </c>
      <c r="E1256" s="7" t="s">
        <v>1540</v>
      </c>
      <c r="F1256" s="181">
        <v>4.8</v>
      </c>
      <c r="G1256" s="182">
        <v>1.4943</v>
      </c>
      <c r="H1256" s="183">
        <v>1</v>
      </c>
      <c r="I1256" s="183">
        <v>1.6</v>
      </c>
      <c r="J1256" s="183">
        <v>1.1499999999999999</v>
      </c>
      <c r="K1256" s="20">
        <v>1</v>
      </c>
    </row>
    <row r="1257" spans="1:11">
      <c r="A1257" s="16" t="s">
        <v>1320</v>
      </c>
      <c r="B1257" s="7" t="s">
        <v>2150</v>
      </c>
      <c r="C1257" s="7" t="s">
        <v>1532</v>
      </c>
      <c r="D1257" s="7" t="s">
        <v>2151</v>
      </c>
      <c r="E1257" s="7" t="s">
        <v>1540</v>
      </c>
      <c r="F1257" s="181">
        <v>9.4499999999999993</v>
      </c>
      <c r="G1257" s="182">
        <v>2.5286</v>
      </c>
      <c r="H1257" s="183">
        <v>1</v>
      </c>
      <c r="I1257" s="183">
        <v>1.6</v>
      </c>
      <c r="J1257" s="183">
        <v>1.1499999999999999</v>
      </c>
      <c r="K1257" s="20">
        <v>1</v>
      </c>
    </row>
    <row r="1258" spans="1:11">
      <c r="A1258" s="16" t="s">
        <v>1321</v>
      </c>
      <c r="B1258" s="7" t="s">
        <v>2150</v>
      </c>
      <c r="C1258" s="7" t="s">
        <v>1533</v>
      </c>
      <c r="D1258" s="7" t="s">
        <v>2151</v>
      </c>
      <c r="E1258" s="7" t="s">
        <v>1540</v>
      </c>
      <c r="F1258" s="181">
        <v>18.12</v>
      </c>
      <c r="G1258" s="182">
        <v>5.2394999999999996</v>
      </c>
      <c r="H1258" s="183">
        <v>1</v>
      </c>
      <c r="I1258" s="183">
        <v>1.6</v>
      </c>
      <c r="J1258" s="183">
        <v>1.1499999999999999</v>
      </c>
      <c r="K1258" s="20">
        <v>1</v>
      </c>
    </row>
    <row r="1259" spans="1:11">
      <c r="A1259" s="16" t="s">
        <v>1322</v>
      </c>
      <c r="B1259" s="7" t="s">
        <v>2152</v>
      </c>
      <c r="C1259" s="7" t="s">
        <v>1528</v>
      </c>
      <c r="D1259" s="7" t="s">
        <v>2153</v>
      </c>
      <c r="E1259" s="7" t="s">
        <v>1540</v>
      </c>
      <c r="F1259" s="181">
        <v>2.4900000000000002</v>
      </c>
      <c r="G1259" s="182">
        <v>0.77239999999999998</v>
      </c>
      <c r="H1259" s="183">
        <v>1</v>
      </c>
      <c r="I1259" s="183">
        <v>1.6</v>
      </c>
      <c r="J1259" s="183">
        <v>1.1499999999999999</v>
      </c>
      <c r="K1259" s="20">
        <v>1</v>
      </c>
    </row>
    <row r="1260" spans="1:11">
      <c r="A1260" s="16" t="s">
        <v>1323</v>
      </c>
      <c r="B1260" s="7" t="s">
        <v>2152</v>
      </c>
      <c r="C1260" s="7" t="s">
        <v>1531</v>
      </c>
      <c r="D1260" s="7" t="s">
        <v>2153</v>
      </c>
      <c r="E1260" s="7" t="s">
        <v>1540</v>
      </c>
      <c r="F1260" s="181">
        <v>4.6500000000000004</v>
      </c>
      <c r="G1260" s="182">
        <v>1.1820999999999999</v>
      </c>
      <c r="H1260" s="183">
        <v>1</v>
      </c>
      <c r="I1260" s="183">
        <v>1.6</v>
      </c>
      <c r="J1260" s="183">
        <v>1.1499999999999999</v>
      </c>
      <c r="K1260" s="20">
        <v>1</v>
      </c>
    </row>
    <row r="1261" spans="1:11">
      <c r="A1261" s="16" t="s">
        <v>1324</v>
      </c>
      <c r="B1261" s="7" t="s">
        <v>2152</v>
      </c>
      <c r="C1261" s="7" t="s">
        <v>1532</v>
      </c>
      <c r="D1261" s="7" t="s">
        <v>2153</v>
      </c>
      <c r="E1261" s="7" t="s">
        <v>1540</v>
      </c>
      <c r="F1261" s="181">
        <v>8.93</v>
      </c>
      <c r="G1261" s="182">
        <v>2.0914999999999999</v>
      </c>
      <c r="H1261" s="183">
        <v>1</v>
      </c>
      <c r="I1261" s="183">
        <v>1.6</v>
      </c>
      <c r="J1261" s="183">
        <v>1.1499999999999999</v>
      </c>
      <c r="K1261" s="20">
        <v>1</v>
      </c>
    </row>
    <row r="1262" spans="1:11">
      <c r="A1262" s="16" t="s">
        <v>1325</v>
      </c>
      <c r="B1262" s="7" t="s">
        <v>2152</v>
      </c>
      <c r="C1262" s="7" t="s">
        <v>1533</v>
      </c>
      <c r="D1262" s="7" t="s">
        <v>2153</v>
      </c>
      <c r="E1262" s="7" t="s">
        <v>1540</v>
      </c>
      <c r="F1262" s="181">
        <v>16.98</v>
      </c>
      <c r="G1262" s="182">
        <v>4.4847000000000001</v>
      </c>
      <c r="H1262" s="183">
        <v>1</v>
      </c>
      <c r="I1262" s="183">
        <v>1.6</v>
      </c>
      <c r="J1262" s="183">
        <v>1.1499999999999999</v>
      </c>
      <c r="K1262" s="20">
        <v>1</v>
      </c>
    </row>
    <row r="1263" spans="1:11">
      <c r="A1263" s="16" t="s">
        <v>1326</v>
      </c>
      <c r="B1263" s="7" t="s">
        <v>2154</v>
      </c>
      <c r="C1263" s="7" t="s">
        <v>2155</v>
      </c>
      <c r="D1263" s="7" t="s">
        <v>2156</v>
      </c>
      <c r="E1263" s="7" t="s">
        <v>1530</v>
      </c>
      <c r="F1263" s="181" t="s">
        <v>2166</v>
      </c>
      <c r="G1263" s="182">
        <v>-1</v>
      </c>
      <c r="H1263" s="183">
        <v>1</v>
      </c>
      <c r="I1263" s="183">
        <v>1</v>
      </c>
      <c r="J1263" s="184">
        <v>1</v>
      </c>
      <c r="K1263" s="20">
        <v>1</v>
      </c>
    </row>
    <row r="1264" spans="1:11" ht="17.25" thickBot="1">
      <c r="A1264" s="17" t="s">
        <v>1327</v>
      </c>
      <c r="B1264" s="18" t="s">
        <v>2157</v>
      </c>
      <c r="C1264" s="18" t="s">
        <v>2155</v>
      </c>
      <c r="D1264" s="18" t="s">
        <v>47</v>
      </c>
      <c r="E1264" s="18" t="s">
        <v>1530</v>
      </c>
      <c r="F1264" s="185" t="s">
        <v>2166</v>
      </c>
      <c r="G1264" s="186">
        <v>-1</v>
      </c>
      <c r="H1264" s="187">
        <v>1</v>
      </c>
      <c r="I1264" s="187">
        <v>1</v>
      </c>
      <c r="J1264" s="188">
        <v>1</v>
      </c>
      <c r="K1264" s="189">
        <v>1</v>
      </c>
    </row>
    <row r="1265" spans="1:1">
      <c r="A1265" s="13"/>
    </row>
  </sheetData>
  <autoFilter ref="A6:K1264"/>
  <mergeCells count="3">
    <mergeCell ref="B3:J3"/>
    <mergeCell ref="B4:J4"/>
    <mergeCell ref="B5:J5"/>
  </mergeCells>
  <pageMargins left="0.7" right="0.7" top="0.75" bottom="0.7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4"/>
  <sheetViews>
    <sheetView view="pageBreakPreview" topLeftCell="C1" zoomScale="70" zoomScaleNormal="70" zoomScaleSheetLayoutView="70" workbookViewId="0">
      <pane ySplit="4" topLeftCell="A5" activePane="bottomLeft" state="frozen"/>
      <selection pane="bottomLeft" activeCell="T1" sqref="T1"/>
    </sheetView>
  </sheetViews>
  <sheetFormatPr defaultColWidth="9.140625" defaultRowHeight="16.5"/>
  <cols>
    <col min="1" max="1" width="18.42578125" style="1" hidden="1" customWidth="1"/>
    <col min="2" max="2" width="20" style="1" hidden="1" customWidth="1"/>
    <col min="3" max="3" width="13.7109375" style="1" bestFit="1" customWidth="1"/>
    <col min="4" max="4" width="63.5703125" style="1" bestFit="1" customWidth="1"/>
    <col min="5" max="5" width="22.28515625" style="1" bestFit="1" customWidth="1"/>
    <col min="6" max="6" width="8.7109375" style="1" bestFit="1" customWidth="1"/>
    <col min="7" max="7" width="14.28515625" style="2" bestFit="1" customWidth="1"/>
    <col min="8" max="8" width="18.85546875" style="3" bestFit="1" customWidth="1"/>
    <col min="9" max="10" width="17.85546875" style="3" customWidth="1"/>
    <col min="11" max="11" width="19.28515625" style="2" bestFit="1" customWidth="1"/>
    <col min="12" max="12" width="16.85546875" style="1" customWidth="1"/>
    <col min="13" max="13" width="20.7109375" style="1" customWidth="1"/>
    <col min="14" max="14" width="18.140625" style="21" customWidth="1"/>
    <col min="15" max="15" width="10.7109375" style="1" customWidth="1"/>
    <col min="16" max="17" width="12.5703125" style="1" customWidth="1"/>
    <col min="18" max="18" width="9.140625" style="1"/>
    <col min="19" max="19" width="12.5703125" style="1" customWidth="1"/>
    <col min="20" max="20" width="9.140625" style="1"/>
    <col min="21" max="22" width="13.85546875" style="1" bestFit="1" customWidth="1"/>
    <col min="23" max="16384" width="9.140625" style="1"/>
  </cols>
  <sheetData>
    <row r="1" spans="1:22" ht="17.25">
      <c r="B1" s="276" t="s">
        <v>1521</v>
      </c>
      <c r="C1" s="276"/>
      <c r="D1" s="276"/>
      <c r="E1" s="276"/>
      <c r="F1" s="276"/>
      <c r="G1" s="276"/>
      <c r="H1" s="276"/>
      <c r="I1" s="276"/>
      <c r="J1" s="276"/>
      <c r="K1" s="276"/>
      <c r="L1" s="276"/>
      <c r="M1" s="276"/>
      <c r="N1" s="276"/>
      <c r="O1" s="276"/>
    </row>
    <row r="2" spans="1:22" ht="17.25">
      <c r="B2" s="276" t="s">
        <v>2918</v>
      </c>
      <c r="C2" s="276"/>
      <c r="D2" s="276"/>
      <c r="E2" s="276"/>
      <c r="F2" s="276"/>
      <c r="G2" s="276"/>
      <c r="H2" s="276"/>
      <c r="I2" s="276"/>
      <c r="J2" s="276"/>
      <c r="K2" s="276"/>
      <c r="L2" s="276"/>
      <c r="M2" s="276"/>
      <c r="N2" s="276"/>
      <c r="O2" s="276"/>
    </row>
    <row r="3" spans="1:22">
      <c r="B3" s="277"/>
      <c r="C3" s="277"/>
      <c r="D3" s="277"/>
      <c r="E3" s="277"/>
      <c r="F3" s="277"/>
      <c r="G3" s="277"/>
      <c r="H3" s="277"/>
      <c r="I3" s="277"/>
      <c r="J3" s="277"/>
      <c r="K3" s="277"/>
      <c r="L3" s="277"/>
      <c r="M3" s="277"/>
      <c r="N3" s="277"/>
      <c r="O3" s="277"/>
    </row>
    <row r="4" spans="1:22" s="169" customFormat="1" ht="33">
      <c r="A4" s="167" t="s">
        <v>2632</v>
      </c>
      <c r="B4" s="22" t="s">
        <v>2175</v>
      </c>
      <c r="C4" s="22" t="s">
        <v>1328</v>
      </c>
      <c r="D4" s="22" t="s">
        <v>1329</v>
      </c>
      <c r="E4" s="22" t="s">
        <v>1330</v>
      </c>
      <c r="F4" s="22" t="s">
        <v>1331</v>
      </c>
      <c r="G4" s="23" t="s">
        <v>1332</v>
      </c>
      <c r="H4" s="24" t="s">
        <v>2272</v>
      </c>
      <c r="I4" s="24" t="s">
        <v>2273</v>
      </c>
      <c r="J4" s="24" t="s">
        <v>2274</v>
      </c>
      <c r="K4" s="23" t="s">
        <v>1333</v>
      </c>
      <c r="L4" s="22" t="s">
        <v>2158</v>
      </c>
      <c r="M4" s="22" t="s">
        <v>2174</v>
      </c>
      <c r="N4" s="168" t="s">
        <v>2250</v>
      </c>
      <c r="O4" s="167" t="s">
        <v>2634</v>
      </c>
      <c r="P4" s="167" t="s">
        <v>2627</v>
      </c>
      <c r="Q4" s="167" t="s">
        <v>2631</v>
      </c>
      <c r="R4" s="167" t="s">
        <v>2831</v>
      </c>
      <c r="S4" s="167" t="s">
        <v>2633</v>
      </c>
    </row>
    <row r="5" spans="1:22">
      <c r="A5" s="37" t="s">
        <v>2652</v>
      </c>
      <c r="B5" s="25" t="s">
        <v>2177</v>
      </c>
      <c r="C5" s="25" t="s">
        <v>1334</v>
      </c>
      <c r="D5" s="25" t="s">
        <v>1335</v>
      </c>
      <c r="E5" s="25" t="s">
        <v>1336</v>
      </c>
      <c r="F5" s="25" t="s">
        <v>1337</v>
      </c>
      <c r="G5" s="26">
        <v>1.0979000000000001</v>
      </c>
      <c r="H5" s="27">
        <v>0.28499999999999998</v>
      </c>
      <c r="I5" s="27">
        <v>1.6999999999999998E-2</v>
      </c>
      <c r="J5" s="27">
        <f t="shared" ref="J5:J34" si="0">SUM(H5:I5)</f>
        <v>0.30199999999999999</v>
      </c>
      <c r="K5" s="26">
        <v>0.10294466666666668</v>
      </c>
      <c r="L5" s="25" t="s">
        <v>2161</v>
      </c>
      <c r="M5" s="36">
        <v>0.1</v>
      </c>
      <c r="N5" s="28">
        <v>0.89200000000000002</v>
      </c>
      <c r="O5" s="37" t="s">
        <v>1530</v>
      </c>
      <c r="P5" s="37">
        <v>0</v>
      </c>
      <c r="Q5" s="37" t="s">
        <v>1527</v>
      </c>
      <c r="R5" s="31">
        <f t="shared" ref="R5:R36" si="1">IF(G5&gt;1,0.696,0.62)</f>
        <v>0.69599999999999995</v>
      </c>
      <c r="S5" s="165">
        <v>5742.33</v>
      </c>
      <c r="U5" s="21"/>
      <c r="V5" s="21"/>
    </row>
    <row r="6" spans="1:22">
      <c r="A6" s="37" t="s">
        <v>2653</v>
      </c>
      <c r="B6" s="25" t="s">
        <v>2178</v>
      </c>
      <c r="C6" s="25" t="s">
        <v>1338</v>
      </c>
      <c r="D6" s="25" t="s">
        <v>1339</v>
      </c>
      <c r="E6" s="25" t="s">
        <v>1340</v>
      </c>
      <c r="F6" s="25" t="s">
        <v>1337</v>
      </c>
      <c r="G6" s="26">
        <v>1.0401</v>
      </c>
      <c r="H6" s="27">
        <v>0.30599999999999999</v>
      </c>
      <c r="I6" s="27">
        <v>1.2999999999999999E-2</v>
      </c>
      <c r="J6" s="27">
        <f t="shared" si="0"/>
        <v>0.31900000000000001</v>
      </c>
      <c r="K6" s="26">
        <v>7.5144666666666693E-2</v>
      </c>
      <c r="L6" s="25" t="s">
        <v>2161</v>
      </c>
      <c r="M6" s="36">
        <v>0.1</v>
      </c>
      <c r="N6" s="28">
        <v>0.93440000000000001</v>
      </c>
      <c r="O6" s="37" t="s">
        <v>1530</v>
      </c>
      <c r="P6" s="37">
        <v>0</v>
      </c>
      <c r="Q6" s="37" t="s">
        <v>1527</v>
      </c>
      <c r="R6" s="31">
        <f>IF(G6&gt;1,0.696,0.62)</f>
        <v>0.69599999999999995</v>
      </c>
      <c r="S6" s="165">
        <v>5526.06</v>
      </c>
      <c r="U6" s="21"/>
      <c r="V6" s="21"/>
    </row>
    <row r="7" spans="1:22">
      <c r="A7" s="37" t="s">
        <v>2654</v>
      </c>
      <c r="B7" s="25" t="s">
        <v>2179</v>
      </c>
      <c r="C7" s="25" t="s">
        <v>1341</v>
      </c>
      <c r="D7" s="25" t="s">
        <v>1342</v>
      </c>
      <c r="E7" s="25" t="s">
        <v>1343</v>
      </c>
      <c r="F7" s="25" t="s">
        <v>1337</v>
      </c>
      <c r="G7" s="26">
        <v>1.0979000000000001</v>
      </c>
      <c r="H7" s="27">
        <v>0.32699999999999996</v>
      </c>
      <c r="I7" s="27">
        <v>2.3E-2</v>
      </c>
      <c r="J7" s="27">
        <f t="shared" si="0"/>
        <v>0.35</v>
      </c>
      <c r="K7" s="26">
        <v>0.40495913333333339</v>
      </c>
      <c r="L7" s="25" t="s">
        <v>2161</v>
      </c>
      <c r="M7" s="36">
        <v>0.1</v>
      </c>
      <c r="N7" s="28">
        <v>1</v>
      </c>
      <c r="O7" s="37" t="s">
        <v>1530</v>
      </c>
      <c r="P7" s="37">
        <v>0</v>
      </c>
      <c r="Q7" s="37" t="s">
        <v>1527</v>
      </c>
      <c r="R7" s="31">
        <f t="shared" si="1"/>
        <v>0.69599999999999995</v>
      </c>
      <c r="S7" s="165">
        <v>5742.33</v>
      </c>
      <c r="U7" s="21"/>
      <c r="V7" s="21"/>
    </row>
    <row r="8" spans="1:22">
      <c r="A8" s="37" t="s">
        <v>2655</v>
      </c>
      <c r="B8" s="25" t="s">
        <v>2251</v>
      </c>
      <c r="C8" s="25" t="s">
        <v>1341</v>
      </c>
      <c r="D8" s="25" t="s">
        <v>1342</v>
      </c>
      <c r="E8" s="25" t="s">
        <v>1343</v>
      </c>
      <c r="F8" s="25" t="s">
        <v>1337</v>
      </c>
      <c r="G8" s="26">
        <v>1.0979000000000001</v>
      </c>
      <c r="H8" s="27">
        <v>0.32699999999999996</v>
      </c>
      <c r="I8" s="27">
        <v>2.3E-2</v>
      </c>
      <c r="J8" s="27">
        <f t="shared" si="0"/>
        <v>0.35</v>
      </c>
      <c r="K8" s="26">
        <v>0.40495913333333339</v>
      </c>
      <c r="L8" s="25" t="s">
        <v>2161</v>
      </c>
      <c r="M8" s="36">
        <v>0.1</v>
      </c>
      <c r="N8" s="28">
        <v>1</v>
      </c>
      <c r="O8" s="37" t="s">
        <v>1530</v>
      </c>
      <c r="P8" s="37">
        <v>0</v>
      </c>
      <c r="Q8" s="37" t="s">
        <v>1527</v>
      </c>
      <c r="R8" s="31">
        <f t="shared" si="1"/>
        <v>0.69599999999999995</v>
      </c>
      <c r="S8" s="165">
        <v>5742.33</v>
      </c>
      <c r="U8" s="21"/>
      <c r="V8" s="21"/>
    </row>
    <row r="9" spans="1:22">
      <c r="A9" s="37" t="s">
        <v>2656</v>
      </c>
      <c r="B9" s="25" t="s">
        <v>2180</v>
      </c>
      <c r="C9" s="25" t="s">
        <v>1344</v>
      </c>
      <c r="D9" s="25" t="s">
        <v>1345</v>
      </c>
      <c r="E9" s="25" t="s">
        <v>1346</v>
      </c>
      <c r="F9" s="25" t="s">
        <v>1337</v>
      </c>
      <c r="G9" s="26">
        <v>1.1548</v>
      </c>
      <c r="H9" s="27">
        <v>0.59399999999999997</v>
      </c>
      <c r="I9" s="27">
        <v>2.3E-2</v>
      </c>
      <c r="J9" s="27">
        <f t="shared" si="0"/>
        <v>0.61699999999999999</v>
      </c>
      <c r="K9" s="26">
        <v>0.23401913333333335</v>
      </c>
      <c r="L9" s="25" t="s">
        <v>2160</v>
      </c>
      <c r="M9" s="36">
        <v>0.1</v>
      </c>
      <c r="N9" s="28">
        <v>1.0458000000000001</v>
      </c>
      <c r="O9" s="37" t="s">
        <v>1530</v>
      </c>
      <c r="P9" s="37">
        <v>0</v>
      </c>
      <c r="Q9" s="37" t="s">
        <v>1527</v>
      </c>
      <c r="R9" s="31">
        <f t="shared" si="1"/>
        <v>0.69599999999999995</v>
      </c>
      <c r="S9" s="165">
        <v>5955.24</v>
      </c>
      <c r="U9" s="21"/>
      <c r="V9" s="21"/>
    </row>
    <row r="10" spans="1:22">
      <c r="A10" s="37" t="s">
        <v>2657</v>
      </c>
      <c r="B10" s="25" t="s">
        <v>2181</v>
      </c>
      <c r="C10" s="25" t="s">
        <v>1347</v>
      </c>
      <c r="D10" s="25" t="s">
        <v>1348</v>
      </c>
      <c r="E10" s="25" t="s">
        <v>1349</v>
      </c>
      <c r="F10" s="25" t="s">
        <v>1337</v>
      </c>
      <c r="G10" s="26">
        <v>1.0979000000000001</v>
      </c>
      <c r="H10" s="27">
        <v>0.35799999999999998</v>
      </c>
      <c r="I10" s="27">
        <v>3.2999999999999995E-2</v>
      </c>
      <c r="J10" s="27">
        <f t="shared" si="0"/>
        <v>0.39099999999999996</v>
      </c>
      <c r="K10" s="26">
        <v>0</v>
      </c>
      <c r="L10" s="25" t="s">
        <v>2160</v>
      </c>
      <c r="M10" s="36">
        <v>0.1</v>
      </c>
      <c r="N10" s="28">
        <v>1.0782</v>
      </c>
      <c r="O10" s="37" t="s">
        <v>1530</v>
      </c>
      <c r="P10" s="37">
        <v>0</v>
      </c>
      <c r="Q10" s="37" t="s">
        <v>1527</v>
      </c>
      <c r="R10" s="31">
        <f t="shared" si="1"/>
        <v>0.69599999999999995</v>
      </c>
      <c r="S10" s="165">
        <v>5742.33</v>
      </c>
      <c r="U10" s="21"/>
      <c r="V10" s="21"/>
    </row>
    <row r="11" spans="1:22">
      <c r="A11" s="37" t="s">
        <v>2658</v>
      </c>
      <c r="B11" s="25" t="s">
        <v>2182</v>
      </c>
      <c r="C11" s="25" t="s">
        <v>1350</v>
      </c>
      <c r="D11" s="25" t="s">
        <v>1351</v>
      </c>
      <c r="E11" s="25" t="s">
        <v>1352</v>
      </c>
      <c r="F11" s="25" t="s">
        <v>1337</v>
      </c>
      <c r="G11" s="26">
        <v>1.0441</v>
      </c>
      <c r="H11" s="27">
        <v>0.50599999999999989</v>
      </c>
      <c r="I11" s="27">
        <v>9.2999999999999999E-2</v>
      </c>
      <c r="J11" s="27">
        <f t="shared" si="0"/>
        <v>0.59899999999999987</v>
      </c>
      <c r="K11" s="26">
        <v>5.484466666666668E-2</v>
      </c>
      <c r="L11" s="25" t="s">
        <v>2160</v>
      </c>
      <c r="M11" s="36">
        <v>0.1</v>
      </c>
      <c r="N11" s="28">
        <v>1.2327999999999999</v>
      </c>
      <c r="O11" s="37" t="s">
        <v>1530</v>
      </c>
      <c r="P11" s="37">
        <v>0</v>
      </c>
      <c r="Q11" s="37" t="s">
        <v>1527</v>
      </c>
      <c r="R11" s="31">
        <f t="shared" si="1"/>
        <v>0.69599999999999995</v>
      </c>
      <c r="S11" s="165">
        <v>5541.03</v>
      </c>
      <c r="U11" s="21"/>
      <c r="V11" s="21"/>
    </row>
    <row r="12" spans="1:22">
      <c r="A12" s="37" t="s">
        <v>2659</v>
      </c>
      <c r="B12" s="25" t="s">
        <v>2183</v>
      </c>
      <c r="C12" s="25" t="s">
        <v>1353</v>
      </c>
      <c r="D12" s="25" t="s">
        <v>1354</v>
      </c>
      <c r="E12" s="25" t="s">
        <v>1340</v>
      </c>
      <c r="F12" s="25" t="s">
        <v>1337</v>
      </c>
      <c r="G12" s="26">
        <v>1.0401</v>
      </c>
      <c r="H12" s="27">
        <v>0.84699999999999998</v>
      </c>
      <c r="I12" s="27">
        <v>6.5999999999999989E-2</v>
      </c>
      <c r="J12" s="27">
        <f t="shared" si="0"/>
        <v>0.91299999999999992</v>
      </c>
      <c r="K12" s="26">
        <v>0.1564691333333334</v>
      </c>
      <c r="L12" s="25" t="s">
        <v>2161</v>
      </c>
      <c r="M12" s="36">
        <v>0.1</v>
      </c>
      <c r="N12" s="28">
        <v>0.82550000000000001</v>
      </c>
      <c r="O12" s="37" t="s">
        <v>1530</v>
      </c>
      <c r="P12" s="37">
        <v>0</v>
      </c>
      <c r="Q12" s="37" t="s">
        <v>1527</v>
      </c>
      <c r="R12" s="31">
        <f t="shared" si="1"/>
        <v>0.69599999999999995</v>
      </c>
      <c r="S12" s="165">
        <v>5526.06</v>
      </c>
      <c r="U12" s="21"/>
      <c r="V12" s="21"/>
    </row>
    <row r="13" spans="1:22">
      <c r="A13" s="37" t="s">
        <v>2660</v>
      </c>
      <c r="B13" s="25" t="s">
        <v>2184</v>
      </c>
      <c r="C13" s="25" t="s">
        <v>1355</v>
      </c>
      <c r="D13" s="25" t="s">
        <v>1356</v>
      </c>
      <c r="E13" s="25" t="s">
        <v>1357</v>
      </c>
      <c r="F13" s="25" t="s">
        <v>1337</v>
      </c>
      <c r="G13" s="26">
        <v>1.0979000000000001</v>
      </c>
      <c r="H13" s="27">
        <v>0.32799999999999996</v>
      </c>
      <c r="I13" s="27">
        <v>1.5999999999999997E-2</v>
      </c>
      <c r="J13" s="27">
        <f t="shared" si="0"/>
        <v>0.34399999999999997</v>
      </c>
      <c r="K13" s="26">
        <v>0.13864913333333334</v>
      </c>
      <c r="L13" s="25" t="s">
        <v>2161</v>
      </c>
      <c r="M13" s="36">
        <v>0.1</v>
      </c>
      <c r="N13" s="28">
        <v>1.0314000000000001</v>
      </c>
      <c r="O13" s="37" t="s">
        <v>1530</v>
      </c>
      <c r="P13" s="37">
        <v>0</v>
      </c>
      <c r="Q13" s="37" t="s">
        <v>1527</v>
      </c>
      <c r="R13" s="31">
        <f t="shared" si="1"/>
        <v>0.69599999999999995</v>
      </c>
      <c r="S13" s="165">
        <v>5742.33</v>
      </c>
      <c r="U13" s="21"/>
      <c r="V13" s="21"/>
    </row>
    <row r="14" spans="1:22">
      <c r="A14" s="37" t="s">
        <v>2661</v>
      </c>
      <c r="B14" s="25" t="s">
        <v>2252</v>
      </c>
      <c r="C14" s="25" t="s">
        <v>1355</v>
      </c>
      <c r="D14" s="25" t="s">
        <v>1356</v>
      </c>
      <c r="E14" s="25" t="s">
        <v>1357</v>
      </c>
      <c r="F14" s="25" t="s">
        <v>1337</v>
      </c>
      <c r="G14" s="26">
        <v>1.0979000000000001</v>
      </c>
      <c r="H14" s="27">
        <v>0.32799999999999996</v>
      </c>
      <c r="I14" s="27">
        <v>1.5999999999999997E-2</v>
      </c>
      <c r="J14" s="27">
        <f t="shared" si="0"/>
        <v>0.34399999999999997</v>
      </c>
      <c r="K14" s="26">
        <v>0.13864913333333334</v>
      </c>
      <c r="L14" s="25" t="s">
        <v>2161</v>
      </c>
      <c r="M14" s="36">
        <v>0.1</v>
      </c>
      <c r="N14" s="28">
        <v>1.0314000000000001</v>
      </c>
      <c r="O14" s="37" t="s">
        <v>1530</v>
      </c>
      <c r="P14" s="37">
        <v>0</v>
      </c>
      <c r="Q14" s="37" t="s">
        <v>1527</v>
      </c>
      <c r="R14" s="31">
        <f t="shared" si="1"/>
        <v>0.69599999999999995</v>
      </c>
      <c r="S14" s="165">
        <v>5742.33</v>
      </c>
      <c r="U14" s="21"/>
      <c r="V14" s="21"/>
    </row>
    <row r="15" spans="1:22">
      <c r="A15" s="37" t="s">
        <v>2662</v>
      </c>
      <c r="B15" s="25" t="s">
        <v>2185</v>
      </c>
      <c r="C15" s="25" t="s">
        <v>1358</v>
      </c>
      <c r="D15" s="25" t="s">
        <v>1359</v>
      </c>
      <c r="E15" s="25" t="s">
        <v>1360</v>
      </c>
      <c r="F15" s="25" t="s">
        <v>1337</v>
      </c>
      <c r="G15" s="26">
        <v>0.91239999999999999</v>
      </c>
      <c r="H15" s="27">
        <v>0.57499999999999996</v>
      </c>
      <c r="I15" s="27">
        <v>4.2999999999999997E-2</v>
      </c>
      <c r="J15" s="27">
        <f t="shared" si="0"/>
        <v>0.61799999999999999</v>
      </c>
      <c r="K15" s="26">
        <v>0.12346913333333337</v>
      </c>
      <c r="L15" s="25" t="s">
        <v>2160</v>
      </c>
      <c r="M15" s="36">
        <v>0.1</v>
      </c>
      <c r="N15" s="28">
        <v>1.2538</v>
      </c>
      <c r="O15" s="37" t="s">
        <v>1530</v>
      </c>
      <c r="P15" s="37">
        <v>0</v>
      </c>
      <c r="Q15" s="37" t="s">
        <v>1527</v>
      </c>
      <c r="R15" s="31">
        <f t="shared" si="1"/>
        <v>0.62</v>
      </c>
      <c r="S15" s="165">
        <v>5084.04</v>
      </c>
      <c r="U15" s="21"/>
      <c r="V15" s="21"/>
    </row>
    <row r="16" spans="1:22">
      <c r="A16" s="37" t="s">
        <v>2663</v>
      </c>
      <c r="B16" s="25" t="s">
        <v>2186</v>
      </c>
      <c r="C16" s="25" t="s">
        <v>1361</v>
      </c>
      <c r="D16" s="25" t="s">
        <v>1362</v>
      </c>
      <c r="E16" s="25" t="s">
        <v>1363</v>
      </c>
      <c r="F16" s="25" t="s">
        <v>1337</v>
      </c>
      <c r="G16" s="26">
        <v>0.91239999999999999</v>
      </c>
      <c r="H16" s="27">
        <v>0.39499999999999996</v>
      </c>
      <c r="I16" s="27">
        <v>3.3999999999999996E-2</v>
      </c>
      <c r="J16" s="27">
        <f t="shared" si="0"/>
        <v>0.42899999999999994</v>
      </c>
      <c r="K16" s="26">
        <v>0</v>
      </c>
      <c r="L16" s="25" t="s">
        <v>2160</v>
      </c>
      <c r="M16" s="36">
        <v>0.1</v>
      </c>
      <c r="N16" s="28">
        <v>0.89839999999999998</v>
      </c>
      <c r="O16" s="37" t="s">
        <v>1530</v>
      </c>
      <c r="P16" s="37">
        <v>0</v>
      </c>
      <c r="Q16" s="37" t="s">
        <v>1527</v>
      </c>
      <c r="R16" s="31">
        <f t="shared" si="1"/>
        <v>0.62</v>
      </c>
      <c r="S16" s="165">
        <v>5084.04</v>
      </c>
      <c r="U16" s="21"/>
      <c r="V16" s="21"/>
    </row>
    <row r="17" spans="1:22">
      <c r="A17" s="37" t="s">
        <v>2664</v>
      </c>
      <c r="B17" s="25" t="s">
        <v>2187</v>
      </c>
      <c r="C17" s="25" t="s">
        <v>1364</v>
      </c>
      <c r="D17" s="25" t="s">
        <v>1365</v>
      </c>
      <c r="E17" s="25" t="s">
        <v>1366</v>
      </c>
      <c r="F17" s="25" t="s">
        <v>1337</v>
      </c>
      <c r="G17" s="26">
        <v>1.1251</v>
      </c>
      <c r="H17" s="27">
        <v>0.33599999999999997</v>
      </c>
      <c r="I17" s="27">
        <v>3.3999999999999996E-2</v>
      </c>
      <c r="J17" s="27">
        <f t="shared" si="0"/>
        <v>0.36999999999999994</v>
      </c>
      <c r="K17" s="26">
        <v>9.9344666666666692E-2</v>
      </c>
      <c r="L17" s="25" t="s">
        <v>2161</v>
      </c>
      <c r="M17" s="36">
        <v>0.1</v>
      </c>
      <c r="N17" s="28">
        <v>0.87160000000000004</v>
      </c>
      <c r="O17" s="37" t="s">
        <v>1530</v>
      </c>
      <c r="P17" s="37">
        <v>0</v>
      </c>
      <c r="Q17" s="37" t="s">
        <v>1527</v>
      </c>
      <c r="R17" s="31">
        <f t="shared" si="1"/>
        <v>0.69599999999999995</v>
      </c>
      <c r="S17" s="165">
        <v>5844.11</v>
      </c>
      <c r="U17" s="21"/>
      <c r="V17" s="21"/>
    </row>
    <row r="18" spans="1:22">
      <c r="A18" s="37" t="s">
        <v>2665</v>
      </c>
      <c r="B18" s="25" t="s">
        <v>2188</v>
      </c>
      <c r="C18" s="25" t="s">
        <v>1367</v>
      </c>
      <c r="D18" s="25" t="s">
        <v>1368</v>
      </c>
      <c r="E18" s="25" t="s">
        <v>1369</v>
      </c>
      <c r="F18" s="25" t="s">
        <v>1337</v>
      </c>
      <c r="G18" s="26">
        <v>1.0979000000000001</v>
      </c>
      <c r="H18" s="27">
        <v>0.23199999999999998</v>
      </c>
      <c r="I18" s="27">
        <v>1.5999999999999997E-2</v>
      </c>
      <c r="J18" s="27">
        <f t="shared" si="0"/>
        <v>0.24799999999999997</v>
      </c>
      <c r="K18" s="26">
        <v>5.7644666666666677E-2</v>
      </c>
      <c r="L18" s="25" t="s">
        <v>2161</v>
      </c>
      <c r="M18" s="36">
        <v>0.1</v>
      </c>
      <c r="N18" s="28">
        <v>1</v>
      </c>
      <c r="O18" s="37" t="s">
        <v>1530</v>
      </c>
      <c r="P18" s="37">
        <v>0</v>
      </c>
      <c r="Q18" s="37" t="s">
        <v>1527</v>
      </c>
      <c r="R18" s="31">
        <f t="shared" si="1"/>
        <v>0.69599999999999995</v>
      </c>
      <c r="S18" s="165">
        <v>5742.33</v>
      </c>
      <c r="U18" s="21"/>
      <c r="V18" s="21"/>
    </row>
    <row r="19" spans="1:22">
      <c r="A19" s="37" t="s">
        <v>2666</v>
      </c>
      <c r="B19" s="25" t="s">
        <v>2189</v>
      </c>
      <c r="C19" s="25" t="s">
        <v>1370</v>
      </c>
      <c r="D19" s="25" t="s">
        <v>1371</v>
      </c>
      <c r="E19" s="25" t="s">
        <v>1372</v>
      </c>
      <c r="F19" s="25" t="s">
        <v>1373</v>
      </c>
      <c r="G19" s="26">
        <v>1.0401</v>
      </c>
      <c r="H19" s="27">
        <v>0.59599999999999997</v>
      </c>
      <c r="I19" s="27">
        <v>3.9E-2</v>
      </c>
      <c r="J19" s="27">
        <f t="shared" si="0"/>
        <v>0.63500000000000001</v>
      </c>
      <c r="K19" s="26">
        <v>0.10494466666666671</v>
      </c>
      <c r="L19" s="25" t="s">
        <v>2160</v>
      </c>
      <c r="M19" s="36">
        <v>0.1</v>
      </c>
      <c r="N19" s="28">
        <v>0.91839999999999999</v>
      </c>
      <c r="O19" s="37" t="s">
        <v>1530</v>
      </c>
      <c r="P19" s="37">
        <v>0</v>
      </c>
      <c r="Q19" s="37" t="s">
        <v>1527</v>
      </c>
      <c r="R19" s="31">
        <f t="shared" si="1"/>
        <v>0.69599999999999995</v>
      </c>
      <c r="S19" s="165">
        <v>5526.06</v>
      </c>
      <c r="U19" s="21"/>
      <c r="V19" s="21"/>
    </row>
    <row r="20" spans="1:22">
      <c r="A20" s="37" t="s">
        <v>2667</v>
      </c>
      <c r="B20" s="25" t="s">
        <v>2190</v>
      </c>
      <c r="C20" s="25" t="s">
        <v>1374</v>
      </c>
      <c r="D20" s="25" t="s">
        <v>1375</v>
      </c>
      <c r="E20" s="25" t="s">
        <v>1376</v>
      </c>
      <c r="F20" s="25" t="s">
        <v>1337</v>
      </c>
      <c r="G20" s="26">
        <v>0.91239999999999999</v>
      </c>
      <c r="H20" s="27">
        <v>0.65299999999999991</v>
      </c>
      <c r="I20" s="27">
        <v>3.2999999999999995E-2</v>
      </c>
      <c r="J20" s="27">
        <f t="shared" si="0"/>
        <v>0.68599999999999994</v>
      </c>
      <c r="K20" s="26">
        <v>4.0344666666666695E-2</v>
      </c>
      <c r="L20" s="25" t="s">
        <v>2160</v>
      </c>
      <c r="M20" s="36">
        <v>0.1</v>
      </c>
      <c r="N20" s="28">
        <v>1.1870000000000001</v>
      </c>
      <c r="O20" s="37" t="s">
        <v>1530</v>
      </c>
      <c r="P20" s="37">
        <v>0</v>
      </c>
      <c r="Q20" s="37" t="s">
        <v>1527</v>
      </c>
      <c r="R20" s="31">
        <f t="shared" si="1"/>
        <v>0.62</v>
      </c>
      <c r="S20" s="165">
        <v>5084.04</v>
      </c>
      <c r="U20" s="21"/>
      <c r="V20" s="21"/>
    </row>
    <row r="21" spans="1:22">
      <c r="A21" s="37" t="s">
        <v>2668</v>
      </c>
      <c r="B21" s="25" t="s">
        <v>2191</v>
      </c>
      <c r="C21" s="25" t="s">
        <v>1377</v>
      </c>
      <c r="D21" s="25" t="s">
        <v>1378</v>
      </c>
      <c r="E21" s="25" t="s">
        <v>1379</v>
      </c>
      <c r="F21" s="25" t="s">
        <v>1337</v>
      </c>
      <c r="G21" s="26">
        <v>1.0216000000000001</v>
      </c>
      <c r="H21" s="27">
        <v>0.53699999999999992</v>
      </c>
      <c r="I21" s="27">
        <v>5.3999999999999999E-2</v>
      </c>
      <c r="J21" s="27">
        <f t="shared" si="0"/>
        <v>0.59099999999999997</v>
      </c>
      <c r="K21" s="26">
        <v>4.0844666666666696E-2</v>
      </c>
      <c r="L21" s="25" t="s">
        <v>2160</v>
      </c>
      <c r="M21" s="36">
        <v>0.1</v>
      </c>
      <c r="N21" s="28">
        <v>1</v>
      </c>
      <c r="O21" s="37" t="s">
        <v>1530</v>
      </c>
      <c r="P21" s="37">
        <v>0</v>
      </c>
      <c r="Q21" s="37" t="s">
        <v>1527</v>
      </c>
      <c r="R21" s="31">
        <f t="shared" si="1"/>
        <v>0.69599999999999995</v>
      </c>
      <c r="S21" s="165">
        <v>5456.84</v>
      </c>
      <c r="U21" s="21"/>
      <c r="V21" s="21"/>
    </row>
    <row r="22" spans="1:22">
      <c r="A22" s="37" t="s">
        <v>2669</v>
      </c>
      <c r="B22" s="25" t="s">
        <v>2192</v>
      </c>
      <c r="C22" s="25" t="s">
        <v>1380</v>
      </c>
      <c r="D22" s="25" t="s">
        <v>1381</v>
      </c>
      <c r="E22" s="25" t="s">
        <v>1340</v>
      </c>
      <c r="F22" s="25" t="s">
        <v>1337</v>
      </c>
      <c r="G22" s="26">
        <v>1.0401</v>
      </c>
      <c r="H22" s="27">
        <v>0.33999999999999997</v>
      </c>
      <c r="I22" s="27">
        <v>1.6999999999999998E-2</v>
      </c>
      <c r="J22" s="27">
        <f t="shared" si="0"/>
        <v>0.35699999999999998</v>
      </c>
      <c r="K22" s="26">
        <v>7.63446666666667E-2</v>
      </c>
      <c r="L22" s="25" t="s">
        <v>2161</v>
      </c>
      <c r="M22" s="36">
        <v>0.1</v>
      </c>
      <c r="N22" s="28">
        <v>1</v>
      </c>
      <c r="O22" s="37" t="s">
        <v>1530</v>
      </c>
      <c r="P22" s="37">
        <v>0</v>
      </c>
      <c r="Q22" s="37" t="s">
        <v>1527</v>
      </c>
      <c r="R22" s="31">
        <f t="shared" si="1"/>
        <v>0.69599999999999995</v>
      </c>
      <c r="S22" s="165">
        <v>5526.06</v>
      </c>
      <c r="U22" s="21"/>
      <c r="V22" s="21"/>
    </row>
    <row r="23" spans="1:22">
      <c r="A23" s="37" t="s">
        <v>2670</v>
      </c>
      <c r="B23" s="25" t="s">
        <v>2193</v>
      </c>
      <c r="C23" s="25" t="s">
        <v>1382</v>
      </c>
      <c r="D23" s="25" t="s">
        <v>1383</v>
      </c>
      <c r="E23" s="25" t="s">
        <v>1384</v>
      </c>
      <c r="F23" s="25" t="s">
        <v>1337</v>
      </c>
      <c r="G23" s="26">
        <v>1.0979000000000001</v>
      </c>
      <c r="H23" s="27">
        <v>0.42299999999999999</v>
      </c>
      <c r="I23" s="27">
        <v>2.7E-2</v>
      </c>
      <c r="J23" s="27">
        <f t="shared" si="0"/>
        <v>0.45</v>
      </c>
      <c r="K23" s="26">
        <v>1.5244666666666684E-2</v>
      </c>
      <c r="L23" s="25" t="s">
        <v>2160</v>
      </c>
      <c r="M23" s="36">
        <v>0.1</v>
      </c>
      <c r="N23" s="28">
        <v>1.1560999999999999</v>
      </c>
      <c r="O23" s="37" t="s">
        <v>1530</v>
      </c>
      <c r="P23" s="37">
        <v>0</v>
      </c>
      <c r="Q23" s="37" t="s">
        <v>1527</v>
      </c>
      <c r="R23" s="31">
        <f t="shared" si="1"/>
        <v>0.69599999999999995</v>
      </c>
      <c r="S23" s="165">
        <v>5742.33</v>
      </c>
      <c r="U23" s="21"/>
      <c r="V23" s="21"/>
    </row>
    <row r="24" spans="1:22">
      <c r="A24" s="37" t="s">
        <v>2671</v>
      </c>
      <c r="B24" s="25" t="s">
        <v>2194</v>
      </c>
      <c r="C24" s="25" t="s">
        <v>1385</v>
      </c>
      <c r="D24" s="25" t="s">
        <v>1386</v>
      </c>
      <c r="E24" s="25" t="s">
        <v>1387</v>
      </c>
      <c r="F24" s="25" t="s">
        <v>1373</v>
      </c>
      <c r="G24" s="26">
        <v>0.91239999999999999</v>
      </c>
      <c r="H24" s="27">
        <v>0.43099999999999999</v>
      </c>
      <c r="I24" s="27">
        <v>2.5000000000000001E-2</v>
      </c>
      <c r="J24" s="27">
        <f t="shared" si="0"/>
        <v>0.45600000000000002</v>
      </c>
      <c r="K24" s="26">
        <v>9.2744666666666697E-2</v>
      </c>
      <c r="L24" s="25" t="s">
        <v>2160</v>
      </c>
      <c r="M24" s="36">
        <v>0.1</v>
      </c>
      <c r="N24" s="28">
        <v>1.0109999999999999</v>
      </c>
      <c r="O24" s="37" t="s">
        <v>1530</v>
      </c>
      <c r="P24" s="37">
        <v>0</v>
      </c>
      <c r="Q24" s="37" t="s">
        <v>1527</v>
      </c>
      <c r="R24" s="31">
        <f t="shared" si="1"/>
        <v>0.62</v>
      </c>
      <c r="S24" s="165">
        <v>5084.04</v>
      </c>
      <c r="U24" s="21"/>
      <c r="V24" s="21"/>
    </row>
    <row r="25" spans="1:22">
      <c r="A25" s="37" t="s">
        <v>2672</v>
      </c>
      <c r="B25" s="25" t="s">
        <v>2195</v>
      </c>
      <c r="C25" s="25" t="s">
        <v>1388</v>
      </c>
      <c r="D25" s="25" t="s">
        <v>1389</v>
      </c>
      <c r="E25" s="25" t="s">
        <v>1390</v>
      </c>
      <c r="F25" s="25" t="s">
        <v>1373</v>
      </c>
      <c r="G25" s="26">
        <v>1.0979000000000001</v>
      </c>
      <c r="H25" s="27">
        <v>0.50599999999999989</v>
      </c>
      <c r="I25" s="27">
        <v>3.5999999999999997E-2</v>
      </c>
      <c r="J25" s="27">
        <f t="shared" si="0"/>
        <v>0.54199999999999993</v>
      </c>
      <c r="K25" s="26">
        <v>0</v>
      </c>
      <c r="L25" s="25" t="s">
        <v>2161</v>
      </c>
      <c r="M25" s="36">
        <v>0.1</v>
      </c>
      <c r="N25" s="28">
        <v>1.0371999999999999</v>
      </c>
      <c r="O25" s="37" t="s">
        <v>1530</v>
      </c>
      <c r="P25" s="37">
        <v>0</v>
      </c>
      <c r="Q25" s="37" t="s">
        <v>1527</v>
      </c>
      <c r="R25" s="31">
        <f t="shared" si="1"/>
        <v>0.69599999999999995</v>
      </c>
      <c r="S25" s="165">
        <v>5742.33</v>
      </c>
      <c r="U25" s="21"/>
      <c r="V25" s="21"/>
    </row>
    <row r="26" spans="1:22">
      <c r="A26" s="37" t="s">
        <v>2673</v>
      </c>
      <c r="B26" s="25" t="s">
        <v>2196</v>
      </c>
      <c r="C26" s="25" t="s">
        <v>1391</v>
      </c>
      <c r="D26" s="25" t="s">
        <v>1392</v>
      </c>
      <c r="E26" s="25" t="s">
        <v>1393</v>
      </c>
      <c r="F26" s="25" t="s">
        <v>1337</v>
      </c>
      <c r="G26" s="26">
        <v>1.0979000000000001</v>
      </c>
      <c r="H26" s="27">
        <v>0.46799999999999997</v>
      </c>
      <c r="I26" s="27">
        <v>4.8999999999999995E-2</v>
      </c>
      <c r="J26" s="27">
        <f t="shared" si="0"/>
        <v>0.51700000000000002</v>
      </c>
      <c r="K26" s="26">
        <v>0</v>
      </c>
      <c r="L26" s="25" t="s">
        <v>2161</v>
      </c>
      <c r="M26" s="36">
        <v>0.1</v>
      </c>
      <c r="N26" s="28">
        <v>0.79800000000000004</v>
      </c>
      <c r="O26" s="37" t="s">
        <v>1530</v>
      </c>
      <c r="P26" s="37">
        <v>0</v>
      </c>
      <c r="Q26" s="37" t="s">
        <v>1527</v>
      </c>
      <c r="R26" s="31">
        <f t="shared" si="1"/>
        <v>0.69599999999999995</v>
      </c>
      <c r="S26" s="165">
        <v>5742.33</v>
      </c>
      <c r="U26" s="21"/>
      <c r="V26" s="21"/>
    </row>
    <row r="27" spans="1:22">
      <c r="A27" s="37" t="s">
        <v>2674</v>
      </c>
      <c r="B27" s="25" t="s">
        <v>2197</v>
      </c>
      <c r="C27" s="25" t="s">
        <v>1394</v>
      </c>
      <c r="D27" s="25" t="s">
        <v>1395</v>
      </c>
      <c r="E27" s="25" t="s">
        <v>1343</v>
      </c>
      <c r="F27" s="25" t="s">
        <v>1337</v>
      </c>
      <c r="G27" s="26">
        <v>1.0979000000000001</v>
      </c>
      <c r="H27" s="27">
        <v>0.24399999999999999</v>
      </c>
      <c r="I27" s="27">
        <v>9.9999999999999985E-3</v>
      </c>
      <c r="J27" s="27">
        <f t="shared" si="0"/>
        <v>0.254</v>
      </c>
      <c r="K27" s="26">
        <v>1.38446666666667E-2</v>
      </c>
      <c r="L27" s="25" t="s">
        <v>2161</v>
      </c>
      <c r="M27" s="36">
        <v>0.1</v>
      </c>
      <c r="N27" s="28">
        <v>0.8407</v>
      </c>
      <c r="O27" s="37" t="s">
        <v>1530</v>
      </c>
      <c r="P27" s="37">
        <v>0</v>
      </c>
      <c r="Q27" s="37" t="s">
        <v>1527</v>
      </c>
      <c r="R27" s="31">
        <f t="shared" si="1"/>
        <v>0.69599999999999995</v>
      </c>
      <c r="S27" s="165">
        <v>5742.33</v>
      </c>
      <c r="U27" s="21"/>
      <c r="V27" s="21"/>
    </row>
    <row r="28" spans="1:22">
      <c r="A28" s="37" t="s">
        <v>2675</v>
      </c>
      <c r="B28" s="25" t="s">
        <v>2253</v>
      </c>
      <c r="C28" s="25" t="s">
        <v>1394</v>
      </c>
      <c r="D28" s="25" t="s">
        <v>1395</v>
      </c>
      <c r="E28" s="25" t="s">
        <v>1343</v>
      </c>
      <c r="F28" s="25" t="s">
        <v>1337</v>
      </c>
      <c r="G28" s="26">
        <v>1.0979000000000001</v>
      </c>
      <c r="H28" s="27">
        <v>0.24399999999999999</v>
      </c>
      <c r="I28" s="27">
        <v>9.9999999999999985E-3</v>
      </c>
      <c r="J28" s="27">
        <f t="shared" si="0"/>
        <v>0.254</v>
      </c>
      <c r="K28" s="26">
        <v>1.38446666666667E-2</v>
      </c>
      <c r="L28" s="25" t="s">
        <v>2161</v>
      </c>
      <c r="M28" s="36">
        <v>0.1</v>
      </c>
      <c r="N28" s="28">
        <v>0.8407</v>
      </c>
      <c r="O28" s="37" t="s">
        <v>1530</v>
      </c>
      <c r="P28" s="37">
        <v>0</v>
      </c>
      <c r="Q28" s="37" t="s">
        <v>1527</v>
      </c>
      <c r="R28" s="31">
        <f t="shared" si="1"/>
        <v>0.69599999999999995</v>
      </c>
      <c r="S28" s="165">
        <v>5742.33</v>
      </c>
      <c r="U28" s="21"/>
      <c r="V28" s="21"/>
    </row>
    <row r="29" spans="1:22">
      <c r="A29" s="37" t="s">
        <v>2676</v>
      </c>
      <c r="B29" s="25" t="s">
        <v>2198</v>
      </c>
      <c r="C29" s="25" t="s">
        <v>1396</v>
      </c>
      <c r="D29" s="25" t="s">
        <v>1397</v>
      </c>
      <c r="E29" s="25" t="s">
        <v>1398</v>
      </c>
      <c r="F29" s="25" t="s">
        <v>1373</v>
      </c>
      <c r="G29" s="26">
        <v>1.0979000000000001</v>
      </c>
      <c r="H29" s="27">
        <v>0.36899999999999999</v>
      </c>
      <c r="I29" s="27">
        <v>0.03</v>
      </c>
      <c r="J29" s="27">
        <f t="shared" si="0"/>
        <v>0.39900000000000002</v>
      </c>
      <c r="K29" s="26">
        <v>0</v>
      </c>
      <c r="L29" s="25" t="s">
        <v>2160</v>
      </c>
      <c r="M29" s="36">
        <v>0.1</v>
      </c>
      <c r="N29" s="28">
        <v>1.25</v>
      </c>
      <c r="O29" s="37" t="s">
        <v>1530</v>
      </c>
      <c r="P29" s="37">
        <v>0</v>
      </c>
      <c r="Q29" s="37" t="s">
        <v>1527</v>
      </c>
      <c r="R29" s="31">
        <f t="shared" si="1"/>
        <v>0.69599999999999995</v>
      </c>
      <c r="S29" s="165">
        <v>5742.33</v>
      </c>
      <c r="U29" s="21"/>
      <c r="V29" s="21"/>
    </row>
    <row r="30" spans="1:22">
      <c r="A30" s="37" t="s">
        <v>2861</v>
      </c>
      <c r="B30" s="29" t="s">
        <v>2860</v>
      </c>
      <c r="C30" s="29" t="s">
        <v>2859</v>
      </c>
      <c r="D30" s="25" t="s">
        <v>1399</v>
      </c>
      <c r="E30" s="25" t="s">
        <v>1346</v>
      </c>
      <c r="F30" s="25" t="s">
        <v>1337</v>
      </c>
      <c r="G30" s="26">
        <v>1.1548</v>
      </c>
      <c r="H30" s="27">
        <v>0.46499999999999997</v>
      </c>
      <c r="I30" s="27">
        <v>2.5000000000000001E-2</v>
      </c>
      <c r="J30" s="27">
        <f t="shared" si="0"/>
        <v>0.49</v>
      </c>
      <c r="K30" s="26">
        <v>0</v>
      </c>
      <c r="L30" s="25" t="s">
        <v>2161</v>
      </c>
      <c r="M30" s="36">
        <v>0.1</v>
      </c>
      <c r="N30" s="28">
        <v>1.1449</v>
      </c>
      <c r="O30" s="37" t="s">
        <v>1530</v>
      </c>
      <c r="P30" s="37">
        <v>0</v>
      </c>
      <c r="Q30" s="37" t="s">
        <v>1527</v>
      </c>
      <c r="R30" s="31">
        <f t="shared" si="1"/>
        <v>0.69599999999999995</v>
      </c>
      <c r="S30" s="165">
        <v>5955.24</v>
      </c>
      <c r="U30" s="21"/>
      <c r="V30" s="21"/>
    </row>
    <row r="31" spans="1:22">
      <c r="A31" s="37" t="s">
        <v>2677</v>
      </c>
      <c r="B31" s="25" t="s">
        <v>2199</v>
      </c>
      <c r="C31" s="25" t="s">
        <v>1400</v>
      </c>
      <c r="D31" s="25" t="s">
        <v>1401</v>
      </c>
      <c r="E31" s="25" t="s">
        <v>1369</v>
      </c>
      <c r="F31" s="25" t="s">
        <v>1337</v>
      </c>
      <c r="G31" s="26">
        <v>1.0979000000000001</v>
      </c>
      <c r="H31" s="27">
        <v>0.34399999999999997</v>
      </c>
      <c r="I31" s="27">
        <v>4.6999999999999993E-2</v>
      </c>
      <c r="J31" s="27">
        <f t="shared" si="0"/>
        <v>0.39099999999999996</v>
      </c>
      <c r="K31" s="26">
        <v>0.13380913333333339</v>
      </c>
      <c r="L31" s="25" t="s">
        <v>2161</v>
      </c>
      <c r="M31" s="36">
        <v>0.1</v>
      </c>
      <c r="N31" s="28">
        <v>0.84970000000000001</v>
      </c>
      <c r="O31" s="37" t="s">
        <v>1530</v>
      </c>
      <c r="P31" s="37">
        <v>0</v>
      </c>
      <c r="Q31" s="37" t="s">
        <v>1527</v>
      </c>
      <c r="R31" s="31">
        <f t="shared" si="1"/>
        <v>0.69599999999999995</v>
      </c>
      <c r="S31" s="165">
        <v>5742.33</v>
      </c>
      <c r="U31" s="21"/>
      <c r="V31" s="21"/>
    </row>
    <row r="32" spans="1:22">
      <c r="A32" s="37" t="s">
        <v>2678</v>
      </c>
      <c r="B32" s="25" t="s">
        <v>2200</v>
      </c>
      <c r="C32" s="25" t="s">
        <v>1402</v>
      </c>
      <c r="D32" s="25" t="s">
        <v>1403</v>
      </c>
      <c r="E32" s="25" t="s">
        <v>1404</v>
      </c>
      <c r="F32" s="25" t="s">
        <v>1337</v>
      </c>
      <c r="G32" s="26">
        <v>1.0401</v>
      </c>
      <c r="H32" s="27">
        <v>0.53399999999999992</v>
      </c>
      <c r="I32" s="27">
        <v>6.4999999999999988E-2</v>
      </c>
      <c r="J32" s="27">
        <f t="shared" si="0"/>
        <v>0.59899999999999987</v>
      </c>
      <c r="K32" s="26">
        <v>2.174466666666669E-2</v>
      </c>
      <c r="L32" s="25" t="s">
        <v>2160</v>
      </c>
      <c r="M32" s="36">
        <v>0.1</v>
      </c>
      <c r="N32" s="28">
        <v>1.0402</v>
      </c>
      <c r="O32" s="37" t="s">
        <v>1530</v>
      </c>
      <c r="P32" s="37">
        <v>0</v>
      </c>
      <c r="Q32" s="37" t="s">
        <v>1527</v>
      </c>
      <c r="R32" s="31">
        <f t="shared" si="1"/>
        <v>0.69599999999999995</v>
      </c>
      <c r="S32" s="165">
        <v>5526.06</v>
      </c>
      <c r="U32" s="21"/>
      <c r="V32" s="21"/>
    </row>
    <row r="33" spans="1:22">
      <c r="A33" s="37" t="s">
        <v>2679</v>
      </c>
      <c r="B33" s="25" t="s">
        <v>2201</v>
      </c>
      <c r="C33" s="25" t="s">
        <v>1405</v>
      </c>
      <c r="D33" s="25" t="s">
        <v>1406</v>
      </c>
      <c r="E33" s="25" t="s">
        <v>1407</v>
      </c>
      <c r="F33" s="25" t="s">
        <v>1337</v>
      </c>
      <c r="G33" s="26">
        <v>1.0979000000000001</v>
      </c>
      <c r="H33" s="27">
        <v>0.497</v>
      </c>
      <c r="I33" s="27">
        <v>1.1999999999999999E-2</v>
      </c>
      <c r="J33" s="27">
        <f t="shared" si="0"/>
        <v>0.50900000000000001</v>
      </c>
      <c r="K33" s="26">
        <v>0</v>
      </c>
      <c r="L33" s="25" t="s">
        <v>2160</v>
      </c>
      <c r="M33" s="36">
        <v>0.1</v>
      </c>
      <c r="N33" s="28">
        <v>1</v>
      </c>
      <c r="O33" s="37" t="s">
        <v>1530</v>
      </c>
      <c r="P33" s="37">
        <v>0</v>
      </c>
      <c r="Q33" s="37" t="s">
        <v>1527</v>
      </c>
      <c r="R33" s="31">
        <f t="shared" si="1"/>
        <v>0.69599999999999995</v>
      </c>
      <c r="S33" s="165">
        <v>5742.33</v>
      </c>
      <c r="U33" s="21"/>
      <c r="V33" s="21"/>
    </row>
    <row r="34" spans="1:22">
      <c r="A34" s="37" t="s">
        <v>2680</v>
      </c>
      <c r="B34" s="25" t="s">
        <v>2254</v>
      </c>
      <c r="C34" s="25" t="s">
        <v>1408</v>
      </c>
      <c r="D34" s="25" t="s">
        <v>1409</v>
      </c>
      <c r="E34" s="25" t="s">
        <v>1410</v>
      </c>
      <c r="F34" s="25" t="s">
        <v>1337</v>
      </c>
      <c r="G34" s="26">
        <v>1.0979000000000001</v>
      </c>
      <c r="H34" s="27">
        <v>0.36099999999999999</v>
      </c>
      <c r="I34" s="27">
        <v>4.3999999999999997E-2</v>
      </c>
      <c r="J34" s="27">
        <f t="shared" si="0"/>
        <v>0.40499999999999997</v>
      </c>
      <c r="K34" s="26">
        <v>8.1544666666666682E-2</v>
      </c>
      <c r="L34" s="25" t="s">
        <v>2160</v>
      </c>
      <c r="M34" s="36">
        <v>0.1</v>
      </c>
      <c r="N34" s="28">
        <v>1.0383</v>
      </c>
      <c r="O34" s="37" t="s">
        <v>1530</v>
      </c>
      <c r="P34" s="37">
        <v>0</v>
      </c>
      <c r="Q34" s="37" t="s">
        <v>1527</v>
      </c>
      <c r="R34" s="31">
        <f t="shared" si="1"/>
        <v>0.69599999999999995</v>
      </c>
      <c r="S34" s="165">
        <v>5742.33</v>
      </c>
      <c r="U34" s="21"/>
      <c r="V34" s="21"/>
    </row>
    <row r="35" spans="1:22">
      <c r="A35" s="37" t="s">
        <v>2681</v>
      </c>
      <c r="B35" s="25" t="s">
        <v>2202</v>
      </c>
      <c r="C35" s="25" t="s">
        <v>1408</v>
      </c>
      <c r="D35" s="25" t="s">
        <v>1409</v>
      </c>
      <c r="E35" s="25" t="s">
        <v>1410</v>
      </c>
      <c r="F35" s="25" t="s">
        <v>1337</v>
      </c>
      <c r="G35" s="26">
        <v>1.0979000000000001</v>
      </c>
      <c r="H35" s="27">
        <v>0.36099999999999999</v>
      </c>
      <c r="I35" s="27">
        <v>4.3999999999999997E-2</v>
      </c>
      <c r="J35" s="27">
        <f t="shared" ref="J35:J66" si="2">SUM(H35:I35)</f>
        <v>0.40499999999999997</v>
      </c>
      <c r="K35" s="26">
        <v>8.1544666666666682E-2</v>
      </c>
      <c r="L35" s="25" t="s">
        <v>2160</v>
      </c>
      <c r="M35" s="36">
        <v>0.1</v>
      </c>
      <c r="N35" s="28">
        <v>1.0383</v>
      </c>
      <c r="O35" s="37" t="s">
        <v>1530</v>
      </c>
      <c r="P35" s="37">
        <v>0</v>
      </c>
      <c r="Q35" s="37" t="s">
        <v>1527</v>
      </c>
      <c r="R35" s="31">
        <f t="shared" si="1"/>
        <v>0.69599999999999995</v>
      </c>
      <c r="S35" s="165">
        <v>5742.33</v>
      </c>
      <c r="U35" s="21"/>
      <c r="V35" s="21"/>
    </row>
    <row r="36" spans="1:22">
      <c r="A36" s="37" t="s">
        <v>2682</v>
      </c>
      <c r="B36" s="25" t="s">
        <v>2203</v>
      </c>
      <c r="C36" s="25" t="s">
        <v>1411</v>
      </c>
      <c r="D36" s="25" t="s">
        <v>1412</v>
      </c>
      <c r="E36" s="25" t="s">
        <v>1413</v>
      </c>
      <c r="F36" s="25" t="s">
        <v>1337</v>
      </c>
      <c r="G36" s="26">
        <v>1.0979000000000001</v>
      </c>
      <c r="H36" s="27">
        <v>0.6359999999999999</v>
      </c>
      <c r="I36" s="27">
        <v>3.5999999999999997E-2</v>
      </c>
      <c r="J36" s="27">
        <f t="shared" si="2"/>
        <v>0.67199999999999993</v>
      </c>
      <c r="K36" s="26">
        <v>8.8244666666666693E-2</v>
      </c>
      <c r="L36" s="25" t="s">
        <v>2160</v>
      </c>
      <c r="M36" s="36">
        <v>0.1</v>
      </c>
      <c r="N36" s="28">
        <v>1</v>
      </c>
      <c r="O36" s="37" t="s">
        <v>1530</v>
      </c>
      <c r="P36" s="37">
        <v>0</v>
      </c>
      <c r="Q36" s="37" t="s">
        <v>1527</v>
      </c>
      <c r="R36" s="31">
        <f t="shared" si="1"/>
        <v>0.69599999999999995</v>
      </c>
      <c r="S36" s="165">
        <v>5742.33</v>
      </c>
      <c r="U36" s="21"/>
      <c r="V36" s="21"/>
    </row>
    <row r="37" spans="1:22">
      <c r="A37" s="37" t="s">
        <v>2683</v>
      </c>
      <c r="B37" s="25" t="s">
        <v>2204</v>
      </c>
      <c r="C37" s="25" t="s">
        <v>1414</v>
      </c>
      <c r="D37" s="25" t="s">
        <v>1415</v>
      </c>
      <c r="E37" s="25" t="s">
        <v>1416</v>
      </c>
      <c r="F37" s="25" t="s">
        <v>1337</v>
      </c>
      <c r="G37" s="26">
        <v>0.91239999999999999</v>
      </c>
      <c r="H37" s="27">
        <v>0.43799999999999994</v>
      </c>
      <c r="I37" s="27">
        <v>4.9999999999999996E-2</v>
      </c>
      <c r="J37" s="27">
        <f t="shared" si="2"/>
        <v>0.48799999999999993</v>
      </c>
      <c r="K37" s="26">
        <v>6.3944666666666677E-2</v>
      </c>
      <c r="L37" s="25" t="s">
        <v>2160</v>
      </c>
      <c r="M37" s="36">
        <v>0.1</v>
      </c>
      <c r="N37" s="28">
        <v>1.0679000000000001</v>
      </c>
      <c r="O37" s="37" t="s">
        <v>1530</v>
      </c>
      <c r="P37" s="37">
        <v>0</v>
      </c>
      <c r="Q37" s="37" t="s">
        <v>1527</v>
      </c>
      <c r="R37" s="31">
        <f t="shared" ref="R37:R68" si="3">IF(G37&gt;1,0.696,0.62)</f>
        <v>0.62</v>
      </c>
      <c r="S37" s="165">
        <v>5084.04</v>
      </c>
      <c r="U37" s="21"/>
      <c r="V37" s="21"/>
    </row>
    <row r="38" spans="1:22">
      <c r="A38" s="37" t="s">
        <v>2684</v>
      </c>
      <c r="B38" s="25" t="s">
        <v>2205</v>
      </c>
      <c r="C38" s="25" t="s">
        <v>1417</v>
      </c>
      <c r="D38" s="25" t="s">
        <v>1418</v>
      </c>
      <c r="E38" s="25" t="s">
        <v>1419</v>
      </c>
      <c r="F38" s="25" t="s">
        <v>1337</v>
      </c>
      <c r="G38" s="26">
        <v>1.0979000000000001</v>
      </c>
      <c r="H38" s="27">
        <v>0.373</v>
      </c>
      <c r="I38" s="27">
        <v>3.4999999999999996E-2</v>
      </c>
      <c r="J38" s="27">
        <f t="shared" si="2"/>
        <v>0.40799999999999997</v>
      </c>
      <c r="K38" s="26">
        <v>4.8244666666666686E-2</v>
      </c>
      <c r="L38" s="25" t="s">
        <v>2160</v>
      </c>
      <c r="M38" s="36">
        <v>0.1</v>
      </c>
      <c r="N38" s="28">
        <v>1.0914999999999999</v>
      </c>
      <c r="O38" s="37" t="s">
        <v>1530</v>
      </c>
      <c r="P38" s="37">
        <v>0</v>
      </c>
      <c r="Q38" s="37" t="s">
        <v>1527</v>
      </c>
      <c r="R38" s="31">
        <f t="shared" si="3"/>
        <v>0.69599999999999995</v>
      </c>
      <c r="S38" s="165">
        <v>5742.33</v>
      </c>
      <c r="U38" s="21"/>
      <c r="V38" s="21"/>
    </row>
    <row r="39" spans="1:22">
      <c r="A39" s="37" t="s">
        <v>2685</v>
      </c>
      <c r="B39" s="25" t="s">
        <v>2206</v>
      </c>
      <c r="C39" s="25" t="s">
        <v>1420</v>
      </c>
      <c r="D39" s="25" t="s">
        <v>1421</v>
      </c>
      <c r="E39" s="25" t="s">
        <v>1343</v>
      </c>
      <c r="F39" s="25" t="s">
        <v>1337</v>
      </c>
      <c r="G39" s="26">
        <v>1.0979000000000001</v>
      </c>
      <c r="H39" s="27">
        <v>0.33899999999999997</v>
      </c>
      <c r="I39" s="27">
        <v>1.9999999999999997E-2</v>
      </c>
      <c r="J39" s="27">
        <f t="shared" si="2"/>
        <v>0.35899999999999999</v>
      </c>
      <c r="K39" s="26">
        <v>0</v>
      </c>
      <c r="L39" s="25" t="s">
        <v>2161</v>
      </c>
      <c r="M39" s="36">
        <v>0.1</v>
      </c>
      <c r="N39" s="28">
        <v>0.89680000000000004</v>
      </c>
      <c r="O39" s="37" t="s">
        <v>1530</v>
      </c>
      <c r="P39" s="37">
        <v>0</v>
      </c>
      <c r="Q39" s="37" t="s">
        <v>1527</v>
      </c>
      <c r="R39" s="31">
        <f t="shared" si="3"/>
        <v>0.69599999999999995</v>
      </c>
      <c r="S39" s="165">
        <v>5742.33</v>
      </c>
      <c r="U39" s="21"/>
      <c r="V39" s="21"/>
    </row>
    <row r="40" spans="1:22">
      <c r="A40" s="37" t="s">
        <v>2686</v>
      </c>
      <c r="B40" s="25" t="s">
        <v>2255</v>
      </c>
      <c r="C40" s="25" t="s">
        <v>1420</v>
      </c>
      <c r="D40" s="25" t="s">
        <v>1421</v>
      </c>
      <c r="E40" s="25" t="s">
        <v>1343</v>
      </c>
      <c r="F40" s="25" t="s">
        <v>1337</v>
      </c>
      <c r="G40" s="26">
        <v>1.0979000000000001</v>
      </c>
      <c r="H40" s="27">
        <v>0.33899999999999997</v>
      </c>
      <c r="I40" s="27">
        <v>1.9999999999999997E-2</v>
      </c>
      <c r="J40" s="27">
        <f t="shared" si="2"/>
        <v>0.35899999999999999</v>
      </c>
      <c r="K40" s="26">
        <v>0</v>
      </c>
      <c r="L40" s="25" t="s">
        <v>2161</v>
      </c>
      <c r="M40" s="36">
        <v>0.1</v>
      </c>
      <c r="N40" s="28">
        <v>0.89680000000000004</v>
      </c>
      <c r="O40" s="37" t="s">
        <v>1530</v>
      </c>
      <c r="P40" s="37">
        <v>0</v>
      </c>
      <c r="Q40" s="37" t="s">
        <v>1527</v>
      </c>
      <c r="R40" s="31">
        <f t="shared" si="3"/>
        <v>0.69599999999999995</v>
      </c>
      <c r="S40" s="165">
        <v>5742.33</v>
      </c>
      <c r="U40" s="21"/>
      <c r="V40" s="21"/>
    </row>
    <row r="41" spans="1:22">
      <c r="A41" s="37" t="s">
        <v>2687</v>
      </c>
      <c r="B41" s="25" t="s">
        <v>2256</v>
      </c>
      <c r="C41" s="25" t="s">
        <v>1422</v>
      </c>
      <c r="D41" s="25" t="s">
        <v>1423</v>
      </c>
      <c r="E41" s="25" t="s">
        <v>1343</v>
      </c>
      <c r="F41" s="25" t="s">
        <v>1337</v>
      </c>
      <c r="G41" s="26">
        <v>1.0979000000000001</v>
      </c>
      <c r="H41" s="27">
        <v>0.29799999999999999</v>
      </c>
      <c r="I41" s="27">
        <v>1.9E-2</v>
      </c>
      <c r="J41" s="27">
        <f t="shared" si="2"/>
        <v>0.317</v>
      </c>
      <c r="K41" s="26">
        <v>0.20288913333333336</v>
      </c>
      <c r="L41" s="25" t="s">
        <v>2161</v>
      </c>
      <c r="M41" s="36">
        <v>0.1</v>
      </c>
      <c r="N41" s="28">
        <v>1.0909</v>
      </c>
      <c r="O41" s="37" t="s">
        <v>1530</v>
      </c>
      <c r="P41" s="37">
        <v>0</v>
      </c>
      <c r="Q41" s="37" t="s">
        <v>1527</v>
      </c>
      <c r="R41" s="31">
        <f t="shared" si="3"/>
        <v>0.69599999999999995</v>
      </c>
      <c r="S41" s="165">
        <v>5742.33</v>
      </c>
      <c r="U41" s="21"/>
      <c r="V41" s="21"/>
    </row>
    <row r="42" spans="1:22">
      <c r="A42" s="37" t="s">
        <v>2688</v>
      </c>
      <c r="B42" s="25" t="s">
        <v>2207</v>
      </c>
      <c r="C42" s="25" t="s">
        <v>1422</v>
      </c>
      <c r="D42" s="25" t="s">
        <v>1423</v>
      </c>
      <c r="E42" s="25" t="s">
        <v>1343</v>
      </c>
      <c r="F42" s="25" t="s">
        <v>1337</v>
      </c>
      <c r="G42" s="26">
        <v>1.0979000000000001</v>
      </c>
      <c r="H42" s="27">
        <v>0.29799999999999999</v>
      </c>
      <c r="I42" s="27">
        <v>1.9E-2</v>
      </c>
      <c r="J42" s="27">
        <f t="shared" si="2"/>
        <v>0.317</v>
      </c>
      <c r="K42" s="26">
        <v>0.20288913333333336</v>
      </c>
      <c r="L42" s="25" t="s">
        <v>2161</v>
      </c>
      <c r="M42" s="36">
        <v>0.1</v>
      </c>
      <c r="N42" s="28">
        <v>1.0909</v>
      </c>
      <c r="O42" s="37" t="s">
        <v>1530</v>
      </c>
      <c r="P42" s="37">
        <v>0</v>
      </c>
      <c r="Q42" s="37" t="s">
        <v>1527</v>
      </c>
      <c r="R42" s="31">
        <f t="shared" si="3"/>
        <v>0.69599999999999995</v>
      </c>
      <c r="S42" s="165">
        <v>5742.33</v>
      </c>
      <c r="U42" s="21"/>
      <c r="V42" s="21"/>
    </row>
    <row r="43" spans="1:22">
      <c r="A43" s="37" t="s">
        <v>2689</v>
      </c>
      <c r="B43" s="25" t="s">
        <v>2208</v>
      </c>
      <c r="C43" s="25" t="s">
        <v>1424</v>
      </c>
      <c r="D43" s="25" t="s">
        <v>1425</v>
      </c>
      <c r="E43" s="25" t="s">
        <v>1426</v>
      </c>
      <c r="F43" s="25" t="s">
        <v>1337</v>
      </c>
      <c r="G43" s="26">
        <v>1.0401</v>
      </c>
      <c r="H43" s="27">
        <v>0.66199999999999992</v>
      </c>
      <c r="I43" s="27">
        <v>1.4999999999999999E-2</v>
      </c>
      <c r="J43" s="27">
        <f t="shared" si="2"/>
        <v>0.67699999999999994</v>
      </c>
      <c r="K43" s="26">
        <v>2.4744666666666693E-2</v>
      </c>
      <c r="L43" s="25" t="s">
        <v>2161</v>
      </c>
      <c r="M43" s="36">
        <v>0.1</v>
      </c>
      <c r="N43" s="28">
        <v>1</v>
      </c>
      <c r="O43" s="37" t="s">
        <v>1530</v>
      </c>
      <c r="P43" s="37">
        <v>0</v>
      </c>
      <c r="Q43" s="37" t="s">
        <v>1527</v>
      </c>
      <c r="R43" s="31">
        <f t="shared" si="3"/>
        <v>0.69599999999999995</v>
      </c>
      <c r="S43" s="165">
        <v>5526.06</v>
      </c>
      <c r="U43" s="21"/>
      <c r="V43" s="21"/>
    </row>
    <row r="44" spans="1:22">
      <c r="A44" s="37" t="s">
        <v>2690</v>
      </c>
      <c r="B44" s="25" t="s">
        <v>2209</v>
      </c>
      <c r="C44" s="25" t="s">
        <v>1427</v>
      </c>
      <c r="D44" s="25" t="s">
        <v>1428</v>
      </c>
      <c r="E44" s="25" t="s">
        <v>1429</v>
      </c>
      <c r="F44" s="25" t="s">
        <v>1337</v>
      </c>
      <c r="G44" s="26">
        <v>0.91239999999999999</v>
      </c>
      <c r="H44" s="27">
        <v>0.48299999999999998</v>
      </c>
      <c r="I44" s="27">
        <v>6.699999999999999E-2</v>
      </c>
      <c r="J44" s="27">
        <f t="shared" si="2"/>
        <v>0.54999999999999993</v>
      </c>
      <c r="K44" s="26">
        <v>0.10374466666666668</v>
      </c>
      <c r="L44" s="25" t="s">
        <v>2160</v>
      </c>
      <c r="M44" s="36">
        <v>0.1</v>
      </c>
      <c r="N44" s="28">
        <v>1.0485</v>
      </c>
      <c r="O44" s="37" t="s">
        <v>1530</v>
      </c>
      <c r="P44" s="37">
        <v>0</v>
      </c>
      <c r="Q44" s="37" t="s">
        <v>1527</v>
      </c>
      <c r="R44" s="31">
        <f t="shared" si="3"/>
        <v>0.62</v>
      </c>
      <c r="S44" s="165">
        <v>5084.04</v>
      </c>
      <c r="U44" s="21"/>
      <c r="V44" s="21"/>
    </row>
    <row r="45" spans="1:22">
      <c r="A45" s="37" t="s">
        <v>2691</v>
      </c>
      <c r="B45" s="25" t="s">
        <v>2210</v>
      </c>
      <c r="C45" s="25" t="s">
        <v>1430</v>
      </c>
      <c r="D45" s="25" t="s">
        <v>1431</v>
      </c>
      <c r="E45" s="25" t="s">
        <v>1432</v>
      </c>
      <c r="F45" s="25" t="s">
        <v>1337</v>
      </c>
      <c r="G45" s="26">
        <v>1.0979000000000001</v>
      </c>
      <c r="H45" s="27">
        <v>0.47</v>
      </c>
      <c r="I45" s="27">
        <v>2.1999999999999999E-2</v>
      </c>
      <c r="J45" s="27">
        <f t="shared" si="2"/>
        <v>0.49199999999999999</v>
      </c>
      <c r="K45" s="26">
        <v>4.5644666666666694E-2</v>
      </c>
      <c r="L45" s="25" t="s">
        <v>2160</v>
      </c>
      <c r="M45" s="36">
        <v>0.1</v>
      </c>
      <c r="N45" s="28">
        <v>0.80879999999999996</v>
      </c>
      <c r="O45" s="37" t="s">
        <v>1530</v>
      </c>
      <c r="P45" s="37">
        <v>0</v>
      </c>
      <c r="Q45" s="37" t="s">
        <v>1527</v>
      </c>
      <c r="R45" s="31">
        <f t="shared" si="3"/>
        <v>0.69599999999999995</v>
      </c>
      <c r="S45" s="165">
        <v>5742.33</v>
      </c>
      <c r="U45" s="21"/>
      <c r="V45" s="21"/>
    </row>
    <row r="46" spans="1:22">
      <c r="A46" s="37" t="s">
        <v>2692</v>
      </c>
      <c r="B46" s="25" t="s">
        <v>2257</v>
      </c>
      <c r="C46" s="25" t="s">
        <v>1433</v>
      </c>
      <c r="D46" s="25" t="s">
        <v>1434</v>
      </c>
      <c r="E46" s="25" t="s">
        <v>1435</v>
      </c>
      <c r="F46" s="25" t="s">
        <v>1337</v>
      </c>
      <c r="G46" s="26">
        <v>0.91239999999999999</v>
      </c>
      <c r="H46" s="27">
        <v>0.42</v>
      </c>
      <c r="I46" s="27">
        <v>2.8999999999999998E-2</v>
      </c>
      <c r="J46" s="27">
        <f t="shared" si="2"/>
        <v>0.44899999999999995</v>
      </c>
      <c r="K46" s="26">
        <v>9.8944666666666681E-2</v>
      </c>
      <c r="L46" s="25" t="s">
        <v>2160</v>
      </c>
      <c r="M46" s="36">
        <v>0.1</v>
      </c>
      <c r="N46" s="28">
        <v>0.92949999999999999</v>
      </c>
      <c r="O46" s="37" t="s">
        <v>1530</v>
      </c>
      <c r="P46" s="37">
        <v>0</v>
      </c>
      <c r="Q46" s="37" t="s">
        <v>1527</v>
      </c>
      <c r="R46" s="31">
        <f t="shared" si="3"/>
        <v>0.62</v>
      </c>
      <c r="S46" s="165">
        <v>5084.04</v>
      </c>
      <c r="U46" s="21"/>
      <c r="V46" s="21"/>
    </row>
    <row r="47" spans="1:22">
      <c r="A47" s="37" t="s">
        <v>2693</v>
      </c>
      <c r="B47" s="25" t="s">
        <v>2211</v>
      </c>
      <c r="C47" s="25" t="s">
        <v>1433</v>
      </c>
      <c r="D47" s="25" t="s">
        <v>1434</v>
      </c>
      <c r="E47" s="25" t="s">
        <v>1435</v>
      </c>
      <c r="F47" s="25" t="s">
        <v>1337</v>
      </c>
      <c r="G47" s="26">
        <v>0.91239999999999999</v>
      </c>
      <c r="H47" s="27">
        <v>0.42</v>
      </c>
      <c r="I47" s="27">
        <v>2.8999999999999998E-2</v>
      </c>
      <c r="J47" s="27">
        <f t="shared" si="2"/>
        <v>0.44899999999999995</v>
      </c>
      <c r="K47" s="26">
        <v>9.8944666666666681E-2</v>
      </c>
      <c r="L47" s="25" t="s">
        <v>2160</v>
      </c>
      <c r="M47" s="36">
        <v>0.1</v>
      </c>
      <c r="N47" s="28">
        <v>0.92949999999999999</v>
      </c>
      <c r="O47" s="37" t="s">
        <v>1530</v>
      </c>
      <c r="P47" s="37">
        <v>0</v>
      </c>
      <c r="Q47" s="37" t="s">
        <v>1527</v>
      </c>
      <c r="R47" s="31">
        <f t="shared" si="3"/>
        <v>0.62</v>
      </c>
      <c r="S47" s="165">
        <v>5084.04</v>
      </c>
      <c r="U47" s="21"/>
      <c r="V47" s="21"/>
    </row>
    <row r="48" spans="1:22">
      <c r="A48" s="37" t="s">
        <v>2694</v>
      </c>
      <c r="B48" s="25" t="s">
        <v>2212</v>
      </c>
      <c r="C48" s="25" t="s">
        <v>1436</v>
      </c>
      <c r="D48" s="25" t="s">
        <v>1437</v>
      </c>
      <c r="E48" s="25" t="s">
        <v>1438</v>
      </c>
      <c r="F48" s="25" t="s">
        <v>1337</v>
      </c>
      <c r="G48" s="26">
        <v>0.92659999999999998</v>
      </c>
      <c r="H48" s="27">
        <v>0.43</v>
      </c>
      <c r="I48" s="27">
        <v>4.6999999999999993E-2</v>
      </c>
      <c r="J48" s="27">
        <f t="shared" si="2"/>
        <v>0.47699999999999998</v>
      </c>
      <c r="K48" s="26">
        <v>0.12302913333333336</v>
      </c>
      <c r="L48" s="25" t="s">
        <v>2160</v>
      </c>
      <c r="M48" s="36">
        <v>0.1</v>
      </c>
      <c r="N48" s="28">
        <v>0.99839999999999995</v>
      </c>
      <c r="O48" s="37" t="s">
        <v>1530</v>
      </c>
      <c r="P48" s="37">
        <v>0</v>
      </c>
      <c r="Q48" s="37" t="s">
        <v>1527</v>
      </c>
      <c r="R48" s="31">
        <f t="shared" si="3"/>
        <v>0.62</v>
      </c>
      <c r="S48" s="165">
        <v>5131.37</v>
      </c>
      <c r="U48" s="21"/>
      <c r="V48" s="21"/>
    </row>
    <row r="49" spans="1:22">
      <c r="A49" s="37" t="s">
        <v>2695</v>
      </c>
      <c r="B49" s="25" t="s">
        <v>2213</v>
      </c>
      <c r="C49" s="25" t="s">
        <v>1439</v>
      </c>
      <c r="D49" s="25" t="s">
        <v>1440</v>
      </c>
      <c r="E49" s="25" t="s">
        <v>1441</v>
      </c>
      <c r="F49" s="25" t="s">
        <v>1337</v>
      </c>
      <c r="G49" s="26">
        <v>1.0979000000000001</v>
      </c>
      <c r="H49" s="27">
        <v>0.39199999999999996</v>
      </c>
      <c r="I49" s="27">
        <v>2.7999999999999997E-2</v>
      </c>
      <c r="J49" s="27">
        <f t="shared" si="2"/>
        <v>0.41999999999999993</v>
      </c>
      <c r="K49" s="26">
        <v>6.4446666666666819E-3</v>
      </c>
      <c r="L49" s="25" t="s">
        <v>2161</v>
      </c>
      <c r="M49" s="36">
        <v>0.1</v>
      </c>
      <c r="N49" s="28">
        <v>1.0575000000000001</v>
      </c>
      <c r="O49" s="37" t="s">
        <v>1530</v>
      </c>
      <c r="P49" s="37">
        <v>0</v>
      </c>
      <c r="Q49" s="37" t="s">
        <v>1527</v>
      </c>
      <c r="R49" s="31">
        <f t="shared" si="3"/>
        <v>0.69599999999999995</v>
      </c>
      <c r="S49" s="165">
        <v>5742.33</v>
      </c>
      <c r="U49" s="21"/>
      <c r="V49" s="21"/>
    </row>
    <row r="50" spans="1:22">
      <c r="A50" s="37" t="s">
        <v>2696</v>
      </c>
      <c r="B50" s="25" t="s">
        <v>2214</v>
      </c>
      <c r="C50" s="25" t="s">
        <v>1442</v>
      </c>
      <c r="D50" s="25" t="s">
        <v>1443</v>
      </c>
      <c r="E50" s="25" t="s">
        <v>1369</v>
      </c>
      <c r="F50" s="25" t="s">
        <v>1337</v>
      </c>
      <c r="G50" s="26">
        <v>1.0979000000000001</v>
      </c>
      <c r="H50" s="27">
        <v>0.29399999999999998</v>
      </c>
      <c r="I50" s="27">
        <v>2.5000000000000001E-2</v>
      </c>
      <c r="J50" s="27">
        <f t="shared" si="2"/>
        <v>0.31900000000000001</v>
      </c>
      <c r="K50" s="26">
        <v>0.16801913333333335</v>
      </c>
      <c r="L50" s="25" t="s">
        <v>2161</v>
      </c>
      <c r="M50" s="36">
        <v>0.1</v>
      </c>
      <c r="N50" s="28">
        <v>1.1148</v>
      </c>
      <c r="O50" s="37" t="s">
        <v>1530</v>
      </c>
      <c r="P50" s="37">
        <v>0</v>
      </c>
      <c r="Q50" s="37" t="s">
        <v>1527</v>
      </c>
      <c r="R50" s="31">
        <f t="shared" si="3"/>
        <v>0.69599999999999995</v>
      </c>
      <c r="S50" s="165">
        <v>5742.33</v>
      </c>
      <c r="U50" s="21"/>
      <c r="V50" s="21"/>
    </row>
    <row r="51" spans="1:22">
      <c r="A51" s="37" t="s">
        <v>2697</v>
      </c>
      <c r="B51" s="25" t="s">
        <v>2258</v>
      </c>
      <c r="C51" s="25" t="s">
        <v>1444</v>
      </c>
      <c r="D51" s="25" t="s">
        <v>1445</v>
      </c>
      <c r="E51" s="25" t="s">
        <v>1446</v>
      </c>
      <c r="F51" s="25" t="s">
        <v>1373</v>
      </c>
      <c r="G51" s="26">
        <v>1.0979000000000001</v>
      </c>
      <c r="H51" s="27">
        <v>0.26299999999999996</v>
      </c>
      <c r="I51" s="27">
        <v>7.9999999999999984E-3</v>
      </c>
      <c r="J51" s="27">
        <f t="shared" si="2"/>
        <v>0.27099999999999996</v>
      </c>
      <c r="K51" s="26">
        <v>3.4544666666666696E-2</v>
      </c>
      <c r="L51" s="25" t="s">
        <v>2161</v>
      </c>
      <c r="M51" s="36">
        <v>0.1</v>
      </c>
      <c r="N51" s="28">
        <v>1.1063000000000001</v>
      </c>
      <c r="O51" s="37" t="s">
        <v>1530</v>
      </c>
      <c r="P51" s="37">
        <v>0</v>
      </c>
      <c r="Q51" s="37" t="s">
        <v>1527</v>
      </c>
      <c r="R51" s="31">
        <f t="shared" si="3"/>
        <v>0.69599999999999995</v>
      </c>
      <c r="S51" s="165">
        <v>5742.33</v>
      </c>
      <c r="U51" s="21"/>
      <c r="V51" s="21"/>
    </row>
    <row r="52" spans="1:22">
      <c r="A52" s="37" t="s">
        <v>2698</v>
      </c>
      <c r="B52" s="25" t="s">
        <v>2215</v>
      </c>
      <c r="C52" s="25" t="s">
        <v>1444</v>
      </c>
      <c r="D52" s="25" t="s">
        <v>1445</v>
      </c>
      <c r="E52" s="25" t="s">
        <v>1446</v>
      </c>
      <c r="F52" s="25" t="s">
        <v>1373</v>
      </c>
      <c r="G52" s="26">
        <v>1.0979000000000001</v>
      </c>
      <c r="H52" s="27">
        <v>0.26299999999999996</v>
      </c>
      <c r="I52" s="27">
        <v>7.9999999999999984E-3</v>
      </c>
      <c r="J52" s="27">
        <f t="shared" si="2"/>
        <v>0.27099999999999996</v>
      </c>
      <c r="K52" s="26">
        <v>3.4544666666666696E-2</v>
      </c>
      <c r="L52" s="25" t="s">
        <v>2161</v>
      </c>
      <c r="M52" s="36">
        <v>0.1</v>
      </c>
      <c r="N52" s="28">
        <v>1.1063000000000001</v>
      </c>
      <c r="O52" s="37" t="s">
        <v>1530</v>
      </c>
      <c r="P52" s="37">
        <v>0</v>
      </c>
      <c r="Q52" s="37" t="s">
        <v>1527</v>
      </c>
      <c r="R52" s="31">
        <f t="shared" si="3"/>
        <v>0.69599999999999995</v>
      </c>
      <c r="S52" s="165">
        <v>5742.33</v>
      </c>
      <c r="U52" s="21"/>
      <c r="V52" s="21"/>
    </row>
    <row r="53" spans="1:22">
      <c r="A53" s="37" t="s">
        <v>2699</v>
      </c>
      <c r="B53" s="25" t="s">
        <v>2216</v>
      </c>
      <c r="C53" s="25" t="s">
        <v>1447</v>
      </c>
      <c r="D53" s="25" t="s">
        <v>1448</v>
      </c>
      <c r="E53" s="25" t="s">
        <v>1449</v>
      </c>
      <c r="F53" s="25" t="s">
        <v>1337</v>
      </c>
      <c r="G53" s="26">
        <v>1.0052000000000001</v>
      </c>
      <c r="H53" s="27">
        <v>0.61199999999999999</v>
      </c>
      <c r="I53" s="27">
        <v>2.5000000000000001E-2</v>
      </c>
      <c r="J53" s="27">
        <f t="shared" si="2"/>
        <v>0.63700000000000001</v>
      </c>
      <c r="K53" s="26">
        <v>6.9744666666666677E-2</v>
      </c>
      <c r="L53" s="25" t="s">
        <v>2160</v>
      </c>
      <c r="M53" s="36">
        <v>0.1</v>
      </c>
      <c r="N53" s="28">
        <v>1.0575000000000001</v>
      </c>
      <c r="O53" s="37" t="s">
        <v>1530</v>
      </c>
      <c r="P53" s="37">
        <v>0</v>
      </c>
      <c r="Q53" s="37" t="s">
        <v>1527</v>
      </c>
      <c r="R53" s="31">
        <f t="shared" si="3"/>
        <v>0.69599999999999995</v>
      </c>
      <c r="S53" s="165">
        <v>5395.48</v>
      </c>
      <c r="U53" s="21"/>
      <c r="V53" s="21"/>
    </row>
    <row r="54" spans="1:22">
      <c r="A54" s="37" t="s">
        <v>2700</v>
      </c>
      <c r="B54" s="25" t="s">
        <v>2259</v>
      </c>
      <c r="C54" s="25" t="s">
        <v>1447</v>
      </c>
      <c r="D54" s="25" t="s">
        <v>1448</v>
      </c>
      <c r="E54" s="25" t="s">
        <v>1449</v>
      </c>
      <c r="F54" s="25" t="s">
        <v>1337</v>
      </c>
      <c r="G54" s="26">
        <v>1.0052000000000001</v>
      </c>
      <c r="H54" s="27">
        <v>0.61199999999999999</v>
      </c>
      <c r="I54" s="27">
        <v>2.5000000000000001E-2</v>
      </c>
      <c r="J54" s="27">
        <f t="shared" si="2"/>
        <v>0.63700000000000001</v>
      </c>
      <c r="K54" s="26">
        <v>6.9744666666666677E-2</v>
      </c>
      <c r="L54" s="25" t="s">
        <v>2160</v>
      </c>
      <c r="M54" s="36">
        <v>0.1</v>
      </c>
      <c r="N54" s="28">
        <v>1.0575000000000001</v>
      </c>
      <c r="O54" s="37" t="s">
        <v>1530</v>
      </c>
      <c r="P54" s="37">
        <v>0</v>
      </c>
      <c r="Q54" s="37" t="s">
        <v>1527</v>
      </c>
      <c r="R54" s="31">
        <f t="shared" si="3"/>
        <v>0.69599999999999995</v>
      </c>
      <c r="S54" s="165">
        <v>5395.48</v>
      </c>
      <c r="U54" s="21"/>
      <c r="V54" s="21"/>
    </row>
    <row r="55" spans="1:22">
      <c r="A55" s="37" t="s">
        <v>2701</v>
      </c>
      <c r="B55" s="25" t="s">
        <v>2217</v>
      </c>
      <c r="C55" s="25" t="s">
        <v>1450</v>
      </c>
      <c r="D55" s="25" t="s">
        <v>1451</v>
      </c>
      <c r="E55" s="25" t="s">
        <v>1452</v>
      </c>
      <c r="F55" s="25" t="s">
        <v>1337</v>
      </c>
      <c r="G55" s="26">
        <v>1.0979000000000001</v>
      </c>
      <c r="H55" s="27">
        <v>0.26099999999999995</v>
      </c>
      <c r="I55" s="27">
        <v>1.2999999999999999E-2</v>
      </c>
      <c r="J55" s="27">
        <f t="shared" si="2"/>
        <v>0.27399999999999997</v>
      </c>
      <c r="K55" s="26">
        <v>2.0844666666666678E-2</v>
      </c>
      <c r="L55" s="25" t="s">
        <v>2161</v>
      </c>
      <c r="M55" s="36">
        <v>0.1</v>
      </c>
      <c r="N55" s="28">
        <v>1.0229999999999999</v>
      </c>
      <c r="O55" s="37" t="s">
        <v>1530</v>
      </c>
      <c r="P55" s="37">
        <v>0</v>
      </c>
      <c r="Q55" s="37" t="s">
        <v>1527</v>
      </c>
      <c r="R55" s="31">
        <f t="shared" si="3"/>
        <v>0.69599999999999995</v>
      </c>
      <c r="S55" s="165">
        <v>5742.33</v>
      </c>
      <c r="U55" s="21"/>
      <c r="V55" s="21"/>
    </row>
    <row r="56" spans="1:22">
      <c r="A56" s="37" t="s">
        <v>2702</v>
      </c>
      <c r="B56" s="25" t="s">
        <v>2218</v>
      </c>
      <c r="C56" s="25" t="s">
        <v>1453</v>
      </c>
      <c r="D56" s="25" t="s">
        <v>1454</v>
      </c>
      <c r="E56" s="25" t="s">
        <v>1455</v>
      </c>
      <c r="F56" s="25" t="s">
        <v>1337</v>
      </c>
      <c r="G56" s="26">
        <v>1.1063000000000001</v>
      </c>
      <c r="H56" s="27">
        <v>0.41099999999999998</v>
      </c>
      <c r="I56" s="27">
        <v>2.7E-2</v>
      </c>
      <c r="J56" s="27">
        <f t="shared" si="2"/>
        <v>0.438</v>
      </c>
      <c r="K56" s="26">
        <v>0.14084913333333335</v>
      </c>
      <c r="L56" s="25" t="s">
        <v>2160</v>
      </c>
      <c r="M56" s="36">
        <v>0.1</v>
      </c>
      <c r="N56" s="28">
        <v>0.97950000000000004</v>
      </c>
      <c r="O56" s="37" t="s">
        <v>1530</v>
      </c>
      <c r="P56" s="37">
        <v>0</v>
      </c>
      <c r="Q56" s="37" t="s">
        <v>1527</v>
      </c>
      <c r="R56" s="31">
        <f t="shared" si="3"/>
        <v>0.69599999999999995</v>
      </c>
      <c r="S56" s="165">
        <v>5773.76</v>
      </c>
      <c r="U56" s="21"/>
      <c r="V56" s="21"/>
    </row>
    <row r="57" spans="1:22">
      <c r="A57" s="37" t="s">
        <v>2703</v>
      </c>
      <c r="B57" s="25" t="s">
        <v>2219</v>
      </c>
      <c r="C57" s="25" t="s">
        <v>1456</v>
      </c>
      <c r="D57" s="25" t="s">
        <v>1457</v>
      </c>
      <c r="E57" s="25" t="s">
        <v>1458</v>
      </c>
      <c r="F57" s="25" t="s">
        <v>1337</v>
      </c>
      <c r="G57" s="26">
        <v>0.91239999999999999</v>
      </c>
      <c r="H57" s="27">
        <v>0.57699999999999996</v>
      </c>
      <c r="I57" s="27">
        <v>2.4999999999999998E-2</v>
      </c>
      <c r="J57" s="27">
        <f t="shared" si="2"/>
        <v>0.60199999999999998</v>
      </c>
      <c r="K57" s="26">
        <v>0</v>
      </c>
      <c r="L57" s="25" t="s">
        <v>2160</v>
      </c>
      <c r="M57" s="36">
        <v>0.1</v>
      </c>
      <c r="N57" s="28">
        <v>1.2259</v>
      </c>
      <c r="O57" s="37" t="s">
        <v>1530</v>
      </c>
      <c r="P57" s="37">
        <v>0</v>
      </c>
      <c r="Q57" s="37" t="s">
        <v>1527</v>
      </c>
      <c r="R57" s="31">
        <f t="shared" si="3"/>
        <v>0.62</v>
      </c>
      <c r="S57" s="165">
        <v>5084.04</v>
      </c>
      <c r="U57" s="21"/>
      <c r="V57" s="21"/>
    </row>
    <row r="58" spans="1:22">
      <c r="A58" s="37" t="s">
        <v>2704</v>
      </c>
      <c r="B58" s="25" t="s">
        <v>2260</v>
      </c>
      <c r="C58" s="25" t="s">
        <v>1459</v>
      </c>
      <c r="D58" s="25" t="s">
        <v>1460</v>
      </c>
      <c r="E58" s="25" t="s">
        <v>1461</v>
      </c>
      <c r="F58" s="25" t="s">
        <v>1337</v>
      </c>
      <c r="G58" s="26">
        <v>0.91239999999999999</v>
      </c>
      <c r="H58" s="27">
        <v>0.53799999999999992</v>
      </c>
      <c r="I58" s="27">
        <v>4.0999999999999995E-2</v>
      </c>
      <c r="J58" s="27">
        <f t="shared" si="2"/>
        <v>0.57899999999999996</v>
      </c>
      <c r="K58" s="26">
        <v>0.10624466666666668</v>
      </c>
      <c r="L58" s="25" t="s">
        <v>2160</v>
      </c>
      <c r="M58" s="36">
        <v>0.1</v>
      </c>
      <c r="N58" s="28">
        <v>1.1259999999999999</v>
      </c>
      <c r="O58" s="37" t="s">
        <v>1530</v>
      </c>
      <c r="P58" s="37">
        <v>0</v>
      </c>
      <c r="Q58" s="37" t="s">
        <v>1527</v>
      </c>
      <c r="R58" s="31">
        <f t="shared" si="3"/>
        <v>0.62</v>
      </c>
      <c r="S58" s="165">
        <v>5084.04</v>
      </c>
      <c r="U58" s="21"/>
      <c r="V58" s="21"/>
    </row>
    <row r="59" spans="1:22">
      <c r="A59" s="37" t="s">
        <v>2705</v>
      </c>
      <c r="B59" s="25" t="s">
        <v>2220</v>
      </c>
      <c r="C59" s="25" t="s">
        <v>1459</v>
      </c>
      <c r="D59" s="25" t="s">
        <v>1460</v>
      </c>
      <c r="E59" s="25" t="s">
        <v>1461</v>
      </c>
      <c r="F59" s="25" t="s">
        <v>1337</v>
      </c>
      <c r="G59" s="26">
        <v>0.91239999999999999</v>
      </c>
      <c r="H59" s="27">
        <v>0.53799999999999992</v>
      </c>
      <c r="I59" s="27">
        <v>4.0999999999999995E-2</v>
      </c>
      <c r="J59" s="27">
        <f t="shared" si="2"/>
        <v>0.57899999999999996</v>
      </c>
      <c r="K59" s="26">
        <v>0.10624466666666668</v>
      </c>
      <c r="L59" s="25" t="s">
        <v>2160</v>
      </c>
      <c r="M59" s="36">
        <v>0.1</v>
      </c>
      <c r="N59" s="28">
        <v>1.1259999999999999</v>
      </c>
      <c r="O59" s="37" t="s">
        <v>1530</v>
      </c>
      <c r="P59" s="37">
        <v>0</v>
      </c>
      <c r="Q59" s="37" t="s">
        <v>1527</v>
      </c>
      <c r="R59" s="31">
        <f t="shared" si="3"/>
        <v>0.62</v>
      </c>
      <c r="S59" s="165">
        <v>5084.04</v>
      </c>
      <c r="U59" s="21"/>
      <c r="V59" s="21"/>
    </row>
    <row r="60" spans="1:22">
      <c r="A60" s="37" t="s">
        <v>2706</v>
      </c>
      <c r="B60" s="25" t="s">
        <v>2221</v>
      </c>
      <c r="C60" s="25" t="s">
        <v>1462</v>
      </c>
      <c r="D60" s="25" t="s">
        <v>1463</v>
      </c>
      <c r="E60" s="25" t="s">
        <v>1343</v>
      </c>
      <c r="F60" s="25" t="s">
        <v>1337</v>
      </c>
      <c r="G60" s="26">
        <v>1.0979000000000001</v>
      </c>
      <c r="H60" s="27">
        <v>0.92199999999999993</v>
      </c>
      <c r="I60" s="27">
        <v>9.2999999999999999E-2</v>
      </c>
      <c r="J60" s="27">
        <f t="shared" si="2"/>
        <v>1.0149999999999999</v>
      </c>
      <c r="K60" s="26">
        <v>0</v>
      </c>
      <c r="L60" s="25" t="s">
        <v>2161</v>
      </c>
      <c r="M60" s="36">
        <v>0.1</v>
      </c>
      <c r="N60" s="28">
        <v>0.39119999999999999</v>
      </c>
      <c r="O60" s="37" t="s">
        <v>1530</v>
      </c>
      <c r="P60" s="37">
        <v>0</v>
      </c>
      <c r="Q60" s="37" t="s">
        <v>1527</v>
      </c>
      <c r="R60" s="31">
        <f t="shared" si="3"/>
        <v>0.69599999999999995</v>
      </c>
      <c r="S60" s="165">
        <v>5742.33</v>
      </c>
      <c r="U60" s="21"/>
      <c r="V60" s="21"/>
    </row>
    <row r="61" spans="1:22">
      <c r="A61" s="37" t="s">
        <v>2707</v>
      </c>
      <c r="B61" s="25" t="s">
        <v>2222</v>
      </c>
      <c r="C61" s="25" t="s">
        <v>1464</v>
      </c>
      <c r="D61" s="25" t="s">
        <v>1465</v>
      </c>
      <c r="E61" s="25" t="s">
        <v>1466</v>
      </c>
      <c r="F61" s="25" t="s">
        <v>1337</v>
      </c>
      <c r="G61" s="26">
        <v>1.0979000000000001</v>
      </c>
      <c r="H61" s="27">
        <v>0.34399999999999997</v>
      </c>
      <c r="I61" s="27">
        <v>2.0999999999999998E-2</v>
      </c>
      <c r="J61" s="27">
        <f t="shared" si="2"/>
        <v>0.36499999999999999</v>
      </c>
      <c r="K61" s="26">
        <v>4.5744666666666683E-2</v>
      </c>
      <c r="L61" s="25" t="s">
        <v>2161</v>
      </c>
      <c r="M61" s="36">
        <v>0.1</v>
      </c>
      <c r="N61" s="28">
        <v>1.0196000000000001</v>
      </c>
      <c r="O61" s="37" t="s">
        <v>1530</v>
      </c>
      <c r="P61" s="37">
        <v>0</v>
      </c>
      <c r="Q61" s="37" t="s">
        <v>1527</v>
      </c>
      <c r="R61" s="31">
        <f t="shared" si="3"/>
        <v>0.69599999999999995</v>
      </c>
      <c r="S61" s="165">
        <v>5742.33</v>
      </c>
      <c r="U61" s="21"/>
      <c r="V61" s="21"/>
    </row>
    <row r="62" spans="1:22">
      <c r="A62" s="37" t="s">
        <v>2708</v>
      </c>
      <c r="B62" s="25" t="s">
        <v>2223</v>
      </c>
      <c r="C62" s="25" t="s">
        <v>1467</v>
      </c>
      <c r="D62" s="25" t="s">
        <v>1468</v>
      </c>
      <c r="E62" s="25" t="s">
        <v>1469</v>
      </c>
      <c r="F62" s="25" t="s">
        <v>1337</v>
      </c>
      <c r="G62" s="26">
        <v>1.0979000000000001</v>
      </c>
      <c r="H62" s="27">
        <v>0.32999999999999996</v>
      </c>
      <c r="I62" s="27">
        <v>2.4999999999999998E-2</v>
      </c>
      <c r="J62" s="27">
        <f t="shared" si="2"/>
        <v>0.35499999999999998</v>
      </c>
      <c r="K62" s="26">
        <v>4.5544666666666678E-2</v>
      </c>
      <c r="L62" s="25" t="s">
        <v>2161</v>
      </c>
      <c r="M62" s="36">
        <v>0.1</v>
      </c>
      <c r="N62" s="28">
        <v>0.96609999999999996</v>
      </c>
      <c r="O62" s="37" t="s">
        <v>1530</v>
      </c>
      <c r="P62" s="37">
        <v>0</v>
      </c>
      <c r="Q62" s="37" t="s">
        <v>1527</v>
      </c>
      <c r="R62" s="31">
        <f t="shared" si="3"/>
        <v>0.69599999999999995</v>
      </c>
      <c r="S62" s="165">
        <v>5742.33</v>
      </c>
      <c r="U62" s="21"/>
      <c r="V62" s="21"/>
    </row>
    <row r="63" spans="1:22">
      <c r="A63" s="37" t="s">
        <v>2709</v>
      </c>
      <c r="B63" s="25" t="s">
        <v>2224</v>
      </c>
      <c r="C63" s="25" t="s">
        <v>1470</v>
      </c>
      <c r="D63" s="25" t="s">
        <v>1471</v>
      </c>
      <c r="E63" s="25" t="s">
        <v>1472</v>
      </c>
      <c r="F63" s="25" t="s">
        <v>1337</v>
      </c>
      <c r="G63" s="26">
        <v>1.0979000000000001</v>
      </c>
      <c r="H63" s="27">
        <v>0.33299999999999996</v>
      </c>
      <c r="I63" s="27">
        <v>3.1999999999999994E-2</v>
      </c>
      <c r="J63" s="27">
        <f t="shared" si="2"/>
        <v>0.36499999999999994</v>
      </c>
      <c r="K63" s="26">
        <v>0</v>
      </c>
      <c r="L63" s="25" t="s">
        <v>2161</v>
      </c>
      <c r="M63" s="36">
        <v>0.1</v>
      </c>
      <c r="N63" s="28">
        <v>1.2891999999999999</v>
      </c>
      <c r="O63" s="37" t="s">
        <v>1530</v>
      </c>
      <c r="P63" s="37">
        <v>0</v>
      </c>
      <c r="Q63" s="37" t="s">
        <v>1527</v>
      </c>
      <c r="R63" s="31">
        <f t="shared" si="3"/>
        <v>0.69599999999999995</v>
      </c>
      <c r="S63" s="165">
        <v>5742.33</v>
      </c>
      <c r="U63" s="21"/>
      <c r="V63" s="21"/>
    </row>
    <row r="64" spans="1:22">
      <c r="A64" s="37" t="s">
        <v>2710</v>
      </c>
      <c r="B64" s="25" t="s">
        <v>2225</v>
      </c>
      <c r="C64" s="25" t="s">
        <v>1473</v>
      </c>
      <c r="D64" s="25" t="s">
        <v>1474</v>
      </c>
      <c r="E64" s="25" t="s">
        <v>1475</v>
      </c>
      <c r="F64" s="25" t="s">
        <v>1337</v>
      </c>
      <c r="G64" s="26">
        <v>1.0979000000000001</v>
      </c>
      <c r="H64" s="27">
        <v>0.29099999999999998</v>
      </c>
      <c r="I64" s="27">
        <v>8.6999999999999994E-2</v>
      </c>
      <c r="J64" s="27">
        <f t="shared" si="2"/>
        <v>0.378</v>
      </c>
      <c r="K64" s="26">
        <v>7.0344666666666694E-2</v>
      </c>
      <c r="L64" s="25" t="s">
        <v>2161</v>
      </c>
      <c r="M64" s="36">
        <v>0.1</v>
      </c>
      <c r="N64" s="28">
        <v>1.1644000000000001</v>
      </c>
      <c r="O64" s="37" t="s">
        <v>1530</v>
      </c>
      <c r="P64" s="37">
        <v>0</v>
      </c>
      <c r="Q64" s="37" t="s">
        <v>1527</v>
      </c>
      <c r="R64" s="31">
        <f t="shared" si="3"/>
        <v>0.69599999999999995</v>
      </c>
      <c r="S64" s="165">
        <v>5742.33</v>
      </c>
      <c r="U64" s="21"/>
      <c r="V64" s="21"/>
    </row>
    <row r="65" spans="1:22">
      <c r="A65" s="37" t="s">
        <v>2711</v>
      </c>
      <c r="B65" s="25" t="s">
        <v>2226</v>
      </c>
      <c r="C65" s="25" t="s">
        <v>1476</v>
      </c>
      <c r="D65" s="25" t="s">
        <v>1477</v>
      </c>
      <c r="E65" s="25" t="s">
        <v>1369</v>
      </c>
      <c r="F65" s="25" t="s">
        <v>1337</v>
      </c>
      <c r="G65" s="26">
        <v>1.0979000000000001</v>
      </c>
      <c r="H65" s="27">
        <v>0.35899999999999999</v>
      </c>
      <c r="I65" s="27">
        <v>2.5000000000000001E-2</v>
      </c>
      <c r="J65" s="27">
        <f t="shared" si="2"/>
        <v>0.38400000000000001</v>
      </c>
      <c r="K65" s="26">
        <v>0.57402913333333339</v>
      </c>
      <c r="L65" s="25" t="s">
        <v>2159</v>
      </c>
      <c r="M65" s="36">
        <v>0</v>
      </c>
      <c r="N65" s="28">
        <v>0.91559999999999997</v>
      </c>
      <c r="O65" s="37" t="s">
        <v>1530</v>
      </c>
      <c r="P65" s="37">
        <v>0</v>
      </c>
      <c r="Q65" s="37" t="s">
        <v>1527</v>
      </c>
      <c r="R65" s="31">
        <f t="shared" si="3"/>
        <v>0.69599999999999995</v>
      </c>
      <c r="S65" s="165">
        <v>5742.33</v>
      </c>
      <c r="U65" s="21"/>
      <c r="V65" s="21"/>
    </row>
    <row r="66" spans="1:22">
      <c r="A66" s="37" t="s">
        <v>2712</v>
      </c>
      <c r="B66" s="25" t="s">
        <v>2227</v>
      </c>
      <c r="C66" s="25" t="s">
        <v>1478</v>
      </c>
      <c r="D66" s="25" t="s">
        <v>1479</v>
      </c>
      <c r="E66" s="25" t="s">
        <v>1480</v>
      </c>
      <c r="F66" s="25" t="s">
        <v>1337</v>
      </c>
      <c r="G66" s="26">
        <v>1.0979000000000001</v>
      </c>
      <c r="H66" s="27">
        <v>0.35899999999999999</v>
      </c>
      <c r="I66" s="27">
        <v>2.5000000000000001E-2</v>
      </c>
      <c r="J66" s="27">
        <f t="shared" si="2"/>
        <v>0.38400000000000001</v>
      </c>
      <c r="K66" s="26">
        <v>0.5478491333333334</v>
      </c>
      <c r="L66" s="25" t="s">
        <v>2159</v>
      </c>
      <c r="M66" s="36">
        <v>0</v>
      </c>
      <c r="N66" s="28">
        <v>1</v>
      </c>
      <c r="O66" s="37" t="s">
        <v>1530</v>
      </c>
      <c r="P66" s="37">
        <v>0</v>
      </c>
      <c r="Q66" s="37" t="s">
        <v>1527</v>
      </c>
      <c r="R66" s="31">
        <f t="shared" si="3"/>
        <v>0.69599999999999995</v>
      </c>
      <c r="S66" s="165">
        <v>5742.33</v>
      </c>
      <c r="U66" s="21"/>
      <c r="V66" s="21"/>
    </row>
    <row r="67" spans="1:22">
      <c r="A67" s="37" t="s">
        <v>2713</v>
      </c>
      <c r="B67" s="25" t="s">
        <v>2261</v>
      </c>
      <c r="C67" s="25" t="s">
        <v>1478</v>
      </c>
      <c r="D67" s="25" t="s">
        <v>1479</v>
      </c>
      <c r="E67" s="25" t="s">
        <v>1480</v>
      </c>
      <c r="F67" s="25" t="s">
        <v>1337</v>
      </c>
      <c r="G67" s="26">
        <v>1.0979000000000001</v>
      </c>
      <c r="H67" s="27">
        <v>0.35899999999999999</v>
      </c>
      <c r="I67" s="27">
        <v>2.5000000000000001E-2</v>
      </c>
      <c r="J67" s="27">
        <f t="shared" ref="J67" si="4">SUM(H67:I67)</f>
        <v>0.38400000000000001</v>
      </c>
      <c r="K67" s="26">
        <v>0.5478491333333334</v>
      </c>
      <c r="L67" s="25" t="s">
        <v>2159</v>
      </c>
      <c r="M67" s="36">
        <v>0</v>
      </c>
      <c r="N67" s="28">
        <v>1</v>
      </c>
      <c r="O67" s="37" t="s">
        <v>1530</v>
      </c>
      <c r="P67" s="37">
        <v>0</v>
      </c>
      <c r="Q67" s="37" t="s">
        <v>1527</v>
      </c>
      <c r="R67" s="31">
        <f t="shared" si="3"/>
        <v>0.69599999999999995</v>
      </c>
      <c r="S67" s="165">
        <v>5742.33</v>
      </c>
      <c r="U67" s="21"/>
      <c r="V67" s="21"/>
    </row>
    <row r="68" spans="1:22">
      <c r="A68" s="37" t="s">
        <v>2714</v>
      </c>
      <c r="B68" s="25" t="s">
        <v>2176</v>
      </c>
      <c r="C68" s="29" t="s">
        <v>2162</v>
      </c>
      <c r="D68" s="25" t="s">
        <v>1510</v>
      </c>
      <c r="E68" s="25" t="s">
        <v>1475</v>
      </c>
      <c r="F68" s="25" t="s">
        <v>1337</v>
      </c>
      <c r="G68" s="26">
        <v>1.0979000000000001</v>
      </c>
      <c r="H68" s="27">
        <v>0.35899999999999999</v>
      </c>
      <c r="I68" s="27">
        <v>2.5000000000000001E-2</v>
      </c>
      <c r="J68" s="27">
        <v>0.38400000000000001</v>
      </c>
      <c r="K68" s="26">
        <v>0</v>
      </c>
      <c r="L68" s="25" t="s">
        <v>2161</v>
      </c>
      <c r="M68" s="36">
        <v>0.1</v>
      </c>
      <c r="N68" s="28">
        <v>1.0978000000000001</v>
      </c>
      <c r="O68" s="37" t="s">
        <v>1530</v>
      </c>
      <c r="P68" s="37">
        <v>0</v>
      </c>
      <c r="Q68" s="37" t="s">
        <v>1527</v>
      </c>
      <c r="R68" s="31">
        <f t="shared" si="3"/>
        <v>0.69599999999999995</v>
      </c>
      <c r="S68" s="165">
        <v>5742.33</v>
      </c>
      <c r="U68" s="21"/>
      <c r="V68" s="21"/>
    </row>
    <row r="69" spans="1:22">
      <c r="A69" s="37" t="s">
        <v>2715</v>
      </c>
      <c r="B69" s="25" t="s">
        <v>2262</v>
      </c>
      <c r="C69" s="25" t="s">
        <v>1481</v>
      </c>
      <c r="D69" s="25" t="s">
        <v>1482</v>
      </c>
      <c r="E69" s="25" t="s">
        <v>1483</v>
      </c>
      <c r="F69" s="25" t="s">
        <v>1484</v>
      </c>
      <c r="G69" s="26">
        <v>0.91239999999999999</v>
      </c>
      <c r="H69" s="27">
        <v>0.34699999999999998</v>
      </c>
      <c r="I69" s="27">
        <v>1.9999999999999997E-2</v>
      </c>
      <c r="J69" s="27">
        <f t="shared" ref="J69:J77" si="5">SUM(H69:I69)</f>
        <v>0.36699999999999999</v>
      </c>
      <c r="K69" s="26">
        <v>4.58446666666667E-2</v>
      </c>
      <c r="L69" s="25" t="s">
        <v>2161</v>
      </c>
      <c r="M69" s="36">
        <v>0.1</v>
      </c>
      <c r="N69" s="28">
        <v>0.81579999999999997</v>
      </c>
      <c r="O69" s="37" t="s">
        <v>1530</v>
      </c>
      <c r="P69" s="37">
        <v>1</v>
      </c>
      <c r="Q69" s="37" t="s">
        <v>1527</v>
      </c>
      <c r="R69" s="31">
        <f t="shared" ref="R69:R84" si="6">IF(G69&gt;1,0.696,0.62)</f>
        <v>0.62</v>
      </c>
      <c r="S69" s="165">
        <v>5084.04</v>
      </c>
      <c r="U69" s="21"/>
      <c r="V69" s="21"/>
    </row>
    <row r="70" spans="1:22">
      <c r="A70" s="37" t="s">
        <v>2716</v>
      </c>
      <c r="B70" s="25" t="s">
        <v>2228</v>
      </c>
      <c r="C70" s="25" t="s">
        <v>1481</v>
      </c>
      <c r="D70" s="25" t="s">
        <v>1482</v>
      </c>
      <c r="E70" s="25" t="s">
        <v>1483</v>
      </c>
      <c r="F70" s="25" t="s">
        <v>1484</v>
      </c>
      <c r="G70" s="26">
        <v>0.91239999999999999</v>
      </c>
      <c r="H70" s="27">
        <v>0.34699999999999998</v>
      </c>
      <c r="I70" s="27">
        <v>1.9999999999999997E-2</v>
      </c>
      <c r="J70" s="27">
        <f t="shared" si="5"/>
        <v>0.36699999999999999</v>
      </c>
      <c r="K70" s="26">
        <v>4.58446666666667E-2</v>
      </c>
      <c r="L70" s="25" t="s">
        <v>2161</v>
      </c>
      <c r="M70" s="36">
        <v>0.1</v>
      </c>
      <c r="N70" s="28">
        <v>0.81579999999999997</v>
      </c>
      <c r="O70" s="37" t="s">
        <v>1530</v>
      </c>
      <c r="P70" s="37">
        <v>1</v>
      </c>
      <c r="Q70" s="37" t="s">
        <v>1527</v>
      </c>
      <c r="R70" s="31">
        <f t="shared" si="6"/>
        <v>0.62</v>
      </c>
      <c r="S70" s="165">
        <v>5084.04</v>
      </c>
      <c r="U70" s="21"/>
      <c r="V70" s="21"/>
    </row>
    <row r="71" spans="1:22">
      <c r="A71" s="37" t="s">
        <v>2717</v>
      </c>
      <c r="B71" s="25" t="s">
        <v>2263</v>
      </c>
      <c r="C71" s="25" t="s">
        <v>1485</v>
      </c>
      <c r="D71" s="25" t="s">
        <v>1486</v>
      </c>
      <c r="E71" s="25" t="s">
        <v>1487</v>
      </c>
      <c r="F71" s="25" t="s">
        <v>1484</v>
      </c>
      <c r="G71" s="26">
        <v>0.91239999999999999</v>
      </c>
      <c r="H71" s="27">
        <v>0.35099999999999998</v>
      </c>
      <c r="I71" s="27">
        <v>3.3999999999999996E-2</v>
      </c>
      <c r="J71" s="27">
        <f t="shared" si="5"/>
        <v>0.38499999999999995</v>
      </c>
      <c r="K71" s="26">
        <v>5.0844666666666677E-2</v>
      </c>
      <c r="L71" s="25" t="s">
        <v>2161</v>
      </c>
      <c r="M71" s="36">
        <v>0.1</v>
      </c>
      <c r="N71" s="28">
        <v>0.93789999999999996</v>
      </c>
      <c r="O71" s="37" t="s">
        <v>1530</v>
      </c>
      <c r="P71" s="37">
        <v>1</v>
      </c>
      <c r="Q71" s="37" t="s">
        <v>1527</v>
      </c>
      <c r="R71" s="31">
        <f t="shared" si="6"/>
        <v>0.62</v>
      </c>
      <c r="S71" s="165">
        <v>5084.04</v>
      </c>
      <c r="U71" s="21"/>
      <c r="V71" s="21"/>
    </row>
    <row r="72" spans="1:22">
      <c r="A72" s="37" t="s">
        <v>2718</v>
      </c>
      <c r="B72" s="25" t="s">
        <v>2229</v>
      </c>
      <c r="C72" s="25" t="s">
        <v>1485</v>
      </c>
      <c r="D72" s="25" t="s">
        <v>1486</v>
      </c>
      <c r="E72" s="25" t="s">
        <v>1487</v>
      </c>
      <c r="F72" s="25" t="s">
        <v>1484</v>
      </c>
      <c r="G72" s="26">
        <v>0.91239999999999999</v>
      </c>
      <c r="H72" s="27">
        <v>0.35099999999999998</v>
      </c>
      <c r="I72" s="27">
        <v>3.3999999999999996E-2</v>
      </c>
      <c r="J72" s="27">
        <f t="shared" si="5"/>
        <v>0.38499999999999995</v>
      </c>
      <c r="K72" s="26">
        <v>5.0844666666666677E-2</v>
      </c>
      <c r="L72" s="25" t="s">
        <v>2161</v>
      </c>
      <c r="M72" s="36">
        <v>0.1</v>
      </c>
      <c r="N72" s="28">
        <v>0.93789999999999996</v>
      </c>
      <c r="O72" s="37" t="s">
        <v>1530</v>
      </c>
      <c r="P72" s="37">
        <v>1</v>
      </c>
      <c r="Q72" s="37" t="s">
        <v>1527</v>
      </c>
      <c r="R72" s="31">
        <f t="shared" si="6"/>
        <v>0.62</v>
      </c>
      <c r="S72" s="165">
        <v>5084.04</v>
      </c>
      <c r="U72" s="21"/>
      <c r="V72" s="21"/>
    </row>
    <row r="73" spans="1:22">
      <c r="A73" s="37" t="s">
        <v>2719</v>
      </c>
      <c r="B73" s="25" t="s">
        <v>2264</v>
      </c>
      <c r="C73" s="25" t="s">
        <v>1488</v>
      </c>
      <c r="D73" s="25" t="s">
        <v>1489</v>
      </c>
      <c r="E73" s="25" t="s">
        <v>1483</v>
      </c>
      <c r="F73" s="25" t="s">
        <v>1484</v>
      </c>
      <c r="G73" s="26">
        <v>0.91239999999999999</v>
      </c>
      <c r="H73" s="27">
        <v>0.41</v>
      </c>
      <c r="I73" s="27">
        <v>2.8999999999999998E-2</v>
      </c>
      <c r="J73" s="27">
        <f t="shared" si="5"/>
        <v>0.43899999999999995</v>
      </c>
      <c r="K73" s="26">
        <v>1.4044666666666678E-2</v>
      </c>
      <c r="L73" s="25" t="s">
        <v>2161</v>
      </c>
      <c r="M73" s="36">
        <v>0.1</v>
      </c>
      <c r="N73" s="28">
        <v>1</v>
      </c>
      <c r="O73" s="37" t="s">
        <v>1530</v>
      </c>
      <c r="P73" s="37">
        <v>1</v>
      </c>
      <c r="Q73" s="37" t="s">
        <v>1527</v>
      </c>
      <c r="R73" s="31">
        <f t="shared" si="6"/>
        <v>0.62</v>
      </c>
      <c r="S73" s="165">
        <v>5084.04</v>
      </c>
      <c r="U73" s="21"/>
      <c r="V73" s="21"/>
    </row>
    <row r="74" spans="1:22">
      <c r="A74" s="37" t="s">
        <v>2720</v>
      </c>
      <c r="B74" s="25" t="s">
        <v>2230</v>
      </c>
      <c r="C74" s="25" t="s">
        <v>1488</v>
      </c>
      <c r="D74" s="25" t="s">
        <v>1489</v>
      </c>
      <c r="E74" s="25" t="s">
        <v>1483</v>
      </c>
      <c r="F74" s="25" t="s">
        <v>1484</v>
      </c>
      <c r="G74" s="26">
        <v>0.91239999999999999</v>
      </c>
      <c r="H74" s="27">
        <v>0.41</v>
      </c>
      <c r="I74" s="27">
        <v>2.8999999999999998E-2</v>
      </c>
      <c r="J74" s="27">
        <f t="shared" si="5"/>
        <v>0.43899999999999995</v>
      </c>
      <c r="K74" s="26">
        <v>1.4044666666666678E-2</v>
      </c>
      <c r="L74" s="25" t="s">
        <v>2161</v>
      </c>
      <c r="M74" s="36">
        <v>0.1</v>
      </c>
      <c r="N74" s="28">
        <v>1</v>
      </c>
      <c r="O74" s="37" t="s">
        <v>1530</v>
      </c>
      <c r="P74" s="37">
        <v>1</v>
      </c>
      <c r="Q74" s="37" t="s">
        <v>1527</v>
      </c>
      <c r="R74" s="31">
        <f t="shared" si="6"/>
        <v>0.62</v>
      </c>
      <c r="S74" s="165">
        <v>5084.04</v>
      </c>
      <c r="U74" s="21"/>
      <c r="V74" s="21"/>
    </row>
    <row r="75" spans="1:22">
      <c r="A75" s="37" t="s">
        <v>2721</v>
      </c>
      <c r="B75" s="25" t="s">
        <v>2265</v>
      </c>
      <c r="C75" s="25" t="s">
        <v>1490</v>
      </c>
      <c r="D75" s="25" t="s">
        <v>1491</v>
      </c>
      <c r="E75" s="25" t="s">
        <v>1483</v>
      </c>
      <c r="F75" s="25" t="s">
        <v>1484</v>
      </c>
      <c r="G75" s="26">
        <v>0.91239999999999999</v>
      </c>
      <c r="H75" s="27">
        <v>0.372</v>
      </c>
      <c r="I75" s="27">
        <v>2.5000000000000001E-2</v>
      </c>
      <c r="J75" s="27">
        <f t="shared" si="5"/>
        <v>0.39700000000000002</v>
      </c>
      <c r="K75" s="26">
        <v>0</v>
      </c>
      <c r="L75" s="25" t="s">
        <v>2161</v>
      </c>
      <c r="M75" s="36">
        <v>0.1</v>
      </c>
      <c r="N75" s="28">
        <v>1.089</v>
      </c>
      <c r="O75" s="37" t="s">
        <v>1530</v>
      </c>
      <c r="P75" s="37">
        <v>1</v>
      </c>
      <c r="Q75" s="37" t="s">
        <v>1527</v>
      </c>
      <c r="R75" s="31">
        <f t="shared" si="6"/>
        <v>0.62</v>
      </c>
      <c r="S75" s="165">
        <v>5084.04</v>
      </c>
      <c r="U75" s="21"/>
      <c r="V75" s="21"/>
    </row>
    <row r="76" spans="1:22">
      <c r="A76" s="37" t="s">
        <v>2722</v>
      </c>
      <c r="B76" s="25" t="s">
        <v>2231</v>
      </c>
      <c r="C76" s="25" t="s">
        <v>1492</v>
      </c>
      <c r="D76" s="25" t="s">
        <v>1493</v>
      </c>
      <c r="E76" s="25" t="s">
        <v>1487</v>
      </c>
      <c r="F76" s="25" t="s">
        <v>1484</v>
      </c>
      <c r="G76" s="26">
        <v>0.91239999999999999</v>
      </c>
      <c r="H76" s="27">
        <v>0.372</v>
      </c>
      <c r="I76" s="27">
        <v>2.5000000000000001E-2</v>
      </c>
      <c r="J76" s="27">
        <f t="shared" si="5"/>
        <v>0.39700000000000002</v>
      </c>
      <c r="K76" s="26">
        <v>0.25469913333333338</v>
      </c>
      <c r="L76" s="25" t="s">
        <v>2161</v>
      </c>
      <c r="M76" s="36">
        <v>0.1</v>
      </c>
      <c r="N76" s="28">
        <v>1.6393</v>
      </c>
      <c r="O76" s="37" t="s">
        <v>1530</v>
      </c>
      <c r="P76" s="37">
        <v>1</v>
      </c>
      <c r="Q76" s="37" t="s">
        <v>1527</v>
      </c>
      <c r="R76" s="31">
        <f t="shared" si="6"/>
        <v>0.62</v>
      </c>
      <c r="S76" s="165">
        <v>5084.04</v>
      </c>
      <c r="U76" s="21"/>
      <c r="V76" s="21"/>
    </row>
    <row r="77" spans="1:22">
      <c r="A77" s="37" t="s">
        <v>2723</v>
      </c>
      <c r="B77" s="25" t="s">
        <v>2267</v>
      </c>
      <c r="C77" s="25" t="s">
        <v>1494</v>
      </c>
      <c r="D77" s="25" t="s">
        <v>1495</v>
      </c>
      <c r="E77" s="25" t="s">
        <v>1496</v>
      </c>
      <c r="F77" s="25" t="s">
        <v>1497</v>
      </c>
      <c r="G77" s="26">
        <v>0.83799999999999997</v>
      </c>
      <c r="H77" s="27">
        <v>0.25299999999999995</v>
      </c>
      <c r="I77" s="27">
        <v>1.5999999999999997E-2</v>
      </c>
      <c r="J77" s="27">
        <f t="shared" si="5"/>
        <v>0.26899999999999996</v>
      </c>
      <c r="K77" s="26">
        <v>8.2144666666666699E-2</v>
      </c>
      <c r="L77" s="25" t="s">
        <v>2161</v>
      </c>
      <c r="M77" s="36">
        <v>0.1</v>
      </c>
      <c r="N77" s="28">
        <v>0.62080000000000002</v>
      </c>
      <c r="O77" s="37" t="s">
        <v>1530</v>
      </c>
      <c r="P77" s="37">
        <v>1</v>
      </c>
      <c r="Q77" s="37" t="s">
        <v>1527</v>
      </c>
      <c r="R77" s="31">
        <f t="shared" si="6"/>
        <v>0.62</v>
      </c>
      <c r="S77" s="165">
        <v>4836.05</v>
      </c>
      <c r="U77" s="21"/>
      <c r="V77" s="21"/>
    </row>
    <row r="78" spans="1:22">
      <c r="A78" s="37" t="s">
        <v>2724</v>
      </c>
      <c r="B78" s="25" t="s">
        <v>2266</v>
      </c>
      <c r="C78" s="25" t="s">
        <v>1494</v>
      </c>
      <c r="D78" s="25" t="s">
        <v>1495</v>
      </c>
      <c r="E78" s="25" t="s">
        <v>1496</v>
      </c>
      <c r="F78" s="25" t="s">
        <v>1497</v>
      </c>
      <c r="G78" s="26">
        <v>0.83799999999999997</v>
      </c>
      <c r="H78" s="27">
        <v>0.25299999999999995</v>
      </c>
      <c r="I78" s="27">
        <v>1.5999999999999997E-2</v>
      </c>
      <c r="J78" s="27">
        <f t="shared" ref="J78:J79" si="7">SUM(H78:I78)</f>
        <v>0.26899999999999996</v>
      </c>
      <c r="K78" s="26">
        <v>8.2144666666666699E-2</v>
      </c>
      <c r="L78" s="25" t="s">
        <v>2161</v>
      </c>
      <c r="M78" s="36">
        <v>0.1</v>
      </c>
      <c r="N78" s="28">
        <v>0.62080000000000002</v>
      </c>
      <c r="O78" s="37" t="s">
        <v>1530</v>
      </c>
      <c r="P78" s="37">
        <v>1</v>
      </c>
      <c r="Q78" s="37" t="s">
        <v>1527</v>
      </c>
      <c r="R78" s="31">
        <f t="shared" si="6"/>
        <v>0.62</v>
      </c>
      <c r="S78" s="165">
        <v>4836.05</v>
      </c>
      <c r="U78" s="21"/>
      <c r="V78" s="21"/>
    </row>
    <row r="79" spans="1:22">
      <c r="A79" s="37" t="s">
        <v>2725</v>
      </c>
      <c r="B79" s="25" t="s">
        <v>2232</v>
      </c>
      <c r="C79" s="25" t="s">
        <v>1494</v>
      </c>
      <c r="D79" s="25" t="s">
        <v>1495</v>
      </c>
      <c r="E79" s="25" t="s">
        <v>1496</v>
      </c>
      <c r="F79" s="25" t="s">
        <v>1497</v>
      </c>
      <c r="G79" s="26">
        <v>0.83799999999999997</v>
      </c>
      <c r="H79" s="27">
        <v>0.25299999999999995</v>
      </c>
      <c r="I79" s="27">
        <v>1.5999999999999997E-2</v>
      </c>
      <c r="J79" s="27">
        <f t="shared" si="7"/>
        <v>0.26899999999999996</v>
      </c>
      <c r="K79" s="26">
        <v>8.2144666666666699E-2</v>
      </c>
      <c r="L79" s="25" t="s">
        <v>2161</v>
      </c>
      <c r="M79" s="36">
        <v>0.1</v>
      </c>
      <c r="N79" s="28">
        <v>0.62080000000000002</v>
      </c>
      <c r="O79" s="37" t="s">
        <v>1530</v>
      </c>
      <c r="P79" s="37">
        <v>1</v>
      </c>
      <c r="Q79" s="37" t="s">
        <v>1527</v>
      </c>
      <c r="R79" s="31">
        <f t="shared" si="6"/>
        <v>0.62</v>
      </c>
      <c r="S79" s="165">
        <v>4836.05</v>
      </c>
      <c r="U79" s="21"/>
      <c r="V79" s="21"/>
    </row>
    <row r="80" spans="1:22">
      <c r="A80" s="37" t="s">
        <v>2726</v>
      </c>
      <c r="B80" s="25" t="s">
        <v>2233</v>
      </c>
      <c r="C80" s="25" t="s">
        <v>1498</v>
      </c>
      <c r="D80" s="25" t="s">
        <v>1499</v>
      </c>
      <c r="E80" s="25" t="s">
        <v>1496</v>
      </c>
      <c r="F80" s="25" t="s">
        <v>1497</v>
      </c>
      <c r="G80" s="26">
        <v>0.83799999999999997</v>
      </c>
      <c r="H80" s="27">
        <v>0.22699999999999998</v>
      </c>
      <c r="I80" s="27">
        <v>1.7999999999999999E-2</v>
      </c>
      <c r="J80" s="27">
        <f>SUM(H80:I80)</f>
        <v>0.24499999999999997</v>
      </c>
      <c r="K80" s="26">
        <v>7.5944666666666688E-2</v>
      </c>
      <c r="L80" s="25" t="s">
        <v>2161</v>
      </c>
      <c r="M80" s="36">
        <v>0.1</v>
      </c>
      <c r="N80" s="28">
        <v>1</v>
      </c>
      <c r="O80" s="37" t="s">
        <v>1530</v>
      </c>
      <c r="P80" s="37">
        <v>1</v>
      </c>
      <c r="Q80" s="37" t="s">
        <v>1527</v>
      </c>
      <c r="R80" s="31">
        <f t="shared" si="6"/>
        <v>0.62</v>
      </c>
      <c r="S80" s="165">
        <v>4836.05</v>
      </c>
      <c r="U80" s="21"/>
      <c r="V80" s="21"/>
    </row>
    <row r="81" spans="1:22">
      <c r="A81" s="37" t="s">
        <v>2727</v>
      </c>
      <c r="B81" s="25" t="s">
        <v>2234</v>
      </c>
      <c r="C81" s="25" t="s">
        <v>1500</v>
      </c>
      <c r="D81" s="25" t="s">
        <v>1501</v>
      </c>
      <c r="E81" s="25" t="s">
        <v>1496</v>
      </c>
      <c r="F81" s="25" t="s">
        <v>1497</v>
      </c>
      <c r="G81" s="26">
        <v>0.83799999999999997</v>
      </c>
      <c r="H81" s="27">
        <v>0.3</v>
      </c>
      <c r="I81" s="27">
        <v>2.8999999999999998E-2</v>
      </c>
      <c r="J81" s="27">
        <f>SUM(H81:I81)</f>
        <v>0.32899999999999996</v>
      </c>
      <c r="K81" s="26">
        <v>0</v>
      </c>
      <c r="L81" s="25" t="s">
        <v>2161</v>
      </c>
      <c r="M81" s="36">
        <v>0.1</v>
      </c>
      <c r="N81" s="28">
        <v>1</v>
      </c>
      <c r="O81" s="37" t="s">
        <v>1530</v>
      </c>
      <c r="P81" s="37">
        <v>1</v>
      </c>
      <c r="Q81" s="37" t="s">
        <v>1527</v>
      </c>
      <c r="R81" s="31">
        <f t="shared" si="6"/>
        <v>0.62</v>
      </c>
      <c r="S81" s="165">
        <v>4836.05</v>
      </c>
      <c r="U81" s="21"/>
      <c r="V81" s="21"/>
    </row>
    <row r="82" spans="1:22">
      <c r="A82" s="37" t="s">
        <v>2728</v>
      </c>
      <c r="B82" s="25" t="s">
        <v>2235</v>
      </c>
      <c r="C82" s="25" t="s">
        <v>1502</v>
      </c>
      <c r="D82" s="25" t="s">
        <v>1503</v>
      </c>
      <c r="E82" s="25" t="s">
        <v>1496</v>
      </c>
      <c r="F82" s="25" t="s">
        <v>1497</v>
      </c>
      <c r="G82" s="26">
        <v>0.83799999999999997</v>
      </c>
      <c r="H82" s="27">
        <v>0.25799999999999995</v>
      </c>
      <c r="I82" s="27">
        <v>2.8999999999999998E-2</v>
      </c>
      <c r="J82" s="27">
        <f>SUM(H82:I82)</f>
        <v>0.28699999999999992</v>
      </c>
      <c r="K82" s="26">
        <v>0</v>
      </c>
      <c r="L82" s="25" t="s">
        <v>2161</v>
      </c>
      <c r="M82" s="36">
        <v>0.1</v>
      </c>
      <c r="N82" s="28">
        <v>0.81889999999999996</v>
      </c>
      <c r="O82" s="37" t="s">
        <v>1530</v>
      </c>
      <c r="P82" s="37">
        <v>1</v>
      </c>
      <c r="Q82" s="37" t="s">
        <v>1527</v>
      </c>
      <c r="R82" s="31">
        <f t="shared" si="6"/>
        <v>0.62</v>
      </c>
      <c r="S82" s="165">
        <v>4836.05</v>
      </c>
      <c r="U82" s="21"/>
      <c r="V82" s="21"/>
    </row>
    <row r="83" spans="1:22">
      <c r="A83" s="37" t="s">
        <v>2729</v>
      </c>
      <c r="B83" s="31" t="s">
        <v>2236</v>
      </c>
      <c r="C83" s="31" t="s">
        <v>1504</v>
      </c>
      <c r="D83" s="31" t="s">
        <v>1505</v>
      </c>
      <c r="E83" s="30" t="s">
        <v>1506</v>
      </c>
      <c r="F83" s="25" t="s">
        <v>1507</v>
      </c>
      <c r="G83" s="26">
        <v>1.0101</v>
      </c>
      <c r="H83" s="27">
        <v>0.41799999999999998</v>
      </c>
      <c r="I83" s="27">
        <v>2.3E-2</v>
      </c>
      <c r="J83" s="27">
        <f>SUM(H83:I83)</f>
        <v>0.441</v>
      </c>
      <c r="K83" s="26">
        <v>4.7644666666666696E-2</v>
      </c>
      <c r="L83" s="25" t="s">
        <v>2161</v>
      </c>
      <c r="M83" s="36">
        <v>0.1</v>
      </c>
      <c r="N83" s="28">
        <v>1.2575000000000001</v>
      </c>
      <c r="O83" s="37" t="s">
        <v>1530</v>
      </c>
      <c r="P83" s="37">
        <v>1</v>
      </c>
      <c r="Q83" s="37" t="s">
        <v>1527</v>
      </c>
      <c r="R83" s="31">
        <f t="shared" si="6"/>
        <v>0.69599999999999995</v>
      </c>
      <c r="S83" s="165">
        <v>5413.81</v>
      </c>
      <c r="U83" s="21"/>
      <c r="V83" s="21"/>
    </row>
    <row r="84" spans="1:22">
      <c r="A84" s="37" t="s">
        <v>2730</v>
      </c>
      <c r="B84" s="31" t="s">
        <v>2237</v>
      </c>
      <c r="C84" s="31" t="s">
        <v>1508</v>
      </c>
      <c r="D84" s="31" t="s">
        <v>1509</v>
      </c>
      <c r="E84" s="30" t="s">
        <v>1506</v>
      </c>
      <c r="F84" s="25" t="s">
        <v>1507</v>
      </c>
      <c r="G84" s="26">
        <v>1.0101</v>
      </c>
      <c r="H84" s="27">
        <v>0.34599999999999997</v>
      </c>
      <c r="I84" s="27">
        <v>2.7999999999999997E-2</v>
      </c>
      <c r="J84" s="27">
        <f>SUM(H84:I84)</f>
        <v>0.374</v>
      </c>
      <c r="K84" s="26">
        <v>6.4944666666666678E-2</v>
      </c>
      <c r="L84" s="25" t="s">
        <v>2161</v>
      </c>
      <c r="M84" s="36">
        <v>0.1</v>
      </c>
      <c r="N84" s="28">
        <v>0.68500000000000005</v>
      </c>
      <c r="O84" s="37" t="s">
        <v>1530</v>
      </c>
      <c r="P84" s="37">
        <v>1</v>
      </c>
      <c r="Q84" s="37" t="s">
        <v>1527</v>
      </c>
      <c r="R84" s="31">
        <f t="shared" si="6"/>
        <v>0.69599999999999995</v>
      </c>
      <c r="S84" s="165">
        <v>5413.81</v>
      </c>
      <c r="U84" s="21"/>
      <c r="V84" s="21"/>
    </row>
    <row r="85" spans="1:22">
      <c r="A85" s="37" t="s">
        <v>2731</v>
      </c>
      <c r="B85" s="32" t="s">
        <v>2294</v>
      </c>
      <c r="C85" s="143" t="s">
        <v>2502</v>
      </c>
      <c r="D85" s="31" t="s">
        <v>2417</v>
      </c>
      <c r="E85" s="31" t="s">
        <v>2416</v>
      </c>
      <c r="F85" s="31" t="s">
        <v>1337</v>
      </c>
      <c r="G85" s="26" t="s">
        <v>1530</v>
      </c>
      <c r="H85" s="35" t="s">
        <v>1530</v>
      </c>
      <c r="I85" s="35" t="s">
        <v>1530</v>
      </c>
      <c r="J85" s="35" t="s">
        <v>1530</v>
      </c>
      <c r="K85" s="26" t="s">
        <v>1530</v>
      </c>
      <c r="L85" s="35" t="s">
        <v>1530</v>
      </c>
      <c r="M85" s="35" t="s">
        <v>1530</v>
      </c>
      <c r="N85" s="28">
        <v>1</v>
      </c>
      <c r="O85" s="31">
        <v>1</v>
      </c>
      <c r="P85" s="37">
        <v>0</v>
      </c>
      <c r="Q85" s="37" t="s">
        <v>1527</v>
      </c>
      <c r="R85" s="35" t="s">
        <v>1530</v>
      </c>
      <c r="S85" s="165">
        <v>5789.44</v>
      </c>
    </row>
    <row r="86" spans="1:22">
      <c r="A86" s="37" t="s">
        <v>2732</v>
      </c>
      <c r="B86" s="32" t="s">
        <v>2295</v>
      </c>
      <c r="C86" s="143" t="s">
        <v>2503</v>
      </c>
      <c r="D86" s="31" t="s">
        <v>2580</v>
      </c>
      <c r="E86" s="31" t="s">
        <v>2463</v>
      </c>
      <c r="F86" s="31" t="s">
        <v>1337</v>
      </c>
      <c r="G86" s="26" t="s">
        <v>1530</v>
      </c>
      <c r="H86" s="35" t="s">
        <v>1530</v>
      </c>
      <c r="I86" s="35" t="s">
        <v>1530</v>
      </c>
      <c r="J86" s="35" t="s">
        <v>1530</v>
      </c>
      <c r="K86" s="26" t="s">
        <v>1530</v>
      </c>
      <c r="L86" s="35" t="s">
        <v>1530</v>
      </c>
      <c r="M86" s="35" t="s">
        <v>1530</v>
      </c>
      <c r="N86" s="28">
        <v>1</v>
      </c>
      <c r="O86" s="31">
        <v>1</v>
      </c>
      <c r="P86" s="37">
        <v>0</v>
      </c>
      <c r="Q86" s="37" t="s">
        <v>1527</v>
      </c>
      <c r="R86" s="35" t="s">
        <v>1530</v>
      </c>
      <c r="S86" s="165">
        <v>2666.38</v>
      </c>
    </row>
    <row r="87" spans="1:22">
      <c r="A87" s="37" t="s">
        <v>2733</v>
      </c>
      <c r="B87" s="32" t="s">
        <v>2296</v>
      </c>
      <c r="C87" s="143" t="s">
        <v>2504</v>
      </c>
      <c r="D87" s="31" t="s">
        <v>2402</v>
      </c>
      <c r="E87" s="31" t="s">
        <v>2401</v>
      </c>
      <c r="F87" s="31" t="s">
        <v>1337</v>
      </c>
      <c r="G87" s="26" t="s">
        <v>1530</v>
      </c>
      <c r="H87" s="35" t="s">
        <v>1530</v>
      </c>
      <c r="I87" s="35" t="s">
        <v>1530</v>
      </c>
      <c r="J87" s="35" t="s">
        <v>1530</v>
      </c>
      <c r="K87" s="26" t="s">
        <v>1530</v>
      </c>
      <c r="L87" s="35" t="s">
        <v>1530</v>
      </c>
      <c r="M87" s="35" t="s">
        <v>1530</v>
      </c>
      <c r="N87" s="28">
        <v>1</v>
      </c>
      <c r="O87" s="31">
        <v>1</v>
      </c>
      <c r="P87" s="37">
        <v>0</v>
      </c>
      <c r="Q87" s="37" t="s">
        <v>1527</v>
      </c>
      <c r="R87" s="35" t="s">
        <v>1530</v>
      </c>
      <c r="S87" s="165">
        <v>1708.21</v>
      </c>
    </row>
    <row r="88" spans="1:22">
      <c r="A88" s="37" t="s">
        <v>2734</v>
      </c>
      <c r="B88" s="32" t="s">
        <v>2297</v>
      </c>
      <c r="C88" s="143" t="s">
        <v>2505</v>
      </c>
      <c r="D88" s="31" t="s">
        <v>2581</v>
      </c>
      <c r="E88" s="31" t="s">
        <v>2435</v>
      </c>
      <c r="F88" s="31" t="s">
        <v>1337</v>
      </c>
      <c r="G88" s="26" t="s">
        <v>1530</v>
      </c>
      <c r="H88" s="35" t="s">
        <v>1530</v>
      </c>
      <c r="I88" s="35" t="s">
        <v>1530</v>
      </c>
      <c r="J88" s="35" t="s">
        <v>1530</v>
      </c>
      <c r="K88" s="26" t="s">
        <v>1530</v>
      </c>
      <c r="L88" s="35" t="s">
        <v>1530</v>
      </c>
      <c r="M88" s="35" t="s">
        <v>1530</v>
      </c>
      <c r="N88" s="28">
        <v>1</v>
      </c>
      <c r="O88" s="31">
        <v>1</v>
      </c>
      <c r="P88" s="37">
        <v>0</v>
      </c>
      <c r="Q88" s="37" t="s">
        <v>1527</v>
      </c>
      <c r="R88" s="35" t="s">
        <v>1530</v>
      </c>
      <c r="S88" s="165">
        <v>1576.12</v>
      </c>
    </row>
    <row r="89" spans="1:22">
      <c r="A89" s="37" t="s">
        <v>2735</v>
      </c>
      <c r="B89" s="32" t="s">
        <v>2298</v>
      </c>
      <c r="C89" s="143" t="s">
        <v>2506</v>
      </c>
      <c r="D89" s="31" t="s">
        <v>2459</v>
      </c>
      <c r="E89" s="31" t="s">
        <v>2458</v>
      </c>
      <c r="F89" s="31" t="s">
        <v>1337</v>
      </c>
      <c r="G89" s="26" t="s">
        <v>1530</v>
      </c>
      <c r="H89" s="35" t="s">
        <v>1530</v>
      </c>
      <c r="I89" s="35" t="s">
        <v>1530</v>
      </c>
      <c r="J89" s="35" t="s">
        <v>1530</v>
      </c>
      <c r="K89" s="26" t="s">
        <v>1530</v>
      </c>
      <c r="L89" s="35" t="s">
        <v>1530</v>
      </c>
      <c r="M89" s="35" t="s">
        <v>1530</v>
      </c>
      <c r="N89" s="28">
        <v>1</v>
      </c>
      <c r="O89" s="31">
        <v>1</v>
      </c>
      <c r="P89" s="37">
        <v>0</v>
      </c>
      <c r="Q89" s="37" t="s">
        <v>1527</v>
      </c>
      <c r="R89" s="35" t="s">
        <v>1530</v>
      </c>
      <c r="S89" s="165">
        <v>4726.05</v>
      </c>
    </row>
    <row r="90" spans="1:22">
      <c r="A90" s="37" t="s">
        <v>2736</v>
      </c>
      <c r="B90" s="32" t="s">
        <v>2299</v>
      </c>
      <c r="C90" s="143" t="s">
        <v>2507</v>
      </c>
      <c r="D90" s="31" t="s">
        <v>2582</v>
      </c>
      <c r="E90" s="31" t="s">
        <v>2449</v>
      </c>
      <c r="F90" s="31" t="s">
        <v>1337</v>
      </c>
      <c r="G90" s="26" t="s">
        <v>1530</v>
      </c>
      <c r="H90" s="35" t="s">
        <v>1530</v>
      </c>
      <c r="I90" s="35" t="s">
        <v>1530</v>
      </c>
      <c r="J90" s="35" t="s">
        <v>1530</v>
      </c>
      <c r="K90" s="26" t="s">
        <v>1530</v>
      </c>
      <c r="L90" s="35" t="s">
        <v>1530</v>
      </c>
      <c r="M90" s="35" t="s">
        <v>1530</v>
      </c>
      <c r="N90" s="28">
        <v>1</v>
      </c>
      <c r="O90" s="31">
        <v>1</v>
      </c>
      <c r="P90" s="37">
        <v>0</v>
      </c>
      <c r="Q90" s="37" t="s">
        <v>1527</v>
      </c>
      <c r="R90" s="35" t="s">
        <v>1530</v>
      </c>
      <c r="S90" s="165">
        <v>963.14</v>
      </c>
    </row>
    <row r="91" spans="1:22">
      <c r="A91" s="37" t="s">
        <v>2737</v>
      </c>
      <c r="B91" s="32" t="s">
        <v>2300</v>
      </c>
      <c r="C91" s="143" t="s">
        <v>2508</v>
      </c>
      <c r="D91" s="31" t="s">
        <v>2583</v>
      </c>
      <c r="E91" s="31" t="s">
        <v>2405</v>
      </c>
      <c r="F91" s="31" t="s">
        <v>1337</v>
      </c>
      <c r="G91" s="26" t="s">
        <v>1530</v>
      </c>
      <c r="H91" s="35" t="s">
        <v>1530</v>
      </c>
      <c r="I91" s="35" t="s">
        <v>1530</v>
      </c>
      <c r="J91" s="35" t="s">
        <v>1530</v>
      </c>
      <c r="K91" s="26" t="s">
        <v>1530</v>
      </c>
      <c r="L91" s="35" t="s">
        <v>1530</v>
      </c>
      <c r="M91" s="35" t="s">
        <v>1530</v>
      </c>
      <c r="N91" s="28">
        <v>1</v>
      </c>
      <c r="O91" s="31">
        <v>1</v>
      </c>
      <c r="P91" s="37">
        <v>0</v>
      </c>
      <c r="Q91" s="37" t="s">
        <v>1527</v>
      </c>
      <c r="R91" s="35" t="s">
        <v>1530</v>
      </c>
      <c r="S91" s="165">
        <v>856.2</v>
      </c>
    </row>
    <row r="92" spans="1:22">
      <c r="A92" s="37" t="s">
        <v>2738</v>
      </c>
      <c r="B92" s="32" t="s">
        <v>2301</v>
      </c>
      <c r="C92" s="143" t="s">
        <v>2509</v>
      </c>
      <c r="D92" s="31" t="s">
        <v>2478</v>
      </c>
      <c r="E92" s="31" t="s">
        <v>2477</v>
      </c>
      <c r="F92" s="31" t="s">
        <v>1337</v>
      </c>
      <c r="G92" s="26" t="s">
        <v>1530</v>
      </c>
      <c r="H92" s="35" t="s">
        <v>1530</v>
      </c>
      <c r="I92" s="35" t="s">
        <v>1530</v>
      </c>
      <c r="J92" s="35" t="s">
        <v>1530</v>
      </c>
      <c r="K92" s="26" t="s">
        <v>1530</v>
      </c>
      <c r="L92" s="35" t="s">
        <v>1530</v>
      </c>
      <c r="M92" s="35" t="s">
        <v>1530</v>
      </c>
      <c r="N92" s="28">
        <v>1</v>
      </c>
      <c r="O92" s="31">
        <v>1</v>
      </c>
      <c r="P92" s="37">
        <v>0</v>
      </c>
      <c r="Q92" s="37" t="s">
        <v>1527</v>
      </c>
      <c r="R92" s="35" t="s">
        <v>1530</v>
      </c>
      <c r="S92" s="165">
        <v>2123.9</v>
      </c>
    </row>
    <row r="93" spans="1:22">
      <c r="A93" s="37" t="s">
        <v>2739</v>
      </c>
      <c r="B93" s="32" t="s">
        <v>2302</v>
      </c>
      <c r="C93" s="143" t="s">
        <v>2510</v>
      </c>
      <c r="D93" s="31" t="s">
        <v>2584</v>
      </c>
      <c r="E93" s="31" t="s">
        <v>2466</v>
      </c>
      <c r="F93" s="31" t="s">
        <v>1337</v>
      </c>
      <c r="G93" s="26" t="s">
        <v>1530</v>
      </c>
      <c r="H93" s="35" t="s">
        <v>1530</v>
      </c>
      <c r="I93" s="35" t="s">
        <v>1530</v>
      </c>
      <c r="J93" s="35" t="s">
        <v>1530</v>
      </c>
      <c r="K93" s="26" t="s">
        <v>1530</v>
      </c>
      <c r="L93" s="35" t="s">
        <v>1530</v>
      </c>
      <c r="M93" s="35" t="s">
        <v>1530</v>
      </c>
      <c r="N93" s="28">
        <v>1</v>
      </c>
      <c r="O93" s="31">
        <v>1</v>
      </c>
      <c r="P93" s="37">
        <v>0</v>
      </c>
      <c r="Q93" s="37" t="s">
        <v>1527</v>
      </c>
      <c r="R93" s="35" t="s">
        <v>1530</v>
      </c>
      <c r="S93" s="165">
        <v>3362.51</v>
      </c>
    </row>
    <row r="94" spans="1:22">
      <c r="A94" s="37" t="s">
        <v>2740</v>
      </c>
      <c r="B94" s="32" t="s">
        <v>2303</v>
      </c>
      <c r="C94" s="143" t="s">
        <v>2511</v>
      </c>
      <c r="D94" s="31" t="s">
        <v>2585</v>
      </c>
      <c r="E94" s="31" t="s">
        <v>2443</v>
      </c>
      <c r="F94" s="31" t="s">
        <v>1337</v>
      </c>
      <c r="G94" s="26" t="s">
        <v>1530</v>
      </c>
      <c r="H94" s="35" t="s">
        <v>1530</v>
      </c>
      <c r="I94" s="35" t="s">
        <v>1530</v>
      </c>
      <c r="J94" s="35" t="s">
        <v>1530</v>
      </c>
      <c r="K94" s="26" t="s">
        <v>1530</v>
      </c>
      <c r="L94" s="35" t="s">
        <v>1530</v>
      </c>
      <c r="M94" s="35" t="s">
        <v>1530</v>
      </c>
      <c r="N94" s="28">
        <v>1</v>
      </c>
      <c r="O94" s="31">
        <v>1</v>
      </c>
      <c r="P94" s="37">
        <v>0</v>
      </c>
      <c r="Q94" s="37" t="s">
        <v>1527</v>
      </c>
      <c r="R94" s="35" t="s">
        <v>1530</v>
      </c>
      <c r="S94" s="165">
        <v>1112.1400000000001</v>
      </c>
    </row>
    <row r="95" spans="1:22">
      <c r="A95" s="37" t="s">
        <v>2741</v>
      </c>
      <c r="B95" s="32" t="s">
        <v>2304</v>
      </c>
      <c r="C95" s="143" t="s">
        <v>2512</v>
      </c>
      <c r="D95" s="31" t="s">
        <v>2586</v>
      </c>
      <c r="E95" s="31" t="s">
        <v>2436</v>
      </c>
      <c r="F95" s="31" t="s">
        <v>1337</v>
      </c>
      <c r="G95" s="26" t="s">
        <v>1530</v>
      </c>
      <c r="H95" s="35" t="s">
        <v>1530</v>
      </c>
      <c r="I95" s="35" t="s">
        <v>1530</v>
      </c>
      <c r="J95" s="35" t="s">
        <v>1530</v>
      </c>
      <c r="K95" s="26" t="s">
        <v>1530</v>
      </c>
      <c r="L95" s="35" t="s">
        <v>1530</v>
      </c>
      <c r="M95" s="35" t="s">
        <v>1530</v>
      </c>
      <c r="N95" s="28">
        <v>1</v>
      </c>
      <c r="O95" s="31">
        <v>1</v>
      </c>
      <c r="P95" s="37">
        <v>0</v>
      </c>
      <c r="Q95" s="37" t="s">
        <v>1527</v>
      </c>
      <c r="R95" s="35" t="s">
        <v>1530</v>
      </c>
      <c r="S95" s="165">
        <v>1125.46</v>
      </c>
    </row>
    <row r="96" spans="1:22">
      <c r="A96" s="37" t="s">
        <v>2742</v>
      </c>
      <c r="B96" s="32" t="s">
        <v>2305</v>
      </c>
      <c r="C96" s="143" t="s">
        <v>2513</v>
      </c>
      <c r="D96" s="31" t="s">
        <v>2587</v>
      </c>
      <c r="E96" s="31" t="s">
        <v>2490</v>
      </c>
      <c r="F96" s="31" t="s">
        <v>1337</v>
      </c>
      <c r="G96" s="26" t="s">
        <v>1530</v>
      </c>
      <c r="H96" s="35" t="s">
        <v>1530</v>
      </c>
      <c r="I96" s="35" t="s">
        <v>1530</v>
      </c>
      <c r="J96" s="35" t="s">
        <v>1530</v>
      </c>
      <c r="K96" s="26" t="s">
        <v>1530</v>
      </c>
      <c r="L96" s="35" t="s">
        <v>1530</v>
      </c>
      <c r="M96" s="35" t="s">
        <v>1530</v>
      </c>
      <c r="N96" s="28">
        <v>1</v>
      </c>
      <c r="O96" s="31">
        <v>1</v>
      </c>
      <c r="P96" s="37">
        <v>0</v>
      </c>
      <c r="Q96" s="37" t="s">
        <v>1527</v>
      </c>
      <c r="R96" s="35" t="s">
        <v>1530</v>
      </c>
      <c r="S96" s="165">
        <v>957.13</v>
      </c>
    </row>
    <row r="97" spans="1:19">
      <c r="A97" s="37" t="s">
        <v>2743</v>
      </c>
      <c r="B97" s="32" t="s">
        <v>2306</v>
      </c>
      <c r="C97" s="143" t="s">
        <v>2514</v>
      </c>
      <c r="D97" s="31" t="s">
        <v>2588</v>
      </c>
      <c r="E97" s="31" t="s">
        <v>2473</v>
      </c>
      <c r="F97" s="31" t="s">
        <v>1337</v>
      </c>
      <c r="G97" s="26" t="s">
        <v>1530</v>
      </c>
      <c r="H97" s="35" t="s">
        <v>1530</v>
      </c>
      <c r="I97" s="35" t="s">
        <v>1530</v>
      </c>
      <c r="J97" s="35" t="s">
        <v>1530</v>
      </c>
      <c r="K97" s="26" t="s">
        <v>1530</v>
      </c>
      <c r="L97" s="35" t="s">
        <v>1530</v>
      </c>
      <c r="M97" s="35" t="s">
        <v>1530</v>
      </c>
      <c r="N97" s="28">
        <v>1</v>
      </c>
      <c r="O97" s="31">
        <v>1</v>
      </c>
      <c r="P97" s="37">
        <v>0</v>
      </c>
      <c r="Q97" s="37" t="s">
        <v>1527</v>
      </c>
      <c r="R97" s="35" t="s">
        <v>1530</v>
      </c>
      <c r="S97" s="165">
        <v>1472.77</v>
      </c>
    </row>
    <row r="98" spans="1:19">
      <c r="A98" s="37" t="s">
        <v>2744</v>
      </c>
      <c r="B98" s="32" t="s">
        <v>2307</v>
      </c>
      <c r="C98" s="143" t="s">
        <v>2515</v>
      </c>
      <c r="D98" s="31" t="s">
        <v>2589</v>
      </c>
      <c r="E98" s="31" t="s">
        <v>2388</v>
      </c>
      <c r="F98" s="31" t="s">
        <v>1337</v>
      </c>
      <c r="G98" s="26" t="s">
        <v>1530</v>
      </c>
      <c r="H98" s="35" t="s">
        <v>1530</v>
      </c>
      <c r="I98" s="35" t="s">
        <v>1530</v>
      </c>
      <c r="J98" s="35" t="s">
        <v>1530</v>
      </c>
      <c r="K98" s="26" t="s">
        <v>1530</v>
      </c>
      <c r="L98" s="35" t="s">
        <v>1530</v>
      </c>
      <c r="M98" s="35" t="s">
        <v>1530</v>
      </c>
      <c r="N98" s="28">
        <v>1</v>
      </c>
      <c r="O98" s="31">
        <v>1</v>
      </c>
      <c r="P98" s="37">
        <v>0</v>
      </c>
      <c r="Q98" s="37" t="s">
        <v>1527</v>
      </c>
      <c r="R98" s="35" t="s">
        <v>1530</v>
      </c>
      <c r="S98" s="165">
        <v>1323.04</v>
      </c>
    </row>
    <row r="99" spans="1:19">
      <c r="A99" s="37" t="s">
        <v>2745</v>
      </c>
      <c r="B99" s="32" t="s">
        <v>2308</v>
      </c>
      <c r="C99" s="143" t="s">
        <v>2516</v>
      </c>
      <c r="D99" s="31" t="s">
        <v>2590</v>
      </c>
      <c r="E99" s="31" t="s">
        <v>2394</v>
      </c>
      <c r="F99" s="31" t="s">
        <v>1337</v>
      </c>
      <c r="G99" s="26" t="s">
        <v>1530</v>
      </c>
      <c r="H99" s="35" t="s">
        <v>1530</v>
      </c>
      <c r="I99" s="35" t="s">
        <v>1530</v>
      </c>
      <c r="J99" s="35" t="s">
        <v>1530</v>
      </c>
      <c r="K99" s="26" t="s">
        <v>1530</v>
      </c>
      <c r="L99" s="35" t="s">
        <v>1530</v>
      </c>
      <c r="M99" s="35" t="s">
        <v>1530</v>
      </c>
      <c r="N99" s="28">
        <v>1</v>
      </c>
      <c r="O99" s="31">
        <v>1</v>
      </c>
      <c r="P99" s="37">
        <v>0</v>
      </c>
      <c r="Q99" s="37" t="s">
        <v>1527</v>
      </c>
      <c r="R99" s="35" t="s">
        <v>1530</v>
      </c>
      <c r="S99" s="165">
        <v>1701.45</v>
      </c>
    </row>
    <row r="100" spans="1:19">
      <c r="A100" s="37" t="s">
        <v>2746</v>
      </c>
      <c r="B100" s="32" t="s">
        <v>2309</v>
      </c>
      <c r="C100" s="143" t="s">
        <v>2517</v>
      </c>
      <c r="D100" s="31" t="s">
        <v>2591</v>
      </c>
      <c r="E100" s="31" t="s">
        <v>2421</v>
      </c>
      <c r="F100" s="31" t="s">
        <v>1337</v>
      </c>
      <c r="G100" s="26" t="s">
        <v>1530</v>
      </c>
      <c r="H100" s="35" t="s">
        <v>1530</v>
      </c>
      <c r="I100" s="35" t="s">
        <v>1530</v>
      </c>
      <c r="J100" s="35" t="s">
        <v>1530</v>
      </c>
      <c r="K100" s="26" t="s">
        <v>1530</v>
      </c>
      <c r="L100" s="35" t="s">
        <v>1530</v>
      </c>
      <c r="M100" s="35" t="s">
        <v>1530</v>
      </c>
      <c r="N100" s="28">
        <v>1</v>
      </c>
      <c r="O100" s="31">
        <v>1</v>
      </c>
      <c r="P100" s="37">
        <v>0</v>
      </c>
      <c r="Q100" s="37" t="s">
        <v>1527</v>
      </c>
      <c r="R100" s="35" t="s">
        <v>1530</v>
      </c>
      <c r="S100" s="165">
        <v>1144.52</v>
      </c>
    </row>
    <row r="101" spans="1:19">
      <c r="A101" s="37" t="s">
        <v>2747</v>
      </c>
      <c r="B101" s="32" t="s">
        <v>2310</v>
      </c>
      <c r="C101" s="143" t="s">
        <v>2855</v>
      </c>
      <c r="D101" s="31" t="s">
        <v>2592</v>
      </c>
      <c r="E101" s="31" t="s">
        <v>2467</v>
      </c>
      <c r="F101" s="31" t="s">
        <v>1337</v>
      </c>
      <c r="G101" s="26" t="s">
        <v>1530</v>
      </c>
      <c r="H101" s="35" t="s">
        <v>1530</v>
      </c>
      <c r="I101" s="35" t="s">
        <v>1530</v>
      </c>
      <c r="J101" s="35" t="s">
        <v>1530</v>
      </c>
      <c r="K101" s="26" t="s">
        <v>1530</v>
      </c>
      <c r="L101" s="35" t="s">
        <v>1530</v>
      </c>
      <c r="M101" s="35" t="s">
        <v>1530</v>
      </c>
      <c r="N101" s="28">
        <v>1</v>
      </c>
      <c r="O101" s="31">
        <v>1</v>
      </c>
      <c r="P101" s="37">
        <v>0</v>
      </c>
      <c r="Q101" s="37" t="s">
        <v>1527</v>
      </c>
      <c r="R101" s="35" t="s">
        <v>1530</v>
      </c>
      <c r="S101" s="165">
        <v>641.92999999999995</v>
      </c>
    </row>
    <row r="102" spans="1:19">
      <c r="A102" s="37" t="s">
        <v>2748</v>
      </c>
      <c r="B102" s="32" t="s">
        <v>2311</v>
      </c>
      <c r="C102" s="143" t="s">
        <v>2518</v>
      </c>
      <c r="D102" s="31" t="s">
        <v>2593</v>
      </c>
      <c r="E102" s="31" t="s">
        <v>2481</v>
      </c>
      <c r="F102" s="31" t="s">
        <v>1337</v>
      </c>
      <c r="G102" s="26" t="s">
        <v>1530</v>
      </c>
      <c r="H102" s="35" t="s">
        <v>1530</v>
      </c>
      <c r="I102" s="35" t="s">
        <v>1530</v>
      </c>
      <c r="J102" s="35" t="s">
        <v>1530</v>
      </c>
      <c r="K102" s="26" t="s">
        <v>1530</v>
      </c>
      <c r="L102" s="35" t="s">
        <v>1530</v>
      </c>
      <c r="M102" s="35" t="s">
        <v>1530</v>
      </c>
      <c r="N102" s="28">
        <v>1</v>
      </c>
      <c r="O102" s="31">
        <v>1</v>
      </c>
      <c r="P102" s="37">
        <v>0</v>
      </c>
      <c r="Q102" s="37" t="s">
        <v>1527</v>
      </c>
      <c r="R102" s="35" t="s">
        <v>1530</v>
      </c>
      <c r="S102" s="165">
        <v>1691.5</v>
      </c>
    </row>
    <row r="103" spans="1:19">
      <c r="A103" s="37" t="s">
        <v>2749</v>
      </c>
      <c r="B103" s="32" t="s">
        <v>2312</v>
      </c>
      <c r="C103" s="143" t="s">
        <v>2519</v>
      </c>
      <c r="D103" s="31" t="s">
        <v>2492</v>
      </c>
      <c r="E103" s="31" t="s">
        <v>2491</v>
      </c>
      <c r="F103" s="31" t="s">
        <v>1337</v>
      </c>
      <c r="G103" s="26" t="s">
        <v>1530</v>
      </c>
      <c r="H103" s="35" t="s">
        <v>1530</v>
      </c>
      <c r="I103" s="35" t="s">
        <v>1530</v>
      </c>
      <c r="J103" s="35" t="s">
        <v>1530</v>
      </c>
      <c r="K103" s="26" t="s">
        <v>1530</v>
      </c>
      <c r="L103" s="35" t="s">
        <v>1530</v>
      </c>
      <c r="M103" s="35" t="s">
        <v>1530</v>
      </c>
      <c r="N103" s="28">
        <v>1</v>
      </c>
      <c r="O103" s="31">
        <v>1</v>
      </c>
      <c r="P103" s="37">
        <v>0</v>
      </c>
      <c r="Q103" s="37" t="s">
        <v>1527</v>
      </c>
      <c r="R103" s="35" t="s">
        <v>1530</v>
      </c>
      <c r="S103" s="165">
        <v>1922.01</v>
      </c>
    </row>
    <row r="104" spans="1:19">
      <c r="A104" s="37" t="s">
        <v>2750</v>
      </c>
      <c r="B104" s="32" t="s">
        <v>2313</v>
      </c>
      <c r="C104" s="143" t="s">
        <v>2520</v>
      </c>
      <c r="D104" s="31" t="s">
        <v>2455</v>
      </c>
      <c r="E104" s="31" t="s">
        <v>2454</v>
      </c>
      <c r="F104" s="31" t="s">
        <v>1337</v>
      </c>
      <c r="G104" s="26" t="s">
        <v>1530</v>
      </c>
      <c r="H104" s="35" t="s">
        <v>1530</v>
      </c>
      <c r="I104" s="35" t="s">
        <v>1530</v>
      </c>
      <c r="J104" s="35" t="s">
        <v>1530</v>
      </c>
      <c r="K104" s="26" t="s">
        <v>1530</v>
      </c>
      <c r="L104" s="35" t="s">
        <v>1530</v>
      </c>
      <c r="M104" s="35" t="s">
        <v>1530</v>
      </c>
      <c r="N104" s="28">
        <v>1</v>
      </c>
      <c r="O104" s="31">
        <v>1</v>
      </c>
      <c r="P104" s="37">
        <v>0</v>
      </c>
      <c r="Q104" s="37" t="s">
        <v>1527</v>
      </c>
      <c r="R104" s="35" t="s">
        <v>1530</v>
      </c>
      <c r="S104" s="165">
        <v>805.69</v>
      </c>
    </row>
    <row r="105" spans="1:19">
      <c r="A105" s="37" t="s">
        <v>2751</v>
      </c>
      <c r="B105" s="32" t="s">
        <v>2314</v>
      </c>
      <c r="C105" s="143" t="s">
        <v>2521</v>
      </c>
      <c r="D105" s="31" t="s">
        <v>2419</v>
      </c>
      <c r="E105" s="31" t="s">
        <v>2418</v>
      </c>
      <c r="F105" s="31" t="s">
        <v>1337</v>
      </c>
      <c r="G105" s="26" t="s">
        <v>1530</v>
      </c>
      <c r="H105" s="35" t="s">
        <v>1530</v>
      </c>
      <c r="I105" s="35" t="s">
        <v>1530</v>
      </c>
      <c r="J105" s="35" t="s">
        <v>1530</v>
      </c>
      <c r="K105" s="26" t="s">
        <v>1530</v>
      </c>
      <c r="L105" s="35" t="s">
        <v>1530</v>
      </c>
      <c r="M105" s="35" t="s">
        <v>1530</v>
      </c>
      <c r="N105" s="28">
        <v>1</v>
      </c>
      <c r="O105" s="31">
        <v>1</v>
      </c>
      <c r="P105" s="37">
        <v>0</v>
      </c>
      <c r="Q105" s="37" t="s">
        <v>1527</v>
      </c>
      <c r="R105" s="35" t="s">
        <v>1530</v>
      </c>
      <c r="S105" s="165">
        <v>1434.81</v>
      </c>
    </row>
    <row r="106" spans="1:19">
      <c r="A106" s="37" t="s">
        <v>2752</v>
      </c>
      <c r="B106" s="32" t="s">
        <v>2315</v>
      </c>
      <c r="C106" s="143" t="s">
        <v>2522</v>
      </c>
      <c r="D106" s="31" t="s">
        <v>2480</v>
      </c>
      <c r="E106" s="31" t="s">
        <v>2479</v>
      </c>
      <c r="F106" s="31" t="s">
        <v>1337</v>
      </c>
      <c r="G106" s="26" t="s">
        <v>1530</v>
      </c>
      <c r="H106" s="35" t="s">
        <v>1530</v>
      </c>
      <c r="I106" s="35" t="s">
        <v>1530</v>
      </c>
      <c r="J106" s="35" t="s">
        <v>1530</v>
      </c>
      <c r="K106" s="26" t="s">
        <v>1530</v>
      </c>
      <c r="L106" s="35" t="s">
        <v>1530</v>
      </c>
      <c r="M106" s="35" t="s">
        <v>1530</v>
      </c>
      <c r="N106" s="28">
        <v>1</v>
      </c>
      <c r="O106" s="31">
        <v>1</v>
      </c>
      <c r="P106" s="37">
        <v>0</v>
      </c>
      <c r="Q106" s="37" t="s">
        <v>1527</v>
      </c>
      <c r="R106" s="35" t="s">
        <v>1530</v>
      </c>
      <c r="S106" s="165">
        <v>1308.06</v>
      </c>
    </row>
    <row r="107" spans="1:19">
      <c r="A107" s="37" t="s">
        <v>2753</v>
      </c>
      <c r="B107" s="32" t="s">
        <v>2316</v>
      </c>
      <c r="C107" s="143" t="s">
        <v>2523</v>
      </c>
      <c r="D107" s="31" t="s">
        <v>2594</v>
      </c>
      <c r="E107" s="31" t="s">
        <v>2432</v>
      </c>
      <c r="F107" s="31" t="s">
        <v>1337</v>
      </c>
      <c r="G107" s="26" t="s">
        <v>1530</v>
      </c>
      <c r="H107" s="35" t="s">
        <v>1530</v>
      </c>
      <c r="I107" s="35" t="s">
        <v>1530</v>
      </c>
      <c r="J107" s="35" t="s">
        <v>1530</v>
      </c>
      <c r="K107" s="26" t="s">
        <v>1530</v>
      </c>
      <c r="L107" s="35" t="s">
        <v>1530</v>
      </c>
      <c r="M107" s="35" t="s">
        <v>1530</v>
      </c>
      <c r="N107" s="28">
        <v>1</v>
      </c>
      <c r="O107" s="31">
        <v>1</v>
      </c>
      <c r="P107" s="37">
        <v>0</v>
      </c>
      <c r="Q107" s="37" t="s">
        <v>1527</v>
      </c>
      <c r="R107" s="35" t="s">
        <v>1530</v>
      </c>
      <c r="S107" s="165">
        <v>1639.37</v>
      </c>
    </row>
    <row r="108" spans="1:19">
      <c r="A108" s="37" t="s">
        <v>2754</v>
      </c>
      <c r="B108" s="32" t="s">
        <v>2317</v>
      </c>
      <c r="C108" s="143" t="s">
        <v>2524</v>
      </c>
      <c r="D108" s="31" t="s">
        <v>2494</v>
      </c>
      <c r="E108" s="31" t="s">
        <v>2493</v>
      </c>
      <c r="F108" s="31" t="s">
        <v>1337</v>
      </c>
      <c r="G108" s="26" t="s">
        <v>1530</v>
      </c>
      <c r="H108" s="35" t="s">
        <v>1530</v>
      </c>
      <c r="I108" s="35" t="s">
        <v>1530</v>
      </c>
      <c r="J108" s="35" t="s">
        <v>1530</v>
      </c>
      <c r="K108" s="26" t="s">
        <v>1530</v>
      </c>
      <c r="L108" s="35" t="s">
        <v>1530</v>
      </c>
      <c r="M108" s="35" t="s">
        <v>1530</v>
      </c>
      <c r="N108" s="28">
        <v>1</v>
      </c>
      <c r="O108" s="31">
        <v>1</v>
      </c>
      <c r="P108" s="37">
        <v>0</v>
      </c>
      <c r="Q108" s="37" t="s">
        <v>1527</v>
      </c>
      <c r="R108" s="35" t="s">
        <v>1530</v>
      </c>
      <c r="S108" s="165">
        <v>1288.72</v>
      </c>
    </row>
    <row r="109" spans="1:19">
      <c r="A109" s="37" t="s">
        <v>2755</v>
      </c>
      <c r="B109" s="32" t="s">
        <v>2318</v>
      </c>
      <c r="C109" s="143" t="s">
        <v>2854</v>
      </c>
      <c r="D109" s="31" t="s">
        <v>2595</v>
      </c>
      <c r="E109" s="31" t="s">
        <v>2852</v>
      </c>
      <c r="F109" s="31" t="s">
        <v>1337</v>
      </c>
      <c r="G109" s="26" t="s">
        <v>1530</v>
      </c>
      <c r="H109" s="35" t="s">
        <v>1530</v>
      </c>
      <c r="I109" s="35" t="s">
        <v>1530</v>
      </c>
      <c r="J109" s="35" t="s">
        <v>1530</v>
      </c>
      <c r="K109" s="26" t="s">
        <v>1530</v>
      </c>
      <c r="L109" s="35" t="s">
        <v>1530</v>
      </c>
      <c r="M109" s="35" t="s">
        <v>1530</v>
      </c>
      <c r="N109" s="28">
        <v>1</v>
      </c>
      <c r="O109" s="31">
        <v>1</v>
      </c>
      <c r="P109" s="37">
        <v>0</v>
      </c>
      <c r="Q109" s="37" t="s">
        <v>1527</v>
      </c>
      <c r="R109" s="35" t="s">
        <v>1530</v>
      </c>
      <c r="S109" s="165">
        <v>2122.13</v>
      </c>
    </row>
    <row r="110" spans="1:19">
      <c r="A110" s="37" t="s">
        <v>2756</v>
      </c>
      <c r="B110" s="32" t="s">
        <v>2319</v>
      </c>
      <c r="C110" s="143" t="s">
        <v>2525</v>
      </c>
      <c r="D110" s="31" t="s">
        <v>2384</v>
      </c>
      <c r="E110" s="31" t="s">
        <v>2383</v>
      </c>
      <c r="F110" s="31" t="s">
        <v>1337</v>
      </c>
      <c r="G110" s="26" t="s">
        <v>1530</v>
      </c>
      <c r="H110" s="35" t="s">
        <v>1530</v>
      </c>
      <c r="I110" s="35" t="s">
        <v>1530</v>
      </c>
      <c r="J110" s="35" t="s">
        <v>1530</v>
      </c>
      <c r="K110" s="26" t="s">
        <v>1530</v>
      </c>
      <c r="L110" s="35" t="s">
        <v>1530</v>
      </c>
      <c r="M110" s="35" t="s">
        <v>1530</v>
      </c>
      <c r="N110" s="28">
        <v>1</v>
      </c>
      <c r="O110" s="31">
        <v>1</v>
      </c>
      <c r="P110" s="37">
        <v>0</v>
      </c>
      <c r="Q110" s="37" t="s">
        <v>1527</v>
      </c>
      <c r="R110" s="35" t="s">
        <v>1530</v>
      </c>
      <c r="S110" s="165">
        <v>1034.72</v>
      </c>
    </row>
    <row r="111" spans="1:19">
      <c r="A111" s="37" t="s">
        <v>2757</v>
      </c>
      <c r="B111" s="32" t="s">
        <v>2320</v>
      </c>
      <c r="C111" s="143" t="s">
        <v>2526</v>
      </c>
      <c r="D111" s="31" t="s">
        <v>2596</v>
      </c>
      <c r="E111" s="31" t="s">
        <v>2500</v>
      </c>
      <c r="F111" s="31" t="s">
        <v>1507</v>
      </c>
      <c r="G111" s="26" t="s">
        <v>1530</v>
      </c>
      <c r="H111" s="35" t="s">
        <v>1530</v>
      </c>
      <c r="I111" s="35" t="s">
        <v>1530</v>
      </c>
      <c r="J111" s="35" t="s">
        <v>1530</v>
      </c>
      <c r="K111" s="26" t="s">
        <v>1530</v>
      </c>
      <c r="L111" s="35" t="s">
        <v>1530</v>
      </c>
      <c r="M111" s="35" t="s">
        <v>1530</v>
      </c>
      <c r="N111" s="28">
        <v>1</v>
      </c>
      <c r="O111" s="31">
        <v>1</v>
      </c>
      <c r="P111" s="37">
        <v>1</v>
      </c>
      <c r="Q111" s="37" t="s">
        <v>1527</v>
      </c>
      <c r="R111" s="35" t="s">
        <v>1530</v>
      </c>
      <c r="S111" s="165">
        <v>968.68</v>
      </c>
    </row>
    <row r="112" spans="1:19">
      <c r="A112" s="37" t="s">
        <v>2758</v>
      </c>
      <c r="B112" s="32" t="s">
        <v>2321</v>
      </c>
      <c r="C112" s="143" t="s">
        <v>2527</v>
      </c>
      <c r="D112" s="31" t="s">
        <v>2487</v>
      </c>
      <c r="E112" s="31" t="s">
        <v>2486</v>
      </c>
      <c r="F112" s="31" t="s">
        <v>1337</v>
      </c>
      <c r="G112" s="26" t="s">
        <v>1530</v>
      </c>
      <c r="H112" s="35" t="s">
        <v>1530</v>
      </c>
      <c r="I112" s="35" t="s">
        <v>1530</v>
      </c>
      <c r="J112" s="35" t="s">
        <v>1530</v>
      </c>
      <c r="K112" s="26" t="s">
        <v>1530</v>
      </c>
      <c r="L112" s="35" t="s">
        <v>1530</v>
      </c>
      <c r="M112" s="35" t="s">
        <v>1530</v>
      </c>
      <c r="N112" s="28">
        <v>1</v>
      </c>
      <c r="O112" s="31">
        <v>1</v>
      </c>
      <c r="P112" s="37">
        <v>0</v>
      </c>
      <c r="Q112" s="37" t="s">
        <v>1527</v>
      </c>
      <c r="R112" s="35" t="s">
        <v>1530</v>
      </c>
      <c r="S112" s="165">
        <v>2777.92</v>
      </c>
    </row>
    <row r="113" spans="1:19">
      <c r="A113" s="37" t="s">
        <v>2759</v>
      </c>
      <c r="B113" s="32" t="s">
        <v>2322</v>
      </c>
      <c r="C113" s="143" t="s">
        <v>2528</v>
      </c>
      <c r="D113" s="31" t="s">
        <v>2475</v>
      </c>
      <c r="E113" s="31" t="s">
        <v>2474</v>
      </c>
      <c r="F113" s="31" t="s">
        <v>1337</v>
      </c>
      <c r="G113" s="26" t="s">
        <v>1530</v>
      </c>
      <c r="H113" s="35" t="s">
        <v>1530</v>
      </c>
      <c r="I113" s="35" t="s">
        <v>1530</v>
      </c>
      <c r="J113" s="35" t="s">
        <v>1530</v>
      </c>
      <c r="K113" s="26" t="s">
        <v>1530</v>
      </c>
      <c r="L113" s="35" t="s">
        <v>1530</v>
      </c>
      <c r="M113" s="35" t="s">
        <v>1530</v>
      </c>
      <c r="N113" s="28">
        <v>1</v>
      </c>
      <c r="O113" s="31">
        <v>1</v>
      </c>
      <c r="P113" s="37">
        <v>0</v>
      </c>
      <c r="Q113" s="37" t="s">
        <v>1527</v>
      </c>
      <c r="R113" s="35" t="s">
        <v>1530</v>
      </c>
      <c r="S113" s="165">
        <v>1759.7</v>
      </c>
    </row>
    <row r="114" spans="1:19">
      <c r="A114" s="37" t="s">
        <v>2760</v>
      </c>
      <c r="B114" s="32" t="s">
        <v>2323</v>
      </c>
      <c r="C114" s="143" t="s">
        <v>2529</v>
      </c>
      <c r="D114" s="31" t="s">
        <v>2447</v>
      </c>
      <c r="E114" s="31" t="s">
        <v>2446</v>
      </c>
      <c r="F114" s="31" t="s">
        <v>1337</v>
      </c>
      <c r="G114" s="26" t="s">
        <v>1530</v>
      </c>
      <c r="H114" s="35" t="s">
        <v>1530</v>
      </c>
      <c r="I114" s="35" t="s">
        <v>1530</v>
      </c>
      <c r="J114" s="35" t="s">
        <v>1530</v>
      </c>
      <c r="K114" s="26" t="s">
        <v>1530</v>
      </c>
      <c r="L114" s="35" t="s">
        <v>1530</v>
      </c>
      <c r="M114" s="35" t="s">
        <v>1530</v>
      </c>
      <c r="N114" s="28">
        <v>1</v>
      </c>
      <c r="O114" s="31">
        <v>1</v>
      </c>
      <c r="P114" s="37">
        <v>0</v>
      </c>
      <c r="Q114" s="37" t="s">
        <v>1527</v>
      </c>
      <c r="R114" s="35" t="s">
        <v>1530</v>
      </c>
      <c r="S114" s="165">
        <v>1451.74</v>
      </c>
    </row>
    <row r="115" spans="1:19">
      <c r="A115" s="37" t="s">
        <v>2761</v>
      </c>
      <c r="B115" s="32" t="s">
        <v>2324</v>
      </c>
      <c r="C115" s="143" t="s">
        <v>2530</v>
      </c>
      <c r="D115" s="31" t="s">
        <v>2597</v>
      </c>
      <c r="E115" s="31" t="s">
        <v>2420</v>
      </c>
      <c r="F115" s="31" t="s">
        <v>1337</v>
      </c>
      <c r="G115" s="26" t="s">
        <v>1530</v>
      </c>
      <c r="H115" s="35" t="s">
        <v>1530</v>
      </c>
      <c r="I115" s="35" t="s">
        <v>1530</v>
      </c>
      <c r="J115" s="35" t="s">
        <v>1530</v>
      </c>
      <c r="K115" s="26" t="s">
        <v>1530</v>
      </c>
      <c r="L115" s="35" t="s">
        <v>1530</v>
      </c>
      <c r="M115" s="35" t="s">
        <v>1530</v>
      </c>
      <c r="N115" s="28">
        <v>1</v>
      </c>
      <c r="O115" s="31">
        <v>1</v>
      </c>
      <c r="P115" s="37">
        <v>0</v>
      </c>
      <c r="Q115" s="37" t="s">
        <v>1527</v>
      </c>
      <c r="R115" s="35" t="s">
        <v>1530</v>
      </c>
      <c r="S115" s="165">
        <v>1763.01</v>
      </c>
    </row>
    <row r="116" spans="1:19">
      <c r="A116" s="37" t="s">
        <v>2762</v>
      </c>
      <c r="B116" s="32" t="s">
        <v>2325</v>
      </c>
      <c r="C116" s="143" t="s">
        <v>2531</v>
      </c>
      <c r="D116" s="31" t="s">
        <v>2445</v>
      </c>
      <c r="E116" s="31" t="s">
        <v>2444</v>
      </c>
      <c r="F116" s="31" t="s">
        <v>1337</v>
      </c>
      <c r="G116" s="26" t="s">
        <v>1530</v>
      </c>
      <c r="H116" s="35" t="s">
        <v>1530</v>
      </c>
      <c r="I116" s="35" t="s">
        <v>1530</v>
      </c>
      <c r="J116" s="35" t="s">
        <v>1530</v>
      </c>
      <c r="K116" s="26" t="s">
        <v>1530</v>
      </c>
      <c r="L116" s="35" t="s">
        <v>1530</v>
      </c>
      <c r="M116" s="35" t="s">
        <v>1530</v>
      </c>
      <c r="N116" s="28">
        <v>1</v>
      </c>
      <c r="O116" s="31">
        <v>1</v>
      </c>
      <c r="P116" s="37">
        <v>0</v>
      </c>
      <c r="Q116" s="37" t="s">
        <v>1527</v>
      </c>
      <c r="R116" s="35" t="s">
        <v>1530</v>
      </c>
      <c r="S116" s="165">
        <v>855.77</v>
      </c>
    </row>
    <row r="117" spans="1:19">
      <c r="A117" s="37" t="s">
        <v>2763</v>
      </c>
      <c r="B117" s="32" t="s">
        <v>2326</v>
      </c>
      <c r="C117" s="143" t="s">
        <v>2532</v>
      </c>
      <c r="D117" s="31" t="s">
        <v>2598</v>
      </c>
      <c r="E117" s="31" t="s">
        <v>2410</v>
      </c>
      <c r="F117" s="31" t="s">
        <v>1337</v>
      </c>
      <c r="G117" s="26" t="s">
        <v>1530</v>
      </c>
      <c r="H117" s="35" t="s">
        <v>1530</v>
      </c>
      <c r="I117" s="35" t="s">
        <v>1530</v>
      </c>
      <c r="J117" s="35" t="s">
        <v>1530</v>
      </c>
      <c r="K117" s="26" t="s">
        <v>1530</v>
      </c>
      <c r="L117" s="35" t="s">
        <v>1530</v>
      </c>
      <c r="M117" s="35" t="s">
        <v>1530</v>
      </c>
      <c r="N117" s="28">
        <v>1</v>
      </c>
      <c r="O117" s="31">
        <v>1</v>
      </c>
      <c r="P117" s="37">
        <v>0</v>
      </c>
      <c r="Q117" s="37" t="s">
        <v>1527</v>
      </c>
      <c r="R117" s="35" t="s">
        <v>1530</v>
      </c>
      <c r="S117" s="165">
        <v>1789.11</v>
      </c>
    </row>
    <row r="118" spans="1:19">
      <c r="A118" s="37" t="s">
        <v>2764</v>
      </c>
      <c r="B118" s="32" t="s">
        <v>2327</v>
      </c>
      <c r="C118" s="143" t="s">
        <v>2533</v>
      </c>
      <c r="D118" s="31" t="s">
        <v>2392</v>
      </c>
      <c r="E118" s="31" t="s">
        <v>2391</v>
      </c>
      <c r="F118" s="31" t="s">
        <v>1337</v>
      </c>
      <c r="G118" s="26" t="s">
        <v>1530</v>
      </c>
      <c r="H118" s="35" t="s">
        <v>1530</v>
      </c>
      <c r="I118" s="35" t="s">
        <v>1530</v>
      </c>
      <c r="J118" s="35" t="s">
        <v>1530</v>
      </c>
      <c r="K118" s="26" t="s">
        <v>1530</v>
      </c>
      <c r="L118" s="35" t="s">
        <v>1530</v>
      </c>
      <c r="M118" s="35" t="s">
        <v>1530</v>
      </c>
      <c r="N118" s="28">
        <v>1</v>
      </c>
      <c r="O118" s="31">
        <v>1</v>
      </c>
      <c r="P118" s="37">
        <v>0</v>
      </c>
      <c r="Q118" s="37" t="s">
        <v>1527</v>
      </c>
      <c r="R118" s="35" t="s">
        <v>1530</v>
      </c>
      <c r="S118" s="165">
        <v>953.7</v>
      </c>
    </row>
    <row r="119" spans="1:19">
      <c r="A119" s="37" t="s">
        <v>2765</v>
      </c>
      <c r="B119" s="32" t="s">
        <v>2328</v>
      </c>
      <c r="C119" s="143" t="s">
        <v>2534</v>
      </c>
      <c r="D119" s="31" t="s">
        <v>2599</v>
      </c>
      <c r="E119" s="31" t="s">
        <v>2482</v>
      </c>
      <c r="F119" s="31" t="s">
        <v>1337</v>
      </c>
      <c r="G119" s="26" t="s">
        <v>1530</v>
      </c>
      <c r="H119" s="35" t="s">
        <v>1530</v>
      </c>
      <c r="I119" s="35" t="s">
        <v>1530</v>
      </c>
      <c r="J119" s="35" t="s">
        <v>1530</v>
      </c>
      <c r="K119" s="26" t="s">
        <v>1530</v>
      </c>
      <c r="L119" s="35" t="s">
        <v>1530</v>
      </c>
      <c r="M119" s="35" t="s">
        <v>1530</v>
      </c>
      <c r="N119" s="28">
        <v>1</v>
      </c>
      <c r="O119" s="31">
        <v>1</v>
      </c>
      <c r="P119" s="37">
        <v>0</v>
      </c>
      <c r="Q119" s="37" t="s">
        <v>1527</v>
      </c>
      <c r="R119" s="35" t="s">
        <v>1530</v>
      </c>
      <c r="S119" s="165">
        <v>608.48</v>
      </c>
    </row>
    <row r="120" spans="1:19">
      <c r="A120" s="37" t="s">
        <v>2766</v>
      </c>
      <c r="B120" s="32" t="s">
        <v>2329</v>
      </c>
      <c r="C120" s="143" t="s">
        <v>2535</v>
      </c>
      <c r="D120" s="31" t="s">
        <v>2600</v>
      </c>
      <c r="E120" s="31" t="s">
        <v>2448</v>
      </c>
      <c r="F120" s="31" t="s">
        <v>1337</v>
      </c>
      <c r="G120" s="26" t="s">
        <v>1530</v>
      </c>
      <c r="H120" s="35" t="s">
        <v>1530</v>
      </c>
      <c r="I120" s="35" t="s">
        <v>1530</v>
      </c>
      <c r="J120" s="35" t="s">
        <v>1530</v>
      </c>
      <c r="K120" s="26" t="s">
        <v>1530</v>
      </c>
      <c r="L120" s="35" t="s">
        <v>1530</v>
      </c>
      <c r="M120" s="35" t="s">
        <v>1530</v>
      </c>
      <c r="N120" s="28">
        <v>1</v>
      </c>
      <c r="O120" s="31">
        <v>1</v>
      </c>
      <c r="P120" s="37">
        <v>0</v>
      </c>
      <c r="Q120" s="37" t="s">
        <v>1527</v>
      </c>
      <c r="R120" s="35" t="s">
        <v>1530</v>
      </c>
      <c r="S120" s="165">
        <v>1498.15</v>
      </c>
    </row>
    <row r="121" spans="1:19">
      <c r="A121" s="37" t="s">
        <v>2767</v>
      </c>
      <c r="B121" s="32" t="s">
        <v>2330</v>
      </c>
      <c r="C121" s="143" t="s">
        <v>2536</v>
      </c>
      <c r="D121" s="31" t="s">
        <v>2404</v>
      </c>
      <c r="E121" s="31" t="s">
        <v>2403</v>
      </c>
      <c r="F121" s="31" t="s">
        <v>1337</v>
      </c>
      <c r="G121" s="26" t="s">
        <v>1530</v>
      </c>
      <c r="H121" s="35" t="s">
        <v>1530</v>
      </c>
      <c r="I121" s="35" t="s">
        <v>1530</v>
      </c>
      <c r="J121" s="35" t="s">
        <v>1530</v>
      </c>
      <c r="K121" s="26" t="s">
        <v>1530</v>
      </c>
      <c r="L121" s="35" t="s">
        <v>1530</v>
      </c>
      <c r="M121" s="35" t="s">
        <v>1530</v>
      </c>
      <c r="N121" s="28">
        <v>1</v>
      </c>
      <c r="O121" s="31">
        <v>1</v>
      </c>
      <c r="P121" s="37">
        <v>0</v>
      </c>
      <c r="Q121" s="37" t="s">
        <v>1527</v>
      </c>
      <c r="R121" s="35" t="s">
        <v>1530</v>
      </c>
      <c r="S121" s="165">
        <v>974.46</v>
      </c>
    </row>
    <row r="122" spans="1:19">
      <c r="A122" s="37" t="s">
        <v>2768</v>
      </c>
      <c r="B122" s="32" t="s">
        <v>2331</v>
      </c>
      <c r="C122" s="143" t="s">
        <v>2537</v>
      </c>
      <c r="D122" s="31" t="s">
        <v>2601</v>
      </c>
      <c r="E122" s="31" t="s">
        <v>2462</v>
      </c>
      <c r="F122" s="31" t="s">
        <v>1337</v>
      </c>
      <c r="G122" s="26" t="s">
        <v>1530</v>
      </c>
      <c r="H122" s="35" t="s">
        <v>1530</v>
      </c>
      <c r="I122" s="35" t="s">
        <v>1530</v>
      </c>
      <c r="J122" s="35" t="s">
        <v>1530</v>
      </c>
      <c r="K122" s="26" t="s">
        <v>1530</v>
      </c>
      <c r="L122" s="35" t="s">
        <v>1530</v>
      </c>
      <c r="M122" s="35" t="s">
        <v>1530</v>
      </c>
      <c r="N122" s="28">
        <v>1</v>
      </c>
      <c r="O122" s="31">
        <v>1</v>
      </c>
      <c r="P122" s="37">
        <v>0</v>
      </c>
      <c r="Q122" s="37" t="s">
        <v>1527</v>
      </c>
      <c r="R122" s="35" t="s">
        <v>1530</v>
      </c>
      <c r="S122" s="165">
        <v>1147.5999999999999</v>
      </c>
    </row>
    <row r="123" spans="1:19">
      <c r="A123" s="37" t="s">
        <v>2769</v>
      </c>
      <c r="B123" s="32" t="s">
        <v>2332</v>
      </c>
      <c r="C123" s="143" t="s">
        <v>2538</v>
      </c>
      <c r="D123" s="31" t="s">
        <v>2602</v>
      </c>
      <c r="E123" s="31" t="s">
        <v>2415</v>
      </c>
      <c r="F123" s="31" t="s">
        <v>1337</v>
      </c>
      <c r="G123" s="26" t="s">
        <v>1530</v>
      </c>
      <c r="H123" s="35" t="s">
        <v>1530</v>
      </c>
      <c r="I123" s="35" t="s">
        <v>1530</v>
      </c>
      <c r="J123" s="35" t="s">
        <v>1530</v>
      </c>
      <c r="K123" s="26" t="s">
        <v>1530</v>
      </c>
      <c r="L123" s="35" t="s">
        <v>1530</v>
      </c>
      <c r="M123" s="35" t="s">
        <v>1530</v>
      </c>
      <c r="N123" s="28">
        <v>1</v>
      </c>
      <c r="O123" s="31">
        <v>1</v>
      </c>
      <c r="P123" s="37">
        <v>0</v>
      </c>
      <c r="Q123" s="37" t="s">
        <v>1527</v>
      </c>
      <c r="R123" s="35" t="s">
        <v>1530</v>
      </c>
      <c r="S123" s="165">
        <v>971.91</v>
      </c>
    </row>
    <row r="124" spans="1:19">
      <c r="A124" s="37" t="s">
        <v>2770</v>
      </c>
      <c r="B124" s="32" t="s">
        <v>2333</v>
      </c>
      <c r="C124" s="143" t="s">
        <v>2539</v>
      </c>
      <c r="D124" s="31" t="s">
        <v>1368</v>
      </c>
      <c r="E124" s="31" t="s">
        <v>2442</v>
      </c>
      <c r="F124" s="31" t="s">
        <v>1337</v>
      </c>
      <c r="G124" s="26" t="s">
        <v>1530</v>
      </c>
      <c r="H124" s="35" t="s">
        <v>1530</v>
      </c>
      <c r="I124" s="35" t="s">
        <v>1530</v>
      </c>
      <c r="J124" s="35" t="s">
        <v>1530</v>
      </c>
      <c r="K124" s="26" t="s">
        <v>1530</v>
      </c>
      <c r="L124" s="35" t="s">
        <v>1530</v>
      </c>
      <c r="M124" s="35" t="s">
        <v>1530</v>
      </c>
      <c r="N124" s="28">
        <v>1</v>
      </c>
      <c r="O124" s="31">
        <v>1</v>
      </c>
      <c r="P124" s="37">
        <v>0</v>
      </c>
      <c r="Q124" s="37" t="s">
        <v>1527</v>
      </c>
      <c r="R124" s="35" t="s">
        <v>1530</v>
      </c>
      <c r="S124" s="165">
        <v>1218.58</v>
      </c>
    </row>
    <row r="125" spans="1:19">
      <c r="A125" s="37" t="s">
        <v>2771</v>
      </c>
      <c r="B125" s="32" t="s">
        <v>2334</v>
      </c>
      <c r="C125" s="143" t="s">
        <v>2540</v>
      </c>
      <c r="D125" s="31" t="s">
        <v>2485</v>
      </c>
      <c r="E125" s="31" t="s">
        <v>2484</v>
      </c>
      <c r="F125" s="31" t="s">
        <v>1337</v>
      </c>
      <c r="G125" s="26" t="s">
        <v>1530</v>
      </c>
      <c r="H125" s="35" t="s">
        <v>1530</v>
      </c>
      <c r="I125" s="35" t="s">
        <v>1530</v>
      </c>
      <c r="J125" s="35" t="s">
        <v>1530</v>
      </c>
      <c r="K125" s="26" t="s">
        <v>1530</v>
      </c>
      <c r="L125" s="35" t="s">
        <v>1530</v>
      </c>
      <c r="M125" s="35" t="s">
        <v>1530</v>
      </c>
      <c r="N125" s="28">
        <v>1</v>
      </c>
      <c r="O125" s="31">
        <v>1</v>
      </c>
      <c r="P125" s="37">
        <v>0</v>
      </c>
      <c r="Q125" s="37" t="s">
        <v>1527</v>
      </c>
      <c r="R125" s="35" t="s">
        <v>1530</v>
      </c>
      <c r="S125" s="165">
        <v>1319</v>
      </c>
    </row>
    <row r="126" spans="1:19">
      <c r="A126" s="37" t="s">
        <v>2772</v>
      </c>
      <c r="B126" s="32" t="s">
        <v>2335</v>
      </c>
      <c r="C126" s="143" t="s">
        <v>2541</v>
      </c>
      <c r="D126" s="31" t="s">
        <v>2603</v>
      </c>
      <c r="E126" s="31" t="s">
        <v>2476</v>
      </c>
      <c r="F126" s="31" t="s">
        <v>1337</v>
      </c>
      <c r="G126" s="26" t="s">
        <v>1530</v>
      </c>
      <c r="H126" s="35" t="s">
        <v>1530</v>
      </c>
      <c r="I126" s="35" t="s">
        <v>1530</v>
      </c>
      <c r="J126" s="35" t="s">
        <v>1530</v>
      </c>
      <c r="K126" s="26" t="s">
        <v>1530</v>
      </c>
      <c r="L126" s="35" t="s">
        <v>1530</v>
      </c>
      <c r="M126" s="35" t="s">
        <v>1530</v>
      </c>
      <c r="N126" s="28">
        <v>1</v>
      </c>
      <c r="O126" s="31">
        <v>1</v>
      </c>
      <c r="P126" s="37">
        <v>0</v>
      </c>
      <c r="Q126" s="37" t="s">
        <v>1527</v>
      </c>
      <c r="R126" s="35" t="s">
        <v>1530</v>
      </c>
      <c r="S126" s="165">
        <v>1298.1300000000001</v>
      </c>
    </row>
    <row r="127" spans="1:19">
      <c r="A127" s="37" t="s">
        <v>2773</v>
      </c>
      <c r="B127" s="32" t="s">
        <v>2336</v>
      </c>
      <c r="C127" s="143" t="s">
        <v>2542</v>
      </c>
      <c r="D127" s="31" t="s">
        <v>2425</v>
      </c>
      <c r="E127" s="31" t="s">
        <v>2424</v>
      </c>
      <c r="F127" s="31" t="s">
        <v>1337</v>
      </c>
      <c r="G127" s="26" t="s">
        <v>1530</v>
      </c>
      <c r="H127" s="35" t="s">
        <v>1530</v>
      </c>
      <c r="I127" s="35" t="s">
        <v>1530</v>
      </c>
      <c r="J127" s="35" t="s">
        <v>1530</v>
      </c>
      <c r="K127" s="26" t="s">
        <v>1530</v>
      </c>
      <c r="L127" s="35" t="s">
        <v>1530</v>
      </c>
      <c r="M127" s="35" t="s">
        <v>1530</v>
      </c>
      <c r="N127" s="28">
        <v>1</v>
      </c>
      <c r="O127" s="31">
        <v>1</v>
      </c>
      <c r="P127" s="37">
        <v>0</v>
      </c>
      <c r="Q127" s="37" t="s">
        <v>1527</v>
      </c>
      <c r="R127" s="35" t="s">
        <v>1530</v>
      </c>
      <c r="S127" s="165">
        <v>1211.1600000000001</v>
      </c>
    </row>
    <row r="128" spans="1:19">
      <c r="A128" s="37" t="s">
        <v>2774</v>
      </c>
      <c r="B128" s="32" t="s">
        <v>2337</v>
      </c>
      <c r="C128" s="143" t="s">
        <v>2543</v>
      </c>
      <c r="D128" s="31" t="s">
        <v>2604</v>
      </c>
      <c r="E128" s="31" t="s">
        <v>2413</v>
      </c>
      <c r="F128" s="31" t="s">
        <v>1337</v>
      </c>
      <c r="G128" s="26" t="s">
        <v>1530</v>
      </c>
      <c r="H128" s="35" t="s">
        <v>1530</v>
      </c>
      <c r="I128" s="35" t="s">
        <v>1530</v>
      </c>
      <c r="J128" s="35" t="s">
        <v>1530</v>
      </c>
      <c r="K128" s="26" t="s">
        <v>1530</v>
      </c>
      <c r="L128" s="35" t="s">
        <v>1530</v>
      </c>
      <c r="M128" s="35" t="s">
        <v>1530</v>
      </c>
      <c r="N128" s="28">
        <v>1</v>
      </c>
      <c r="O128" s="31">
        <v>1</v>
      </c>
      <c r="P128" s="37">
        <v>0</v>
      </c>
      <c r="Q128" s="37" t="s">
        <v>1527</v>
      </c>
      <c r="R128" s="35" t="s">
        <v>1530</v>
      </c>
      <c r="S128" s="165">
        <v>1409.72</v>
      </c>
    </row>
    <row r="129" spans="1:19">
      <c r="A129" s="37" t="s">
        <v>2775</v>
      </c>
      <c r="B129" s="32" t="s">
        <v>2338</v>
      </c>
      <c r="C129" s="143" t="s">
        <v>2544</v>
      </c>
      <c r="D129" s="31" t="s">
        <v>2605</v>
      </c>
      <c r="E129" s="31" t="s">
        <v>2411</v>
      </c>
      <c r="F129" s="31" t="s">
        <v>1337</v>
      </c>
      <c r="G129" s="26" t="s">
        <v>1530</v>
      </c>
      <c r="H129" s="35" t="s">
        <v>1530</v>
      </c>
      <c r="I129" s="35" t="s">
        <v>1530</v>
      </c>
      <c r="J129" s="35" t="s">
        <v>1530</v>
      </c>
      <c r="K129" s="26" t="s">
        <v>1530</v>
      </c>
      <c r="L129" s="35" t="s">
        <v>1530</v>
      </c>
      <c r="M129" s="35" t="s">
        <v>1530</v>
      </c>
      <c r="N129" s="28">
        <v>1</v>
      </c>
      <c r="O129" s="31">
        <v>1</v>
      </c>
      <c r="P129" s="37">
        <v>0</v>
      </c>
      <c r="Q129" s="37" t="s">
        <v>1527</v>
      </c>
      <c r="R129" s="35" t="s">
        <v>1530</v>
      </c>
      <c r="S129" s="165">
        <v>782.27</v>
      </c>
    </row>
    <row r="130" spans="1:19">
      <c r="A130" s="37" t="s">
        <v>2776</v>
      </c>
      <c r="B130" s="32" t="s">
        <v>2339</v>
      </c>
      <c r="C130" s="143" t="s">
        <v>2545</v>
      </c>
      <c r="D130" s="31" t="s">
        <v>2453</v>
      </c>
      <c r="E130" s="31" t="s">
        <v>2452</v>
      </c>
      <c r="F130" s="31" t="s">
        <v>1337</v>
      </c>
      <c r="G130" s="26" t="s">
        <v>1530</v>
      </c>
      <c r="H130" s="35" t="s">
        <v>1530</v>
      </c>
      <c r="I130" s="35" t="s">
        <v>1530</v>
      </c>
      <c r="J130" s="35" t="s">
        <v>1530</v>
      </c>
      <c r="K130" s="26" t="s">
        <v>1530</v>
      </c>
      <c r="L130" s="35" t="s">
        <v>1530</v>
      </c>
      <c r="M130" s="35" t="s">
        <v>1530</v>
      </c>
      <c r="N130" s="28">
        <v>1</v>
      </c>
      <c r="O130" s="31">
        <v>1</v>
      </c>
      <c r="P130" s="37">
        <v>0</v>
      </c>
      <c r="Q130" s="37" t="s">
        <v>1527</v>
      </c>
      <c r="R130" s="35" t="s">
        <v>1530</v>
      </c>
      <c r="S130" s="165">
        <v>1283.8399999999999</v>
      </c>
    </row>
    <row r="131" spans="1:19">
      <c r="A131" s="37" t="s">
        <v>2777</v>
      </c>
      <c r="B131" s="32" t="s">
        <v>2340</v>
      </c>
      <c r="C131" s="143" t="s">
        <v>2546</v>
      </c>
      <c r="D131" s="31" t="s">
        <v>2431</v>
      </c>
      <c r="E131" s="31" t="s">
        <v>2430</v>
      </c>
      <c r="F131" s="31" t="s">
        <v>1337</v>
      </c>
      <c r="G131" s="26" t="s">
        <v>1530</v>
      </c>
      <c r="H131" s="35" t="s">
        <v>1530</v>
      </c>
      <c r="I131" s="35" t="s">
        <v>1530</v>
      </c>
      <c r="J131" s="35" t="s">
        <v>1530</v>
      </c>
      <c r="K131" s="26" t="s">
        <v>1530</v>
      </c>
      <c r="L131" s="35" t="s">
        <v>1530</v>
      </c>
      <c r="M131" s="35" t="s">
        <v>1530</v>
      </c>
      <c r="N131" s="28">
        <v>1</v>
      </c>
      <c r="O131" s="31">
        <v>1</v>
      </c>
      <c r="P131" s="37">
        <v>0</v>
      </c>
      <c r="Q131" s="37" t="s">
        <v>1527</v>
      </c>
      <c r="R131" s="35" t="s">
        <v>1530</v>
      </c>
      <c r="S131" s="165">
        <v>1487.59</v>
      </c>
    </row>
    <row r="132" spans="1:19">
      <c r="A132" s="37" t="s">
        <v>2778</v>
      </c>
      <c r="B132" s="33" t="s">
        <v>2341</v>
      </c>
      <c r="C132" s="143" t="s">
        <v>2507</v>
      </c>
      <c r="D132" s="31" t="s">
        <v>2450</v>
      </c>
      <c r="E132" s="31" t="s">
        <v>2449</v>
      </c>
      <c r="F132" s="31" t="s">
        <v>1337</v>
      </c>
      <c r="G132" s="26" t="s">
        <v>1530</v>
      </c>
      <c r="H132" s="35" t="s">
        <v>1530</v>
      </c>
      <c r="I132" s="35" t="s">
        <v>1530</v>
      </c>
      <c r="J132" s="35" t="s">
        <v>1530</v>
      </c>
      <c r="K132" s="26" t="s">
        <v>1530</v>
      </c>
      <c r="L132" s="35" t="s">
        <v>1530</v>
      </c>
      <c r="M132" s="35" t="s">
        <v>1530</v>
      </c>
      <c r="N132" s="28">
        <v>1</v>
      </c>
      <c r="O132" s="31">
        <v>1</v>
      </c>
      <c r="P132" s="37">
        <v>0</v>
      </c>
      <c r="Q132" s="37" t="s">
        <v>1527</v>
      </c>
      <c r="R132" s="35" t="s">
        <v>1530</v>
      </c>
      <c r="S132" s="165">
        <v>1174.49</v>
      </c>
    </row>
    <row r="133" spans="1:19">
      <c r="A133" s="37" t="s">
        <v>2779</v>
      </c>
      <c r="B133" s="32" t="s">
        <v>2342</v>
      </c>
      <c r="C133" s="143" t="s">
        <v>2547</v>
      </c>
      <c r="D133" s="31" t="s">
        <v>2387</v>
      </c>
      <c r="E133" s="31" t="s">
        <v>2386</v>
      </c>
      <c r="F133" s="31" t="s">
        <v>1337</v>
      </c>
      <c r="G133" s="26" t="s">
        <v>1530</v>
      </c>
      <c r="H133" s="35" t="s">
        <v>1530</v>
      </c>
      <c r="I133" s="35" t="s">
        <v>1530</v>
      </c>
      <c r="J133" s="35" t="s">
        <v>1530</v>
      </c>
      <c r="K133" s="26" t="s">
        <v>1530</v>
      </c>
      <c r="L133" s="35" t="s">
        <v>1530</v>
      </c>
      <c r="M133" s="35" t="s">
        <v>1530</v>
      </c>
      <c r="N133" s="28">
        <v>1</v>
      </c>
      <c r="O133" s="31">
        <v>1</v>
      </c>
      <c r="P133" s="37">
        <v>0</v>
      </c>
      <c r="Q133" s="37" t="s">
        <v>1527</v>
      </c>
      <c r="R133" s="35" t="s">
        <v>1530</v>
      </c>
      <c r="S133" s="165">
        <v>1263.43</v>
      </c>
    </row>
    <row r="134" spans="1:19">
      <c r="A134" s="37" t="s">
        <v>2780</v>
      </c>
      <c r="B134" s="32" t="s">
        <v>2343</v>
      </c>
      <c r="C134" s="143" t="s">
        <v>2548</v>
      </c>
      <c r="D134" s="31" t="s">
        <v>2434</v>
      </c>
      <c r="E134" s="31" t="s">
        <v>2433</v>
      </c>
      <c r="F134" s="31" t="s">
        <v>1337</v>
      </c>
      <c r="G134" s="26" t="s">
        <v>1530</v>
      </c>
      <c r="H134" s="35" t="s">
        <v>1530</v>
      </c>
      <c r="I134" s="35" t="s">
        <v>1530</v>
      </c>
      <c r="J134" s="35" t="s">
        <v>1530</v>
      </c>
      <c r="K134" s="26" t="s">
        <v>1530</v>
      </c>
      <c r="L134" s="35" t="s">
        <v>1530</v>
      </c>
      <c r="M134" s="35" t="s">
        <v>1530</v>
      </c>
      <c r="N134" s="28">
        <v>1</v>
      </c>
      <c r="O134" s="31">
        <v>1</v>
      </c>
      <c r="P134" s="37">
        <v>0</v>
      </c>
      <c r="Q134" s="37" t="s">
        <v>1527</v>
      </c>
      <c r="R134" s="35" t="s">
        <v>1530</v>
      </c>
      <c r="S134" s="165">
        <v>957.18</v>
      </c>
    </row>
    <row r="135" spans="1:19">
      <c r="A135" s="37" t="s">
        <v>2781</v>
      </c>
      <c r="B135" s="32" t="s">
        <v>2344</v>
      </c>
      <c r="C135" s="143" t="s">
        <v>2549</v>
      </c>
      <c r="D135" s="31" t="s">
        <v>2489</v>
      </c>
      <c r="E135" s="31" t="s">
        <v>2488</v>
      </c>
      <c r="F135" s="31" t="s">
        <v>1337</v>
      </c>
      <c r="G135" s="26" t="s">
        <v>1530</v>
      </c>
      <c r="H135" s="35" t="s">
        <v>1530</v>
      </c>
      <c r="I135" s="35" t="s">
        <v>1530</v>
      </c>
      <c r="J135" s="35" t="s">
        <v>1530</v>
      </c>
      <c r="K135" s="26" t="s">
        <v>1530</v>
      </c>
      <c r="L135" s="35" t="s">
        <v>1530</v>
      </c>
      <c r="M135" s="35" t="s">
        <v>1530</v>
      </c>
      <c r="N135" s="28">
        <v>1</v>
      </c>
      <c r="O135" s="31">
        <v>1</v>
      </c>
      <c r="P135" s="37">
        <v>0</v>
      </c>
      <c r="Q135" s="37" t="s">
        <v>1527</v>
      </c>
      <c r="R135" s="35" t="s">
        <v>1530</v>
      </c>
      <c r="S135" s="165">
        <v>1153.79</v>
      </c>
    </row>
    <row r="136" spans="1:19">
      <c r="A136" s="37" t="s">
        <v>2782</v>
      </c>
      <c r="B136" s="32" t="s">
        <v>2345</v>
      </c>
      <c r="C136" s="143" t="s">
        <v>2550</v>
      </c>
      <c r="D136" s="31" t="s">
        <v>2606</v>
      </c>
      <c r="E136" s="31" t="s">
        <v>2461</v>
      </c>
      <c r="F136" s="31" t="s">
        <v>1337</v>
      </c>
      <c r="G136" s="26" t="s">
        <v>1530</v>
      </c>
      <c r="H136" s="35" t="s">
        <v>1530</v>
      </c>
      <c r="I136" s="35" t="s">
        <v>1530</v>
      </c>
      <c r="J136" s="35" t="s">
        <v>1530</v>
      </c>
      <c r="K136" s="26" t="s">
        <v>1530</v>
      </c>
      <c r="L136" s="35" t="s">
        <v>1530</v>
      </c>
      <c r="M136" s="35" t="s">
        <v>1530</v>
      </c>
      <c r="N136" s="28">
        <v>1</v>
      </c>
      <c r="O136" s="31">
        <v>1</v>
      </c>
      <c r="P136" s="37">
        <v>0</v>
      </c>
      <c r="Q136" s="37" t="s">
        <v>1527</v>
      </c>
      <c r="R136" s="35" t="s">
        <v>1530</v>
      </c>
      <c r="S136" s="165">
        <v>962.4</v>
      </c>
    </row>
    <row r="137" spans="1:19">
      <c r="A137" s="37" t="s">
        <v>2783</v>
      </c>
      <c r="B137" s="32" t="s">
        <v>2346</v>
      </c>
      <c r="C137" s="143" t="s">
        <v>2551</v>
      </c>
      <c r="D137" s="31" t="s">
        <v>2607</v>
      </c>
      <c r="E137" s="31" t="s">
        <v>2385</v>
      </c>
      <c r="F137" s="31" t="s">
        <v>1337</v>
      </c>
      <c r="G137" s="26" t="s">
        <v>1530</v>
      </c>
      <c r="H137" s="35" t="s">
        <v>1530</v>
      </c>
      <c r="I137" s="35" t="s">
        <v>1530</v>
      </c>
      <c r="J137" s="35" t="s">
        <v>1530</v>
      </c>
      <c r="K137" s="26" t="s">
        <v>1530</v>
      </c>
      <c r="L137" s="35" t="s">
        <v>1530</v>
      </c>
      <c r="M137" s="35" t="s">
        <v>1530</v>
      </c>
      <c r="N137" s="28">
        <v>1</v>
      </c>
      <c r="O137" s="31">
        <v>1</v>
      </c>
      <c r="P137" s="37">
        <v>0</v>
      </c>
      <c r="Q137" s="37" t="s">
        <v>1527</v>
      </c>
      <c r="R137" s="35" t="s">
        <v>1530</v>
      </c>
      <c r="S137" s="165">
        <v>864.88</v>
      </c>
    </row>
    <row r="138" spans="1:19">
      <c r="A138" s="37" t="s">
        <v>2784</v>
      </c>
      <c r="B138" s="32" t="s">
        <v>2347</v>
      </c>
      <c r="C138" s="143" t="s">
        <v>2552</v>
      </c>
      <c r="D138" s="31" t="s">
        <v>2608</v>
      </c>
      <c r="E138" s="31" t="s">
        <v>2460</v>
      </c>
      <c r="F138" s="31" t="s">
        <v>1337</v>
      </c>
      <c r="G138" s="26" t="s">
        <v>1530</v>
      </c>
      <c r="H138" s="35" t="s">
        <v>1530</v>
      </c>
      <c r="I138" s="35" t="s">
        <v>1530</v>
      </c>
      <c r="J138" s="35" t="s">
        <v>1530</v>
      </c>
      <c r="K138" s="26" t="s">
        <v>1530</v>
      </c>
      <c r="L138" s="35" t="s">
        <v>1530</v>
      </c>
      <c r="M138" s="35" t="s">
        <v>1530</v>
      </c>
      <c r="N138" s="28">
        <v>1</v>
      </c>
      <c r="O138" s="31">
        <v>1</v>
      </c>
      <c r="P138" s="37">
        <v>0</v>
      </c>
      <c r="Q138" s="37" t="s">
        <v>1527</v>
      </c>
      <c r="R138" s="35" t="s">
        <v>1530</v>
      </c>
      <c r="S138" s="165">
        <v>889.25</v>
      </c>
    </row>
    <row r="139" spans="1:19">
      <c r="A139" s="37" t="s">
        <v>2785</v>
      </c>
      <c r="B139" s="32" t="s">
        <v>2348</v>
      </c>
      <c r="C139" s="143" t="s">
        <v>2553</v>
      </c>
      <c r="D139" s="31" t="s">
        <v>2609</v>
      </c>
      <c r="E139" s="31" t="s">
        <v>2437</v>
      </c>
      <c r="F139" s="31" t="s">
        <v>1337</v>
      </c>
      <c r="G139" s="26" t="s">
        <v>1530</v>
      </c>
      <c r="H139" s="35" t="s">
        <v>1530</v>
      </c>
      <c r="I139" s="35" t="s">
        <v>1530</v>
      </c>
      <c r="J139" s="35" t="s">
        <v>1530</v>
      </c>
      <c r="K139" s="26" t="s">
        <v>1530</v>
      </c>
      <c r="L139" s="35" t="s">
        <v>1530</v>
      </c>
      <c r="M139" s="35" t="s">
        <v>1530</v>
      </c>
      <c r="N139" s="28">
        <v>1</v>
      </c>
      <c r="O139" s="31">
        <v>1</v>
      </c>
      <c r="P139" s="37">
        <v>0</v>
      </c>
      <c r="Q139" s="37" t="s">
        <v>1527</v>
      </c>
      <c r="R139" s="35" t="s">
        <v>1530</v>
      </c>
      <c r="S139" s="165">
        <v>1148.49</v>
      </c>
    </row>
    <row r="140" spans="1:19">
      <c r="A140" s="37" t="s">
        <v>2786</v>
      </c>
      <c r="B140" s="32" t="s">
        <v>2349</v>
      </c>
      <c r="C140" s="143" t="s">
        <v>2554</v>
      </c>
      <c r="D140" s="31" t="s">
        <v>2610</v>
      </c>
      <c r="E140" s="31" t="s">
        <v>2438</v>
      </c>
      <c r="F140" s="31" t="s">
        <v>1337</v>
      </c>
      <c r="G140" s="26" t="s">
        <v>1530</v>
      </c>
      <c r="H140" s="35" t="s">
        <v>1530</v>
      </c>
      <c r="I140" s="35" t="s">
        <v>1530</v>
      </c>
      <c r="J140" s="35" t="s">
        <v>1530</v>
      </c>
      <c r="K140" s="26" t="s">
        <v>1530</v>
      </c>
      <c r="L140" s="35" t="s">
        <v>1530</v>
      </c>
      <c r="M140" s="35" t="s">
        <v>1530</v>
      </c>
      <c r="N140" s="28">
        <v>1</v>
      </c>
      <c r="O140" s="31">
        <v>1</v>
      </c>
      <c r="P140" s="37">
        <v>0</v>
      </c>
      <c r="Q140" s="37" t="s">
        <v>1527</v>
      </c>
      <c r="R140" s="35" t="s">
        <v>1530</v>
      </c>
      <c r="S140" s="165">
        <v>1723.55</v>
      </c>
    </row>
    <row r="141" spans="1:19">
      <c r="A141" s="37" t="s">
        <v>2787</v>
      </c>
      <c r="B141" s="32" t="s">
        <v>2350</v>
      </c>
      <c r="C141" s="143" t="s">
        <v>2555</v>
      </c>
      <c r="D141" s="31" t="s">
        <v>2407</v>
      </c>
      <c r="E141" s="31" t="s">
        <v>2406</v>
      </c>
      <c r="F141" s="31" t="s">
        <v>1337</v>
      </c>
      <c r="G141" s="26" t="s">
        <v>1530</v>
      </c>
      <c r="H141" s="35" t="s">
        <v>1530</v>
      </c>
      <c r="I141" s="35" t="s">
        <v>1530</v>
      </c>
      <c r="J141" s="35" t="s">
        <v>1530</v>
      </c>
      <c r="K141" s="26" t="s">
        <v>1530</v>
      </c>
      <c r="L141" s="35" t="s">
        <v>1530</v>
      </c>
      <c r="M141" s="35" t="s">
        <v>1530</v>
      </c>
      <c r="N141" s="28">
        <v>1</v>
      </c>
      <c r="O141" s="31">
        <v>1</v>
      </c>
      <c r="P141" s="37">
        <v>0</v>
      </c>
      <c r="Q141" s="37" t="s">
        <v>1527</v>
      </c>
      <c r="R141" s="35" t="s">
        <v>1530</v>
      </c>
      <c r="S141" s="165">
        <v>1218.31</v>
      </c>
    </row>
    <row r="142" spans="1:19">
      <c r="A142" s="37" t="s">
        <v>2788</v>
      </c>
      <c r="B142" s="32" t="s">
        <v>2351</v>
      </c>
      <c r="C142" s="143" t="s">
        <v>2556</v>
      </c>
      <c r="D142" s="31" t="s">
        <v>2409</v>
      </c>
      <c r="E142" s="31" t="s">
        <v>2408</v>
      </c>
      <c r="F142" s="31" t="s">
        <v>1337</v>
      </c>
      <c r="G142" s="26" t="s">
        <v>1530</v>
      </c>
      <c r="H142" s="35" t="s">
        <v>1530</v>
      </c>
      <c r="I142" s="35" t="s">
        <v>1530</v>
      </c>
      <c r="J142" s="35" t="s">
        <v>1530</v>
      </c>
      <c r="K142" s="26" t="s">
        <v>1530</v>
      </c>
      <c r="L142" s="35" t="s">
        <v>1530</v>
      </c>
      <c r="M142" s="35" t="s">
        <v>1530</v>
      </c>
      <c r="N142" s="28">
        <v>1</v>
      </c>
      <c r="O142" s="31">
        <v>1</v>
      </c>
      <c r="P142" s="37">
        <v>0</v>
      </c>
      <c r="Q142" s="37" t="s">
        <v>1527</v>
      </c>
      <c r="R142" s="35" t="s">
        <v>1530</v>
      </c>
      <c r="S142" s="165">
        <v>845.19</v>
      </c>
    </row>
    <row r="143" spans="1:19">
      <c r="A143" s="37" t="s">
        <v>2789</v>
      </c>
      <c r="B143" s="32" t="s">
        <v>2352</v>
      </c>
      <c r="C143" s="143" t="s">
        <v>2557</v>
      </c>
      <c r="D143" s="31" t="s">
        <v>2611</v>
      </c>
      <c r="E143" s="31" t="s">
        <v>2393</v>
      </c>
      <c r="F143" s="31" t="s">
        <v>1337</v>
      </c>
      <c r="G143" s="26" t="s">
        <v>1530</v>
      </c>
      <c r="H143" s="35" t="s">
        <v>1530</v>
      </c>
      <c r="I143" s="35" t="s">
        <v>1530</v>
      </c>
      <c r="J143" s="35" t="s">
        <v>1530</v>
      </c>
      <c r="K143" s="26" t="s">
        <v>1530</v>
      </c>
      <c r="L143" s="35" t="s">
        <v>1530</v>
      </c>
      <c r="M143" s="35" t="s">
        <v>1530</v>
      </c>
      <c r="N143" s="28">
        <v>1</v>
      </c>
      <c r="O143" s="31">
        <v>1</v>
      </c>
      <c r="P143" s="37">
        <v>0</v>
      </c>
      <c r="Q143" s="37" t="s">
        <v>1527</v>
      </c>
      <c r="R143" s="35" t="s">
        <v>1530</v>
      </c>
      <c r="S143" s="165">
        <v>1042.1300000000001</v>
      </c>
    </row>
    <row r="144" spans="1:19">
      <c r="A144" s="37" t="s">
        <v>2790</v>
      </c>
      <c r="B144" s="32" t="s">
        <v>2353</v>
      </c>
      <c r="C144" s="143" t="s">
        <v>2558</v>
      </c>
      <c r="D144" s="31" t="s">
        <v>2612</v>
      </c>
      <c r="E144" s="31" t="s">
        <v>2389</v>
      </c>
      <c r="F144" s="31" t="s">
        <v>1337</v>
      </c>
      <c r="G144" s="26" t="s">
        <v>1530</v>
      </c>
      <c r="H144" s="35" t="s">
        <v>1530</v>
      </c>
      <c r="I144" s="35" t="s">
        <v>1530</v>
      </c>
      <c r="J144" s="35" t="s">
        <v>1530</v>
      </c>
      <c r="K144" s="26" t="s">
        <v>1530</v>
      </c>
      <c r="L144" s="35" t="s">
        <v>1530</v>
      </c>
      <c r="M144" s="35" t="s">
        <v>1530</v>
      </c>
      <c r="N144" s="28">
        <v>1</v>
      </c>
      <c r="O144" s="31">
        <v>1</v>
      </c>
      <c r="P144" s="37">
        <v>0</v>
      </c>
      <c r="Q144" s="37" t="s">
        <v>1527</v>
      </c>
      <c r="R144" s="35" t="s">
        <v>1530</v>
      </c>
      <c r="S144" s="165">
        <v>993.49</v>
      </c>
    </row>
    <row r="145" spans="1:19">
      <c r="A145" s="37" t="s">
        <v>2791</v>
      </c>
      <c r="B145" s="32" t="s">
        <v>2354</v>
      </c>
      <c r="C145" s="143" t="s">
        <v>2559</v>
      </c>
      <c r="D145" s="31" t="s">
        <v>2468</v>
      </c>
      <c r="E145" s="31" t="s">
        <v>2467</v>
      </c>
      <c r="F145" s="31" t="s">
        <v>1337</v>
      </c>
      <c r="G145" s="26" t="s">
        <v>1530</v>
      </c>
      <c r="H145" s="35" t="s">
        <v>1530</v>
      </c>
      <c r="I145" s="35" t="s">
        <v>1530</v>
      </c>
      <c r="J145" s="35" t="s">
        <v>1530</v>
      </c>
      <c r="K145" s="26" t="s">
        <v>1530</v>
      </c>
      <c r="L145" s="35" t="s">
        <v>1530</v>
      </c>
      <c r="M145" s="35" t="s">
        <v>1530</v>
      </c>
      <c r="N145" s="28">
        <v>1</v>
      </c>
      <c r="O145" s="31">
        <v>1</v>
      </c>
      <c r="P145" s="37">
        <v>0</v>
      </c>
      <c r="Q145" s="37" t="s">
        <v>1527</v>
      </c>
      <c r="R145" s="35" t="s">
        <v>1530</v>
      </c>
      <c r="S145" s="165">
        <v>940.29</v>
      </c>
    </row>
    <row r="146" spans="1:19">
      <c r="A146" s="37" t="s">
        <v>2792</v>
      </c>
      <c r="B146" s="32" t="s">
        <v>2355</v>
      </c>
      <c r="C146" s="143" t="s">
        <v>2560</v>
      </c>
      <c r="D146" s="31" t="s">
        <v>2613</v>
      </c>
      <c r="E146" s="31" t="s">
        <v>2451</v>
      </c>
      <c r="F146" s="31" t="s">
        <v>1337</v>
      </c>
      <c r="G146" s="26" t="s">
        <v>1530</v>
      </c>
      <c r="H146" s="35" t="s">
        <v>1530</v>
      </c>
      <c r="I146" s="35" t="s">
        <v>1530</v>
      </c>
      <c r="J146" s="35" t="s">
        <v>1530</v>
      </c>
      <c r="K146" s="26" t="s">
        <v>1530</v>
      </c>
      <c r="L146" s="35" t="s">
        <v>1530</v>
      </c>
      <c r="M146" s="35" t="s">
        <v>1530</v>
      </c>
      <c r="N146" s="28">
        <v>1</v>
      </c>
      <c r="O146" s="31">
        <v>1</v>
      </c>
      <c r="P146" s="37">
        <v>0</v>
      </c>
      <c r="Q146" s="37" t="s">
        <v>1527</v>
      </c>
      <c r="R146" s="35" t="s">
        <v>1530</v>
      </c>
      <c r="S146" s="165">
        <v>1498.08</v>
      </c>
    </row>
    <row r="147" spans="1:19">
      <c r="A147" s="37" t="s">
        <v>2793</v>
      </c>
      <c r="B147" s="32" t="s">
        <v>2356</v>
      </c>
      <c r="C147" s="143" t="s">
        <v>2561</v>
      </c>
      <c r="D147" s="31" t="s">
        <v>2398</v>
      </c>
      <c r="E147" s="31" t="s">
        <v>2397</v>
      </c>
      <c r="F147" s="31" t="s">
        <v>1337</v>
      </c>
      <c r="G147" s="26" t="s">
        <v>1530</v>
      </c>
      <c r="H147" s="35" t="s">
        <v>1530</v>
      </c>
      <c r="I147" s="35" t="s">
        <v>1530</v>
      </c>
      <c r="J147" s="35" t="s">
        <v>1530</v>
      </c>
      <c r="K147" s="26" t="s">
        <v>1530</v>
      </c>
      <c r="L147" s="35" t="s">
        <v>1530</v>
      </c>
      <c r="M147" s="35" t="s">
        <v>1530</v>
      </c>
      <c r="N147" s="28">
        <v>1</v>
      </c>
      <c r="O147" s="31">
        <v>1</v>
      </c>
      <c r="P147" s="37">
        <v>0</v>
      </c>
      <c r="Q147" s="37" t="s">
        <v>1527</v>
      </c>
      <c r="R147" s="35" t="s">
        <v>1530</v>
      </c>
      <c r="S147" s="165">
        <v>955.81</v>
      </c>
    </row>
    <row r="148" spans="1:19">
      <c r="A148" s="37" t="s">
        <v>2794</v>
      </c>
      <c r="B148" s="32" t="s">
        <v>2357</v>
      </c>
      <c r="C148" s="143" t="s">
        <v>2562</v>
      </c>
      <c r="D148" s="31" t="s">
        <v>2427</v>
      </c>
      <c r="E148" s="31" t="s">
        <v>2426</v>
      </c>
      <c r="F148" s="31" t="s">
        <v>1337</v>
      </c>
      <c r="G148" s="26" t="s">
        <v>1530</v>
      </c>
      <c r="H148" s="35" t="s">
        <v>1530</v>
      </c>
      <c r="I148" s="35" t="s">
        <v>1530</v>
      </c>
      <c r="J148" s="35" t="s">
        <v>1530</v>
      </c>
      <c r="K148" s="26" t="s">
        <v>1530</v>
      </c>
      <c r="L148" s="35" t="s">
        <v>1530</v>
      </c>
      <c r="M148" s="35" t="s">
        <v>1530</v>
      </c>
      <c r="N148" s="28">
        <v>1</v>
      </c>
      <c r="O148" s="31">
        <v>1</v>
      </c>
      <c r="P148" s="37">
        <v>0</v>
      </c>
      <c r="Q148" s="37" t="s">
        <v>1527</v>
      </c>
      <c r="R148" s="35" t="s">
        <v>1530</v>
      </c>
      <c r="S148" s="165">
        <v>845.6</v>
      </c>
    </row>
    <row r="149" spans="1:19">
      <c r="A149" s="37" t="s">
        <v>2795</v>
      </c>
      <c r="B149" s="32" t="s">
        <v>2358</v>
      </c>
      <c r="C149" s="143" t="s">
        <v>2563</v>
      </c>
      <c r="D149" s="31" t="s">
        <v>2614</v>
      </c>
      <c r="E149" s="31" t="s">
        <v>2501</v>
      </c>
      <c r="F149" s="31" t="s">
        <v>1507</v>
      </c>
      <c r="G149" s="26" t="s">
        <v>1530</v>
      </c>
      <c r="H149" s="35" t="s">
        <v>1530</v>
      </c>
      <c r="I149" s="35" t="s">
        <v>1530</v>
      </c>
      <c r="J149" s="35" t="s">
        <v>1530</v>
      </c>
      <c r="K149" s="26" t="s">
        <v>1530</v>
      </c>
      <c r="L149" s="35" t="s">
        <v>1530</v>
      </c>
      <c r="M149" s="35" t="s">
        <v>1530</v>
      </c>
      <c r="N149" s="28">
        <v>1</v>
      </c>
      <c r="O149" s="31">
        <v>1</v>
      </c>
      <c r="P149" s="37">
        <v>1</v>
      </c>
      <c r="Q149" s="37" t="s">
        <v>1527</v>
      </c>
      <c r="R149" s="35" t="s">
        <v>1530</v>
      </c>
      <c r="S149" s="165">
        <v>1499.92</v>
      </c>
    </row>
    <row r="150" spans="1:19">
      <c r="A150" s="37" t="s">
        <v>2796</v>
      </c>
      <c r="B150" s="32" t="s">
        <v>2359</v>
      </c>
      <c r="C150" s="143" t="s">
        <v>2564</v>
      </c>
      <c r="D150" s="31" t="s">
        <v>2400</v>
      </c>
      <c r="E150" s="31" t="s">
        <v>2399</v>
      </c>
      <c r="F150" s="31" t="s">
        <v>1337</v>
      </c>
      <c r="G150" s="26" t="s">
        <v>1530</v>
      </c>
      <c r="H150" s="35" t="s">
        <v>1530</v>
      </c>
      <c r="I150" s="35" t="s">
        <v>1530</v>
      </c>
      <c r="J150" s="35" t="s">
        <v>1530</v>
      </c>
      <c r="K150" s="26" t="s">
        <v>1530</v>
      </c>
      <c r="L150" s="35" t="s">
        <v>1530</v>
      </c>
      <c r="M150" s="35" t="s">
        <v>1530</v>
      </c>
      <c r="N150" s="28">
        <v>1</v>
      </c>
      <c r="O150" s="31">
        <v>1</v>
      </c>
      <c r="P150" s="37">
        <v>0</v>
      </c>
      <c r="Q150" s="37" t="s">
        <v>1527</v>
      </c>
      <c r="R150" s="35" t="s">
        <v>1530</v>
      </c>
      <c r="S150" s="165">
        <v>597.70000000000005</v>
      </c>
    </row>
    <row r="151" spans="1:19">
      <c r="A151" s="37" t="s">
        <v>2797</v>
      </c>
      <c r="B151" s="32" t="s">
        <v>2360</v>
      </c>
      <c r="C151" s="143" t="s">
        <v>2565</v>
      </c>
      <c r="D151" s="31" t="s">
        <v>2470</v>
      </c>
      <c r="E151" s="31" t="s">
        <v>2469</v>
      </c>
      <c r="F151" s="31" t="s">
        <v>1337</v>
      </c>
      <c r="G151" s="26" t="s">
        <v>1530</v>
      </c>
      <c r="H151" s="35" t="s">
        <v>1530</v>
      </c>
      <c r="I151" s="35" t="s">
        <v>1530</v>
      </c>
      <c r="J151" s="35" t="s">
        <v>1530</v>
      </c>
      <c r="K151" s="26" t="s">
        <v>1530</v>
      </c>
      <c r="L151" s="35" t="s">
        <v>1530</v>
      </c>
      <c r="M151" s="35" t="s">
        <v>1530</v>
      </c>
      <c r="N151" s="28">
        <v>1</v>
      </c>
      <c r="O151" s="31">
        <v>1</v>
      </c>
      <c r="P151" s="37">
        <v>0</v>
      </c>
      <c r="Q151" s="37" t="s">
        <v>1527</v>
      </c>
      <c r="R151" s="35" t="s">
        <v>1530</v>
      </c>
      <c r="S151" s="165">
        <v>1276.5</v>
      </c>
    </row>
    <row r="152" spans="1:19">
      <c r="A152" s="37" t="s">
        <v>2798</v>
      </c>
      <c r="B152" s="32" t="s">
        <v>2361</v>
      </c>
      <c r="C152" s="143" t="s">
        <v>2566</v>
      </c>
      <c r="D152" s="31" t="s">
        <v>2615</v>
      </c>
      <c r="E152" s="31" t="s">
        <v>2441</v>
      </c>
      <c r="F152" s="31" t="s">
        <v>1337</v>
      </c>
      <c r="G152" s="26" t="s">
        <v>1530</v>
      </c>
      <c r="H152" s="35" t="s">
        <v>1530</v>
      </c>
      <c r="I152" s="35" t="s">
        <v>1530</v>
      </c>
      <c r="J152" s="35" t="s">
        <v>1530</v>
      </c>
      <c r="K152" s="26" t="s">
        <v>1530</v>
      </c>
      <c r="L152" s="35" t="s">
        <v>1530</v>
      </c>
      <c r="M152" s="35" t="s">
        <v>1530</v>
      </c>
      <c r="N152" s="28">
        <v>1</v>
      </c>
      <c r="O152" s="31">
        <v>1</v>
      </c>
      <c r="P152" s="37">
        <v>0</v>
      </c>
      <c r="Q152" s="37" t="s">
        <v>1527</v>
      </c>
      <c r="R152" s="35" t="s">
        <v>1530</v>
      </c>
      <c r="S152" s="165">
        <v>956.99</v>
      </c>
    </row>
    <row r="153" spans="1:19">
      <c r="A153" s="37" t="s">
        <v>2799</v>
      </c>
      <c r="B153" s="32" t="s">
        <v>2362</v>
      </c>
      <c r="C153" s="143" t="s">
        <v>2567</v>
      </c>
      <c r="D153" s="31" t="s">
        <v>2496</v>
      </c>
      <c r="E153" s="31" t="s">
        <v>2495</v>
      </c>
      <c r="F153" s="31" t="s">
        <v>1337</v>
      </c>
      <c r="G153" s="26" t="s">
        <v>1530</v>
      </c>
      <c r="H153" s="35" t="s">
        <v>1530</v>
      </c>
      <c r="I153" s="35" t="s">
        <v>1530</v>
      </c>
      <c r="J153" s="35" t="s">
        <v>1530</v>
      </c>
      <c r="K153" s="26" t="s">
        <v>1530</v>
      </c>
      <c r="L153" s="35" t="s">
        <v>1530</v>
      </c>
      <c r="M153" s="35" t="s">
        <v>1530</v>
      </c>
      <c r="N153" s="28">
        <v>1</v>
      </c>
      <c r="O153" s="31">
        <v>1</v>
      </c>
      <c r="P153" s="37">
        <v>0</v>
      </c>
      <c r="Q153" s="37" t="s">
        <v>1527</v>
      </c>
      <c r="R153" s="35" t="s">
        <v>1530</v>
      </c>
      <c r="S153" s="165">
        <v>796.67</v>
      </c>
    </row>
    <row r="154" spans="1:19">
      <c r="A154" s="37" t="s">
        <v>2800</v>
      </c>
      <c r="B154" s="32" t="s">
        <v>2363</v>
      </c>
      <c r="C154" s="143" t="s">
        <v>2568</v>
      </c>
      <c r="D154" s="31" t="s">
        <v>2396</v>
      </c>
      <c r="E154" s="31" t="s">
        <v>2395</v>
      </c>
      <c r="F154" s="31" t="s">
        <v>1337</v>
      </c>
      <c r="G154" s="26" t="s">
        <v>1530</v>
      </c>
      <c r="H154" s="35" t="s">
        <v>1530</v>
      </c>
      <c r="I154" s="35" t="s">
        <v>1530</v>
      </c>
      <c r="J154" s="35" t="s">
        <v>1530</v>
      </c>
      <c r="K154" s="26" t="s">
        <v>1530</v>
      </c>
      <c r="L154" s="35" t="s">
        <v>1530</v>
      </c>
      <c r="M154" s="35" t="s">
        <v>1530</v>
      </c>
      <c r="N154" s="28">
        <v>1</v>
      </c>
      <c r="O154" s="31">
        <v>1</v>
      </c>
      <c r="P154" s="37">
        <v>0</v>
      </c>
      <c r="Q154" s="37" t="s">
        <v>1527</v>
      </c>
      <c r="R154" s="35" t="s">
        <v>1530</v>
      </c>
      <c r="S154" s="165">
        <v>982.17</v>
      </c>
    </row>
    <row r="155" spans="1:19">
      <c r="A155" s="37" t="s">
        <v>2801</v>
      </c>
      <c r="B155" s="32" t="s">
        <v>2364</v>
      </c>
      <c r="C155" s="143" t="s">
        <v>2569</v>
      </c>
      <c r="D155" s="31" t="s">
        <v>2616</v>
      </c>
      <c r="E155" s="31" t="s">
        <v>2423</v>
      </c>
      <c r="F155" s="31" t="s">
        <v>1337</v>
      </c>
      <c r="G155" s="26" t="s">
        <v>1530</v>
      </c>
      <c r="H155" s="35" t="s">
        <v>1530</v>
      </c>
      <c r="I155" s="35" t="s">
        <v>1530</v>
      </c>
      <c r="J155" s="35" t="s">
        <v>1530</v>
      </c>
      <c r="K155" s="26" t="s">
        <v>1530</v>
      </c>
      <c r="L155" s="35" t="s">
        <v>1530</v>
      </c>
      <c r="M155" s="35" t="s">
        <v>1530</v>
      </c>
      <c r="N155" s="28">
        <v>1</v>
      </c>
      <c r="O155" s="31">
        <v>1</v>
      </c>
      <c r="P155" s="37">
        <v>0</v>
      </c>
      <c r="Q155" s="37" t="s">
        <v>1527</v>
      </c>
      <c r="R155" s="35" t="s">
        <v>1530</v>
      </c>
      <c r="S155" s="165">
        <v>1413.04</v>
      </c>
    </row>
    <row r="156" spans="1:19">
      <c r="A156" s="37" t="s">
        <v>2802</v>
      </c>
      <c r="B156" s="32" t="s">
        <v>2365</v>
      </c>
      <c r="C156" s="143" t="s">
        <v>2570</v>
      </c>
      <c r="D156" s="31" t="s">
        <v>2440</v>
      </c>
      <c r="E156" s="31" t="s">
        <v>2439</v>
      </c>
      <c r="F156" s="31" t="s">
        <v>1337</v>
      </c>
      <c r="G156" s="26" t="s">
        <v>1530</v>
      </c>
      <c r="H156" s="35" t="s">
        <v>1530</v>
      </c>
      <c r="I156" s="35" t="s">
        <v>1530</v>
      </c>
      <c r="J156" s="35" t="s">
        <v>1530</v>
      </c>
      <c r="K156" s="26" t="s">
        <v>1530</v>
      </c>
      <c r="L156" s="35" t="s">
        <v>1530</v>
      </c>
      <c r="M156" s="35" t="s">
        <v>1530</v>
      </c>
      <c r="N156" s="28">
        <v>1</v>
      </c>
      <c r="O156" s="31">
        <v>1</v>
      </c>
      <c r="P156" s="37">
        <v>0</v>
      </c>
      <c r="Q156" s="37" t="s">
        <v>1527</v>
      </c>
      <c r="R156" s="35" t="s">
        <v>1530</v>
      </c>
      <c r="S156" s="165">
        <v>601.4</v>
      </c>
    </row>
    <row r="157" spans="1:19">
      <c r="A157" s="37" t="s">
        <v>2803</v>
      </c>
      <c r="B157" s="32" t="s">
        <v>2366</v>
      </c>
      <c r="C157" s="143" t="s">
        <v>2571</v>
      </c>
      <c r="D157" s="31" t="s">
        <v>2457</v>
      </c>
      <c r="E157" s="31" t="s">
        <v>2456</v>
      </c>
      <c r="F157" s="31" t="s">
        <v>1337</v>
      </c>
      <c r="G157" s="26" t="s">
        <v>1530</v>
      </c>
      <c r="H157" s="35" t="s">
        <v>1530</v>
      </c>
      <c r="I157" s="35" t="s">
        <v>1530</v>
      </c>
      <c r="J157" s="35" t="s">
        <v>1530</v>
      </c>
      <c r="K157" s="26" t="s">
        <v>1530</v>
      </c>
      <c r="L157" s="35" t="s">
        <v>1530</v>
      </c>
      <c r="M157" s="35" t="s">
        <v>1530</v>
      </c>
      <c r="N157" s="28">
        <v>1</v>
      </c>
      <c r="O157" s="31">
        <v>1</v>
      </c>
      <c r="P157" s="37">
        <v>0</v>
      </c>
      <c r="Q157" s="37" t="s">
        <v>1527</v>
      </c>
      <c r="R157" s="35" t="s">
        <v>1530</v>
      </c>
      <c r="S157" s="165">
        <v>535.97</v>
      </c>
    </row>
    <row r="158" spans="1:19">
      <c r="A158" s="37" t="s">
        <v>2804</v>
      </c>
      <c r="B158" s="32" t="s">
        <v>2367</v>
      </c>
      <c r="C158" s="143" t="s">
        <v>2572</v>
      </c>
      <c r="D158" s="31" t="s">
        <v>2472</v>
      </c>
      <c r="E158" s="31" t="s">
        <v>2471</v>
      </c>
      <c r="F158" s="31" t="s">
        <v>1337</v>
      </c>
      <c r="G158" s="26" t="s">
        <v>1530</v>
      </c>
      <c r="H158" s="35" t="s">
        <v>1530</v>
      </c>
      <c r="I158" s="35" t="s">
        <v>1530</v>
      </c>
      <c r="J158" s="35" t="s">
        <v>1530</v>
      </c>
      <c r="K158" s="26" t="s">
        <v>1530</v>
      </c>
      <c r="L158" s="35" t="s">
        <v>1530</v>
      </c>
      <c r="M158" s="35" t="s">
        <v>1530</v>
      </c>
      <c r="N158" s="28">
        <v>1</v>
      </c>
      <c r="O158" s="31">
        <v>1</v>
      </c>
      <c r="P158" s="37">
        <v>0</v>
      </c>
      <c r="Q158" s="37" t="s">
        <v>1527</v>
      </c>
      <c r="R158" s="35" t="s">
        <v>1530</v>
      </c>
      <c r="S158" s="165">
        <v>1268.1600000000001</v>
      </c>
    </row>
    <row r="159" spans="1:19">
      <c r="A159" s="37" t="s">
        <v>2805</v>
      </c>
      <c r="B159" s="142" t="s">
        <v>2368</v>
      </c>
      <c r="C159" s="143" t="s">
        <v>2573</v>
      </c>
      <c r="D159" s="31" t="s">
        <v>2617</v>
      </c>
      <c r="E159" s="31" t="s">
        <v>2422</v>
      </c>
      <c r="F159" s="31" t="s">
        <v>1337</v>
      </c>
      <c r="G159" s="26" t="s">
        <v>1530</v>
      </c>
      <c r="H159" s="35" t="s">
        <v>1530</v>
      </c>
      <c r="I159" s="35" t="s">
        <v>1530</v>
      </c>
      <c r="J159" s="35" t="s">
        <v>1530</v>
      </c>
      <c r="K159" s="26" t="s">
        <v>1530</v>
      </c>
      <c r="L159" s="35" t="s">
        <v>1530</v>
      </c>
      <c r="M159" s="35" t="s">
        <v>1530</v>
      </c>
      <c r="N159" s="28">
        <v>1</v>
      </c>
      <c r="O159" s="31">
        <v>1</v>
      </c>
      <c r="P159" s="37">
        <v>0</v>
      </c>
      <c r="Q159" s="37" t="s">
        <v>1527</v>
      </c>
      <c r="R159" s="35" t="s">
        <v>1530</v>
      </c>
      <c r="S159" s="165">
        <v>701.32</v>
      </c>
    </row>
    <row r="160" spans="1:19">
      <c r="A160" s="37" t="s">
        <v>2806</v>
      </c>
      <c r="B160" s="32" t="s">
        <v>2369</v>
      </c>
      <c r="C160" s="143" t="s">
        <v>2574</v>
      </c>
      <c r="D160" s="31" t="s">
        <v>2465</v>
      </c>
      <c r="E160" s="31" t="s">
        <v>2464</v>
      </c>
      <c r="F160" s="31" t="s">
        <v>1337</v>
      </c>
      <c r="G160" s="26" t="s">
        <v>1530</v>
      </c>
      <c r="H160" s="35" t="s">
        <v>1530</v>
      </c>
      <c r="I160" s="35" t="s">
        <v>1530</v>
      </c>
      <c r="J160" s="35" t="s">
        <v>1530</v>
      </c>
      <c r="K160" s="26" t="s">
        <v>1530</v>
      </c>
      <c r="L160" s="35" t="s">
        <v>1530</v>
      </c>
      <c r="M160" s="35" t="s">
        <v>1530</v>
      </c>
      <c r="N160" s="28">
        <v>1</v>
      </c>
      <c r="O160" s="31">
        <v>1</v>
      </c>
      <c r="P160" s="37">
        <v>0</v>
      </c>
      <c r="Q160" s="37" t="s">
        <v>1527</v>
      </c>
      <c r="R160" s="35" t="s">
        <v>1530</v>
      </c>
      <c r="S160" s="165">
        <v>838.62</v>
      </c>
    </row>
    <row r="161" spans="1:19">
      <c r="A161" s="37" t="s">
        <v>2807</v>
      </c>
      <c r="B161" s="32" t="s">
        <v>2370</v>
      </c>
      <c r="C161" s="143" t="s">
        <v>2856</v>
      </c>
      <c r="D161" s="31" t="s">
        <v>2618</v>
      </c>
      <c r="E161" s="31" t="s">
        <v>2853</v>
      </c>
      <c r="F161" s="31" t="s">
        <v>1337</v>
      </c>
      <c r="G161" s="26" t="s">
        <v>1530</v>
      </c>
      <c r="H161" s="35" t="s">
        <v>1530</v>
      </c>
      <c r="I161" s="35" t="s">
        <v>1530</v>
      </c>
      <c r="J161" s="35" t="s">
        <v>1530</v>
      </c>
      <c r="K161" s="26" t="s">
        <v>1530</v>
      </c>
      <c r="L161" s="35" t="s">
        <v>1530</v>
      </c>
      <c r="M161" s="35" t="s">
        <v>1530</v>
      </c>
      <c r="N161" s="28">
        <v>1</v>
      </c>
      <c r="O161" s="31">
        <v>1</v>
      </c>
      <c r="P161" s="37">
        <v>0</v>
      </c>
      <c r="Q161" s="37" t="s">
        <v>1527</v>
      </c>
      <c r="R161" s="35" t="s">
        <v>1530</v>
      </c>
      <c r="S161" s="165">
        <v>1027.94</v>
      </c>
    </row>
    <row r="162" spans="1:19">
      <c r="A162" s="37" t="s">
        <v>2808</v>
      </c>
      <c r="B162" s="32" t="s">
        <v>2371</v>
      </c>
      <c r="C162" s="143" t="s">
        <v>2575</v>
      </c>
      <c r="D162" s="31" t="s">
        <v>2619</v>
      </c>
      <c r="E162" s="31" t="s">
        <v>2414</v>
      </c>
      <c r="F162" s="31" t="s">
        <v>1337</v>
      </c>
      <c r="G162" s="26" t="s">
        <v>1530</v>
      </c>
      <c r="H162" s="35" t="s">
        <v>1530</v>
      </c>
      <c r="I162" s="35" t="s">
        <v>1530</v>
      </c>
      <c r="J162" s="35" t="s">
        <v>1530</v>
      </c>
      <c r="K162" s="26" t="s">
        <v>1530</v>
      </c>
      <c r="L162" s="35" t="s">
        <v>1530</v>
      </c>
      <c r="M162" s="35" t="s">
        <v>1530</v>
      </c>
      <c r="N162" s="28">
        <v>1</v>
      </c>
      <c r="O162" s="31">
        <v>1</v>
      </c>
      <c r="P162" s="37">
        <v>0</v>
      </c>
      <c r="Q162" s="37" t="s">
        <v>1527</v>
      </c>
      <c r="R162" s="35" t="s">
        <v>1530</v>
      </c>
      <c r="S162" s="165">
        <v>978.4</v>
      </c>
    </row>
    <row r="163" spans="1:19">
      <c r="A163" s="37" t="s">
        <v>2809</v>
      </c>
      <c r="B163" s="32" t="s">
        <v>2372</v>
      </c>
      <c r="C163" s="143" t="s">
        <v>2576</v>
      </c>
      <c r="D163" s="31" t="s">
        <v>2429</v>
      </c>
      <c r="E163" s="31" t="s">
        <v>2428</v>
      </c>
      <c r="F163" s="31" t="s">
        <v>1337</v>
      </c>
      <c r="G163" s="26" t="s">
        <v>1530</v>
      </c>
      <c r="H163" s="35" t="s">
        <v>1530</v>
      </c>
      <c r="I163" s="35" t="s">
        <v>1530</v>
      </c>
      <c r="J163" s="35" t="s">
        <v>1530</v>
      </c>
      <c r="K163" s="26" t="s">
        <v>1530</v>
      </c>
      <c r="L163" s="35" t="s">
        <v>1530</v>
      </c>
      <c r="M163" s="35" t="s">
        <v>1530</v>
      </c>
      <c r="N163" s="28">
        <v>1</v>
      </c>
      <c r="O163" s="31">
        <v>1</v>
      </c>
      <c r="P163" s="37">
        <v>0</v>
      </c>
      <c r="Q163" s="37" t="s">
        <v>1527</v>
      </c>
      <c r="R163" s="35" t="s">
        <v>1530</v>
      </c>
      <c r="S163" s="165">
        <v>533.75</v>
      </c>
    </row>
    <row r="164" spans="1:19">
      <c r="A164" s="37" t="s">
        <v>2810</v>
      </c>
      <c r="B164" s="32" t="s">
        <v>2373</v>
      </c>
      <c r="C164" s="143" t="s">
        <v>2577</v>
      </c>
      <c r="D164" s="31" t="s">
        <v>2620</v>
      </c>
      <c r="E164" s="31" t="s">
        <v>2412</v>
      </c>
      <c r="F164" s="31" t="s">
        <v>1337</v>
      </c>
      <c r="G164" s="26" t="s">
        <v>1530</v>
      </c>
      <c r="H164" s="35" t="s">
        <v>1530</v>
      </c>
      <c r="I164" s="35" t="s">
        <v>1530</v>
      </c>
      <c r="J164" s="35" t="s">
        <v>1530</v>
      </c>
      <c r="K164" s="26" t="s">
        <v>1530</v>
      </c>
      <c r="L164" s="35" t="s">
        <v>1530</v>
      </c>
      <c r="M164" s="35" t="s">
        <v>1530</v>
      </c>
      <c r="N164" s="28">
        <v>1</v>
      </c>
      <c r="O164" s="31">
        <v>1</v>
      </c>
      <c r="P164" s="37">
        <v>0</v>
      </c>
      <c r="Q164" s="37" t="s">
        <v>1527</v>
      </c>
      <c r="R164" s="35" t="s">
        <v>1530</v>
      </c>
      <c r="S164" s="165">
        <v>590.78</v>
      </c>
    </row>
    <row r="165" spans="1:19">
      <c r="A165" s="37" t="s">
        <v>2811</v>
      </c>
      <c r="B165" s="32" t="s">
        <v>2374</v>
      </c>
      <c r="C165" s="143" t="s">
        <v>2578</v>
      </c>
      <c r="D165" s="31" t="s">
        <v>2621</v>
      </c>
      <c r="E165" s="31" t="s">
        <v>2483</v>
      </c>
      <c r="F165" s="31" t="s">
        <v>1337</v>
      </c>
      <c r="G165" s="26" t="s">
        <v>1530</v>
      </c>
      <c r="H165" s="35" t="s">
        <v>1530</v>
      </c>
      <c r="I165" s="35" t="s">
        <v>1530</v>
      </c>
      <c r="J165" s="35" t="s">
        <v>1530</v>
      </c>
      <c r="K165" s="26" t="s">
        <v>1530</v>
      </c>
      <c r="L165" s="35" t="s">
        <v>1530</v>
      </c>
      <c r="M165" s="35" t="s">
        <v>1530</v>
      </c>
      <c r="N165" s="28">
        <v>1</v>
      </c>
      <c r="O165" s="31">
        <v>1</v>
      </c>
      <c r="P165" s="37">
        <v>0</v>
      </c>
      <c r="Q165" s="37" t="s">
        <v>1527</v>
      </c>
      <c r="R165" s="35" t="s">
        <v>1530</v>
      </c>
      <c r="S165" s="165">
        <v>504.22</v>
      </c>
    </row>
    <row r="166" spans="1:19">
      <c r="A166" s="37" t="s">
        <v>2812</v>
      </c>
      <c r="B166" s="34" t="s">
        <v>2375</v>
      </c>
      <c r="C166" s="143" t="s">
        <v>2579</v>
      </c>
      <c r="D166" s="31" t="s">
        <v>2622</v>
      </c>
      <c r="E166" s="31" t="s">
        <v>2390</v>
      </c>
      <c r="F166" s="31" t="s">
        <v>1337</v>
      </c>
      <c r="G166" s="26" t="s">
        <v>1530</v>
      </c>
      <c r="H166" s="35" t="s">
        <v>1530</v>
      </c>
      <c r="I166" s="35" t="s">
        <v>1530</v>
      </c>
      <c r="J166" s="35" t="s">
        <v>1530</v>
      </c>
      <c r="K166" s="26" t="s">
        <v>1530</v>
      </c>
      <c r="L166" s="35" t="s">
        <v>1530</v>
      </c>
      <c r="M166" s="35" t="s">
        <v>1530</v>
      </c>
      <c r="N166" s="28">
        <v>1</v>
      </c>
      <c r="O166" s="31">
        <v>1</v>
      </c>
      <c r="P166" s="37">
        <v>0</v>
      </c>
      <c r="Q166" s="37" t="s">
        <v>1527</v>
      </c>
      <c r="R166" s="35" t="s">
        <v>1530</v>
      </c>
      <c r="S166" s="165">
        <v>4050.42</v>
      </c>
    </row>
    <row r="167" spans="1:19">
      <c r="A167" s="35" t="s">
        <v>2813</v>
      </c>
      <c r="B167" s="31" t="s">
        <v>2635</v>
      </c>
      <c r="C167" s="31" t="s">
        <v>1422</v>
      </c>
      <c r="D167" s="162" t="s">
        <v>2834</v>
      </c>
      <c r="E167" s="31" t="s">
        <v>1343</v>
      </c>
      <c r="F167" s="31" t="s">
        <v>1337</v>
      </c>
      <c r="G167" s="26">
        <v>1.0979000000000001</v>
      </c>
      <c r="H167" s="164">
        <v>0.29799999999999999</v>
      </c>
      <c r="I167" s="161">
        <v>1.9E-2</v>
      </c>
      <c r="J167" s="161">
        <v>0.317</v>
      </c>
      <c r="K167" s="26">
        <v>0.20288913333333336</v>
      </c>
      <c r="L167" s="35" t="s">
        <v>1530</v>
      </c>
      <c r="M167" s="36">
        <v>0</v>
      </c>
      <c r="N167" s="28">
        <v>0.59330000000000005</v>
      </c>
      <c r="O167" s="37" t="s">
        <v>1530</v>
      </c>
      <c r="P167" s="37">
        <v>0</v>
      </c>
      <c r="Q167" s="37" t="s">
        <v>1543</v>
      </c>
      <c r="R167" s="31">
        <f t="shared" ref="R167:R184" si="8">IF(G167&gt;1,0.696,0.62)</f>
        <v>0.69599999999999995</v>
      </c>
      <c r="S167" s="165">
        <v>9103.76</v>
      </c>
    </row>
    <row r="168" spans="1:19">
      <c r="A168" s="35" t="s">
        <v>2814</v>
      </c>
      <c r="B168" s="31" t="s">
        <v>2636</v>
      </c>
      <c r="C168" s="31" t="s">
        <v>1364</v>
      </c>
      <c r="D168" s="162" t="s">
        <v>2835</v>
      </c>
      <c r="E168" s="31" t="s">
        <v>1366</v>
      </c>
      <c r="F168" s="31" t="s">
        <v>1337</v>
      </c>
      <c r="G168" s="26">
        <v>1.1251</v>
      </c>
      <c r="H168" s="164">
        <v>0.33599999999999997</v>
      </c>
      <c r="I168" s="161">
        <v>3.3999999999999996E-2</v>
      </c>
      <c r="J168" s="161">
        <v>0.36999999999999994</v>
      </c>
      <c r="K168" s="26">
        <v>9.9344666666666692E-2</v>
      </c>
      <c r="L168" s="35" t="s">
        <v>1530</v>
      </c>
      <c r="M168" s="36">
        <v>0</v>
      </c>
      <c r="N168" s="28">
        <v>0.67290000000000005</v>
      </c>
      <c r="O168" s="37" t="s">
        <v>1530</v>
      </c>
      <c r="P168" s="37">
        <v>0</v>
      </c>
      <c r="Q168" s="37" t="s">
        <v>1543</v>
      </c>
      <c r="R168" s="31">
        <f t="shared" si="8"/>
        <v>0.69599999999999995</v>
      </c>
      <c r="S168" s="165">
        <v>9265.1200000000008</v>
      </c>
    </row>
    <row r="169" spans="1:19">
      <c r="A169" s="35" t="s">
        <v>2815</v>
      </c>
      <c r="B169" s="31" t="s">
        <v>2637</v>
      </c>
      <c r="C169" s="31" t="s">
        <v>1442</v>
      </c>
      <c r="D169" s="162" t="s">
        <v>2836</v>
      </c>
      <c r="E169" s="31" t="s">
        <v>1369</v>
      </c>
      <c r="F169" s="31" t="s">
        <v>1337</v>
      </c>
      <c r="G169" s="26">
        <v>1.0979000000000001</v>
      </c>
      <c r="H169" s="164">
        <v>0.29399999999999998</v>
      </c>
      <c r="I169" s="161">
        <v>2.5000000000000001E-2</v>
      </c>
      <c r="J169" s="161">
        <v>0.31900000000000001</v>
      </c>
      <c r="K169" s="26">
        <v>0.16801913333333335</v>
      </c>
      <c r="L169" s="35" t="s">
        <v>1530</v>
      </c>
      <c r="M169" s="36">
        <v>0</v>
      </c>
      <c r="N169" s="28">
        <v>0.85770000000000002</v>
      </c>
      <c r="O169" s="37" t="s">
        <v>1530</v>
      </c>
      <c r="P169" s="37">
        <v>0</v>
      </c>
      <c r="Q169" s="37" t="s">
        <v>1543</v>
      </c>
      <c r="R169" s="31">
        <f t="shared" si="8"/>
        <v>0.69599999999999995</v>
      </c>
      <c r="S169" s="165">
        <v>9103.76</v>
      </c>
    </row>
    <row r="170" spans="1:19">
      <c r="A170" s="35" t="s">
        <v>2816</v>
      </c>
      <c r="B170" s="31" t="s">
        <v>2638</v>
      </c>
      <c r="C170" s="163" t="s">
        <v>2859</v>
      </c>
      <c r="D170" s="162" t="s">
        <v>2837</v>
      </c>
      <c r="E170" s="31" t="s">
        <v>1346</v>
      </c>
      <c r="F170" s="31" t="s">
        <v>1337</v>
      </c>
      <c r="G170" s="26">
        <v>1.1548</v>
      </c>
      <c r="H170" s="164">
        <v>0.46499999999999997</v>
      </c>
      <c r="I170" s="161">
        <v>2.5000000000000001E-2</v>
      </c>
      <c r="J170" s="161">
        <v>0.49</v>
      </c>
      <c r="K170" s="26">
        <v>0</v>
      </c>
      <c r="L170" s="35" t="s">
        <v>1530</v>
      </c>
      <c r="M170" s="36">
        <v>0</v>
      </c>
      <c r="N170" s="28">
        <v>0.84860000000000002</v>
      </c>
      <c r="O170" s="37" t="s">
        <v>1530</v>
      </c>
      <c r="P170" s="37">
        <v>0</v>
      </c>
      <c r="Q170" s="37" t="s">
        <v>1543</v>
      </c>
      <c r="R170" s="31">
        <f t="shared" si="8"/>
        <v>0.69599999999999995</v>
      </c>
      <c r="S170" s="165">
        <v>9441.2999999999993</v>
      </c>
    </row>
    <row r="171" spans="1:19">
      <c r="A171" s="35" t="s">
        <v>2817</v>
      </c>
      <c r="B171" s="31" t="s">
        <v>2639</v>
      </c>
      <c r="C171" s="31" t="s">
        <v>1353</v>
      </c>
      <c r="D171" s="162" t="s">
        <v>2838</v>
      </c>
      <c r="E171" s="31" t="s">
        <v>1340</v>
      </c>
      <c r="F171" s="31" t="s">
        <v>1337</v>
      </c>
      <c r="G171" s="26">
        <v>1.0401</v>
      </c>
      <c r="H171" s="164">
        <v>0.84699999999999998</v>
      </c>
      <c r="I171" s="161">
        <v>6.5999999999999989E-2</v>
      </c>
      <c r="J171" s="161">
        <v>0.91299999999999992</v>
      </c>
      <c r="K171" s="26">
        <v>0.1564691333333334</v>
      </c>
      <c r="L171" s="35" t="s">
        <v>1530</v>
      </c>
      <c r="M171" s="36">
        <v>0</v>
      </c>
      <c r="N171" s="28">
        <v>0.94510000000000005</v>
      </c>
      <c r="O171" s="37" t="s">
        <v>1530</v>
      </c>
      <c r="P171" s="37">
        <v>0</v>
      </c>
      <c r="Q171" s="37" t="s">
        <v>1543</v>
      </c>
      <c r="R171" s="31">
        <f t="shared" si="8"/>
        <v>0.69599999999999995</v>
      </c>
      <c r="S171" s="165">
        <v>8760.89</v>
      </c>
    </row>
    <row r="172" spans="1:19">
      <c r="A172" s="35" t="s">
        <v>2818</v>
      </c>
      <c r="B172" s="31" t="s">
        <v>2640</v>
      </c>
      <c r="C172" s="31" t="s">
        <v>1380</v>
      </c>
      <c r="D172" s="162" t="s">
        <v>2839</v>
      </c>
      <c r="E172" s="31" t="s">
        <v>1340</v>
      </c>
      <c r="F172" s="31" t="s">
        <v>1337</v>
      </c>
      <c r="G172" s="26">
        <v>1.0401</v>
      </c>
      <c r="H172" s="164">
        <v>0.33999999999999997</v>
      </c>
      <c r="I172" s="161">
        <v>1.6999999999999998E-2</v>
      </c>
      <c r="J172" s="161">
        <v>0.35699999999999998</v>
      </c>
      <c r="K172" s="26">
        <v>7.63446666666667E-2</v>
      </c>
      <c r="L172" s="35" t="s">
        <v>1530</v>
      </c>
      <c r="M172" s="36">
        <v>0</v>
      </c>
      <c r="N172" s="28">
        <v>0.84299999999999997</v>
      </c>
      <c r="O172" s="37" t="s">
        <v>1530</v>
      </c>
      <c r="P172" s="37">
        <v>0</v>
      </c>
      <c r="Q172" s="37" t="s">
        <v>1543</v>
      </c>
      <c r="R172" s="31">
        <f t="shared" si="8"/>
        <v>0.69599999999999995</v>
      </c>
      <c r="S172" s="165">
        <v>8760.89</v>
      </c>
    </row>
    <row r="173" spans="1:19">
      <c r="A173" s="35" t="s">
        <v>2819</v>
      </c>
      <c r="B173" s="31" t="s">
        <v>2641</v>
      </c>
      <c r="C173" s="31" t="s">
        <v>1498</v>
      </c>
      <c r="D173" s="162" t="s">
        <v>2840</v>
      </c>
      <c r="E173" s="31" t="s">
        <v>1496</v>
      </c>
      <c r="F173" s="31" t="s">
        <v>1497</v>
      </c>
      <c r="G173" s="26">
        <v>0.83799999999999997</v>
      </c>
      <c r="H173" s="164">
        <v>0.22699999999999998</v>
      </c>
      <c r="I173" s="161">
        <v>1.7999999999999999E-2</v>
      </c>
      <c r="J173" s="161">
        <v>0.24499999999999997</v>
      </c>
      <c r="K173" s="26">
        <v>7.5944666666666688E-2</v>
      </c>
      <c r="L173" s="35" t="s">
        <v>1530</v>
      </c>
      <c r="M173" s="36">
        <v>0</v>
      </c>
      <c r="N173" s="28">
        <v>0.87670000000000003</v>
      </c>
      <c r="O173" s="37" t="s">
        <v>1530</v>
      </c>
      <c r="P173" s="31">
        <v>1</v>
      </c>
      <c r="Q173" s="37" t="s">
        <v>1543</v>
      </c>
      <c r="R173" s="31">
        <f t="shared" si="8"/>
        <v>0.62</v>
      </c>
      <c r="S173" s="165">
        <v>7666.97</v>
      </c>
    </row>
    <row r="174" spans="1:19">
      <c r="A174" s="35" t="s">
        <v>2820</v>
      </c>
      <c r="B174" s="31" t="s">
        <v>2642</v>
      </c>
      <c r="C174" s="31" t="s">
        <v>1367</v>
      </c>
      <c r="D174" s="162" t="s">
        <v>2841</v>
      </c>
      <c r="E174" s="31" t="s">
        <v>1369</v>
      </c>
      <c r="F174" s="31" t="s">
        <v>1337</v>
      </c>
      <c r="G174" s="26">
        <v>1.0979000000000001</v>
      </c>
      <c r="H174" s="164">
        <v>0.23199999999999998</v>
      </c>
      <c r="I174" s="161">
        <v>1.5999999999999997E-2</v>
      </c>
      <c r="J174" s="161">
        <v>0.24799999999999997</v>
      </c>
      <c r="K174" s="26">
        <v>5.7644666666666677E-2</v>
      </c>
      <c r="L174" s="35" t="s">
        <v>1530</v>
      </c>
      <c r="M174" s="36">
        <v>0</v>
      </c>
      <c r="N174" s="28">
        <v>1.0004</v>
      </c>
      <c r="O174" s="37" t="s">
        <v>1530</v>
      </c>
      <c r="P174" s="37">
        <v>0</v>
      </c>
      <c r="Q174" s="37" t="s">
        <v>1543</v>
      </c>
      <c r="R174" s="31">
        <f t="shared" si="8"/>
        <v>0.69599999999999995</v>
      </c>
      <c r="S174" s="165">
        <v>9103.76</v>
      </c>
    </row>
    <row r="175" spans="1:19">
      <c r="A175" s="35" t="s">
        <v>2821</v>
      </c>
      <c r="B175" s="31" t="s">
        <v>2643</v>
      </c>
      <c r="C175" s="31" t="s">
        <v>1485</v>
      </c>
      <c r="D175" s="162" t="s">
        <v>2842</v>
      </c>
      <c r="E175" s="31" t="s">
        <v>1487</v>
      </c>
      <c r="F175" s="31" t="s">
        <v>1484</v>
      </c>
      <c r="G175" s="26">
        <v>0.91239999999999999</v>
      </c>
      <c r="H175" s="164">
        <v>0.35099999999999998</v>
      </c>
      <c r="I175" s="161">
        <v>3.3999999999999996E-2</v>
      </c>
      <c r="J175" s="161">
        <v>0.38499999999999995</v>
      </c>
      <c r="K175" s="26">
        <v>5.0844666666666677E-2</v>
      </c>
      <c r="L175" s="35" t="s">
        <v>1530</v>
      </c>
      <c r="M175" s="36">
        <v>0</v>
      </c>
      <c r="N175" s="28">
        <v>1.0588</v>
      </c>
      <c r="O175" s="37" t="s">
        <v>1530</v>
      </c>
      <c r="P175" s="31">
        <v>1</v>
      </c>
      <c r="Q175" s="37" t="s">
        <v>1543</v>
      </c>
      <c r="R175" s="31">
        <f t="shared" si="8"/>
        <v>0.62</v>
      </c>
      <c r="S175" s="165">
        <v>8060.12</v>
      </c>
    </row>
    <row r="176" spans="1:19">
      <c r="A176" s="35" t="s">
        <v>2822</v>
      </c>
      <c r="B176" s="31" t="s">
        <v>2644</v>
      </c>
      <c r="C176" s="31" t="s">
        <v>1424</v>
      </c>
      <c r="D176" s="162" t="s">
        <v>2843</v>
      </c>
      <c r="E176" s="31" t="s">
        <v>1426</v>
      </c>
      <c r="F176" s="31" t="s">
        <v>1337</v>
      </c>
      <c r="G176" s="26">
        <v>1.0401</v>
      </c>
      <c r="H176" s="164">
        <v>0.66199999999999992</v>
      </c>
      <c r="I176" s="161">
        <v>1.4999999999999999E-2</v>
      </c>
      <c r="J176" s="161">
        <v>0.67699999999999994</v>
      </c>
      <c r="K176" s="26">
        <v>2.4744666666666693E-2</v>
      </c>
      <c r="L176" s="35" t="s">
        <v>1530</v>
      </c>
      <c r="M176" s="36">
        <v>0</v>
      </c>
      <c r="N176" s="28">
        <v>1.0973999999999999</v>
      </c>
      <c r="O176" s="37" t="s">
        <v>1530</v>
      </c>
      <c r="P176" s="37">
        <v>0</v>
      </c>
      <c r="Q176" s="37" t="s">
        <v>1543</v>
      </c>
      <c r="R176" s="31">
        <f t="shared" si="8"/>
        <v>0.69599999999999995</v>
      </c>
      <c r="S176" s="165">
        <v>8760.89</v>
      </c>
    </row>
    <row r="177" spans="1:19">
      <c r="A177" s="35" t="s">
        <v>2823</v>
      </c>
      <c r="B177" s="31" t="s">
        <v>2645</v>
      </c>
      <c r="C177" s="31" t="s">
        <v>1494</v>
      </c>
      <c r="D177" s="162" t="s">
        <v>2844</v>
      </c>
      <c r="E177" s="31" t="s">
        <v>1496</v>
      </c>
      <c r="F177" s="31" t="s">
        <v>1497</v>
      </c>
      <c r="G177" s="26">
        <v>0.83799999999999997</v>
      </c>
      <c r="H177" s="164">
        <v>0.25299999999999995</v>
      </c>
      <c r="I177" s="161">
        <v>1.5999999999999997E-2</v>
      </c>
      <c r="J177" s="161">
        <v>0.26899999999999996</v>
      </c>
      <c r="K177" s="26">
        <v>8.2144666666666699E-2</v>
      </c>
      <c r="L177" s="35" t="s">
        <v>1530</v>
      </c>
      <c r="M177" s="36">
        <v>0</v>
      </c>
      <c r="N177" s="28">
        <v>1.2714000000000001</v>
      </c>
      <c r="O177" s="37" t="s">
        <v>1530</v>
      </c>
      <c r="P177" s="31">
        <v>1</v>
      </c>
      <c r="Q177" s="37" t="s">
        <v>1543</v>
      </c>
      <c r="R177" s="31">
        <f t="shared" si="8"/>
        <v>0.62</v>
      </c>
      <c r="S177" s="165">
        <v>7666.97</v>
      </c>
    </row>
    <row r="178" spans="1:19">
      <c r="A178" s="35" t="s">
        <v>2824</v>
      </c>
      <c r="B178" s="31" t="s">
        <v>2646</v>
      </c>
      <c r="C178" s="31" t="s">
        <v>1388</v>
      </c>
      <c r="D178" s="162" t="s">
        <v>2845</v>
      </c>
      <c r="E178" s="31" t="s">
        <v>1390</v>
      </c>
      <c r="F178" s="31" t="s">
        <v>1373</v>
      </c>
      <c r="G178" s="26">
        <v>1.0979000000000001</v>
      </c>
      <c r="H178" s="164">
        <v>0.50599999999999989</v>
      </c>
      <c r="I178" s="161">
        <v>3.5999999999999997E-2</v>
      </c>
      <c r="J178" s="161">
        <v>0.54199999999999993</v>
      </c>
      <c r="K178" s="26">
        <v>0</v>
      </c>
      <c r="L178" s="35" t="s">
        <v>1530</v>
      </c>
      <c r="M178" s="36">
        <v>0</v>
      </c>
      <c r="N178" s="28">
        <v>1.1698</v>
      </c>
      <c r="O178" s="37" t="s">
        <v>1530</v>
      </c>
      <c r="P178" s="37">
        <v>0</v>
      </c>
      <c r="Q178" s="37" t="s">
        <v>1543</v>
      </c>
      <c r="R178" s="31">
        <f t="shared" si="8"/>
        <v>0.69599999999999995</v>
      </c>
      <c r="S178" s="165">
        <v>9103.76</v>
      </c>
    </row>
    <row r="179" spans="1:19">
      <c r="A179" s="35" t="s">
        <v>2825</v>
      </c>
      <c r="B179" s="31" t="s">
        <v>2194</v>
      </c>
      <c r="C179" s="31" t="s">
        <v>1385</v>
      </c>
      <c r="D179" s="162" t="s">
        <v>2846</v>
      </c>
      <c r="E179" s="31" t="s">
        <v>1387</v>
      </c>
      <c r="F179" s="31" t="s">
        <v>1373</v>
      </c>
      <c r="G179" s="26">
        <v>0.91239999999999999</v>
      </c>
      <c r="H179" s="164">
        <v>0.43099999999999999</v>
      </c>
      <c r="I179" s="161">
        <v>2.5000000000000001E-2</v>
      </c>
      <c r="J179" s="161">
        <v>0.45600000000000002</v>
      </c>
      <c r="K179" s="26">
        <v>9.2744666666666697E-2</v>
      </c>
      <c r="L179" s="35" t="s">
        <v>1530</v>
      </c>
      <c r="M179" s="36">
        <v>0</v>
      </c>
      <c r="N179" s="28">
        <v>1.1838</v>
      </c>
      <c r="O179" s="37" t="s">
        <v>1530</v>
      </c>
      <c r="P179" s="37">
        <v>0</v>
      </c>
      <c r="Q179" s="37" t="s">
        <v>1543</v>
      </c>
      <c r="R179" s="31">
        <f t="shared" si="8"/>
        <v>0.62</v>
      </c>
      <c r="S179" s="165">
        <v>8060.12</v>
      </c>
    </row>
    <row r="180" spans="1:19">
      <c r="A180" s="35" t="s">
        <v>2826</v>
      </c>
      <c r="B180" s="31" t="s">
        <v>2647</v>
      </c>
      <c r="C180" s="31" t="s">
        <v>1334</v>
      </c>
      <c r="D180" s="162" t="s">
        <v>2847</v>
      </c>
      <c r="E180" s="31" t="s">
        <v>1336</v>
      </c>
      <c r="F180" s="31" t="s">
        <v>1337</v>
      </c>
      <c r="G180" s="26">
        <v>1.0979000000000001</v>
      </c>
      <c r="H180" s="164">
        <v>0.28499999999999998</v>
      </c>
      <c r="I180" s="161">
        <v>1.6999999999999998E-2</v>
      </c>
      <c r="J180" s="161">
        <v>0.30199999999999999</v>
      </c>
      <c r="K180" s="26">
        <v>0.10294466666666668</v>
      </c>
      <c r="L180" s="35" t="s">
        <v>1530</v>
      </c>
      <c r="M180" s="36">
        <v>0</v>
      </c>
      <c r="N180" s="28">
        <v>1.0524</v>
      </c>
      <c r="O180" s="37" t="s">
        <v>1530</v>
      </c>
      <c r="P180" s="37">
        <v>0</v>
      </c>
      <c r="Q180" s="37" t="s">
        <v>1543</v>
      </c>
      <c r="R180" s="31">
        <f t="shared" si="8"/>
        <v>0.69599999999999995</v>
      </c>
      <c r="S180" s="165">
        <v>9103.76</v>
      </c>
    </row>
    <row r="181" spans="1:19">
      <c r="A181" s="35" t="s">
        <v>2827</v>
      </c>
      <c r="B181" s="31" t="s">
        <v>2648</v>
      </c>
      <c r="C181" s="31" t="s">
        <v>1481</v>
      </c>
      <c r="D181" s="162" t="s">
        <v>2848</v>
      </c>
      <c r="E181" s="31" t="s">
        <v>1483</v>
      </c>
      <c r="F181" s="31" t="s">
        <v>1484</v>
      </c>
      <c r="G181" s="26">
        <v>0.91239999999999999</v>
      </c>
      <c r="H181" s="164">
        <v>0.34699999999999998</v>
      </c>
      <c r="I181" s="161">
        <v>1.9999999999999997E-2</v>
      </c>
      <c r="J181" s="161">
        <v>0.36699999999999999</v>
      </c>
      <c r="K181" s="26">
        <v>4.58446666666667E-2</v>
      </c>
      <c r="L181" s="35" t="s">
        <v>1530</v>
      </c>
      <c r="M181" s="36">
        <v>0</v>
      </c>
      <c r="N181" s="28">
        <v>1.2000999999999999</v>
      </c>
      <c r="O181" s="37" t="s">
        <v>1530</v>
      </c>
      <c r="P181" s="31">
        <v>1</v>
      </c>
      <c r="Q181" s="37" t="s">
        <v>1543</v>
      </c>
      <c r="R181" s="31">
        <f t="shared" si="8"/>
        <v>0.62</v>
      </c>
      <c r="S181" s="165">
        <v>8060.12</v>
      </c>
    </row>
    <row r="182" spans="1:19">
      <c r="A182" s="35" t="s">
        <v>2828</v>
      </c>
      <c r="B182" s="31" t="s">
        <v>2649</v>
      </c>
      <c r="C182" s="31" t="s">
        <v>1433</v>
      </c>
      <c r="D182" s="162" t="s">
        <v>2849</v>
      </c>
      <c r="E182" s="31" t="s">
        <v>1435</v>
      </c>
      <c r="F182" s="31" t="s">
        <v>1337</v>
      </c>
      <c r="G182" s="26">
        <v>0.91239999999999999</v>
      </c>
      <c r="H182" s="164">
        <v>0.42</v>
      </c>
      <c r="I182" s="161">
        <v>2.8999999999999998E-2</v>
      </c>
      <c r="J182" s="161">
        <v>0.44899999999999995</v>
      </c>
      <c r="K182" s="26">
        <v>9.8944666666666681E-2</v>
      </c>
      <c r="L182" s="35" t="s">
        <v>1530</v>
      </c>
      <c r="M182" s="36">
        <v>0</v>
      </c>
      <c r="N182" s="28">
        <v>1.1644000000000001</v>
      </c>
      <c r="O182" s="37" t="s">
        <v>1530</v>
      </c>
      <c r="P182" s="37">
        <v>0</v>
      </c>
      <c r="Q182" s="37" t="s">
        <v>1543</v>
      </c>
      <c r="R182" s="31">
        <f t="shared" si="8"/>
        <v>0.62</v>
      </c>
      <c r="S182" s="165">
        <v>8060.12</v>
      </c>
    </row>
    <row r="183" spans="1:19">
      <c r="A183" s="35" t="s">
        <v>2829</v>
      </c>
      <c r="B183" s="31" t="s">
        <v>2650</v>
      </c>
      <c r="C183" s="31" t="s">
        <v>1394</v>
      </c>
      <c r="D183" s="162" t="s">
        <v>2850</v>
      </c>
      <c r="E183" s="31" t="s">
        <v>1343</v>
      </c>
      <c r="F183" s="31" t="s">
        <v>1337</v>
      </c>
      <c r="G183" s="26">
        <v>1.0979000000000001</v>
      </c>
      <c r="H183" s="164">
        <v>0.24399999999999999</v>
      </c>
      <c r="I183" s="161">
        <v>9.9999999999999985E-3</v>
      </c>
      <c r="J183" s="161">
        <v>0.254</v>
      </c>
      <c r="K183" s="26">
        <v>1.38446666666667E-2</v>
      </c>
      <c r="L183" s="35" t="s">
        <v>1530</v>
      </c>
      <c r="M183" s="36">
        <v>0</v>
      </c>
      <c r="N183" s="28">
        <v>1.0673999999999999</v>
      </c>
      <c r="O183" s="37" t="s">
        <v>1530</v>
      </c>
      <c r="P183" s="37">
        <v>0</v>
      </c>
      <c r="Q183" s="37" t="s">
        <v>1543</v>
      </c>
      <c r="R183" s="31">
        <f t="shared" si="8"/>
        <v>0.69599999999999995</v>
      </c>
      <c r="S183" s="165">
        <v>9103.76</v>
      </c>
    </row>
    <row r="184" spans="1:19">
      <c r="A184" s="35" t="s">
        <v>2830</v>
      </c>
      <c r="B184" s="31" t="s">
        <v>2651</v>
      </c>
      <c r="C184" s="31" t="s">
        <v>1341</v>
      </c>
      <c r="D184" s="162" t="s">
        <v>2851</v>
      </c>
      <c r="E184" s="31" t="s">
        <v>1343</v>
      </c>
      <c r="F184" s="31" t="s">
        <v>1337</v>
      </c>
      <c r="G184" s="26">
        <v>1.0979000000000001</v>
      </c>
      <c r="H184" s="164">
        <v>0.32699999999999996</v>
      </c>
      <c r="I184" s="161">
        <v>2.3E-2</v>
      </c>
      <c r="J184" s="161">
        <v>0.35</v>
      </c>
      <c r="K184" s="26">
        <v>0.40495913333333339</v>
      </c>
      <c r="L184" s="35" t="s">
        <v>1530</v>
      </c>
      <c r="M184" s="36">
        <v>0</v>
      </c>
      <c r="N184" s="28">
        <v>1.2645999999999999</v>
      </c>
      <c r="O184" s="166" t="s">
        <v>1530</v>
      </c>
      <c r="P184" s="37">
        <v>0</v>
      </c>
      <c r="Q184" s="37" t="s">
        <v>1543</v>
      </c>
      <c r="R184" s="31">
        <f t="shared" si="8"/>
        <v>0.69599999999999995</v>
      </c>
      <c r="S184" s="165">
        <v>9103.76</v>
      </c>
    </row>
  </sheetData>
  <sheetProtection password="909B" sheet="1" objects="1" scenarios="1" selectLockedCells="1"/>
  <sortState ref="B2:Q83">
    <sortCondition ref="C1"/>
  </sortState>
  <mergeCells count="3">
    <mergeCell ref="B1:O1"/>
    <mergeCell ref="B2:O2"/>
    <mergeCell ref="B3:O3"/>
  </mergeCells>
  <pageMargins left="0.75" right="0.75" top="1" bottom="1" header="0.5" footer="0.5"/>
  <pageSetup scale="2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10/9/2013 7:52:38 PM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10/9/2013 7:52:38 PM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10/9/2013 7:52:38 PM</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tegory xmlns="a2828611-3eb8-41e7-bfe2-0b0c20ea89ac">Other</Category>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4292CAFA243DE41BF1C315D5258013F" ma:contentTypeVersion="3" ma:contentTypeDescription="Create a new document." ma:contentTypeScope="" ma:versionID="90ffb7f5c85111f474d91bb4d1a55d3a">
  <xsd:schema xmlns:xsd="http://www.w3.org/2001/XMLSchema" xmlns:xs="http://www.w3.org/2001/XMLSchema" xmlns:p="http://schemas.microsoft.com/office/2006/metadata/properties" xmlns:ns2="a2828611-3eb8-41e7-bfe2-0b0c20ea89ac" targetNamespace="http://schemas.microsoft.com/office/2006/metadata/properties" ma:root="true" ma:fieldsID="aa5c3765699323c2e8e45ae2d5677c1a" ns2:_="">
    <xsd:import namespace="a2828611-3eb8-41e7-bfe2-0b0c20ea89ac"/>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28611-3eb8-41e7-bfe2-0b0c20ea89ac"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1095-B"/>
          <xsd:enumeration value="Annual Health Plan Selection"/>
          <xsd:enumeration value="Behavioral Health Homes (BHH)"/>
          <xsd:enumeration value="BRS"/>
          <xsd:enumeration value="C&amp;TC"/>
          <xsd:enumeration value="Call Center Documents"/>
          <xsd:enumeration value="Changes in Circumstance"/>
          <xsd:enumeration value="County Communication on Several Topics"/>
          <xsd:enumeration value="County Newsletter"/>
          <xsd:enumeration value="CRRC"/>
          <xsd:enumeration value="DACA (Deferred Action for Childhood Arrivals)"/>
          <xsd:enumeration value="DSAC"/>
          <xsd:enumeration value="EMA"/>
          <xsd:enumeration value="Employee Updates"/>
          <xsd:enumeration value="Enterprise Appeals Solution (EAS)"/>
          <xsd:enumeration value="Federal Relations"/>
          <xsd:enumeration value="Financing Task Force"/>
          <xsd:enumeration value="Forms"/>
          <xsd:enumeration value="HCA Organizational docs"/>
          <xsd:enumeration value="HCHI or HINTS"/>
          <xsd:enumeration value="Health Care Reform"/>
          <xsd:enumeration value="Health Plan Open Enrollment"/>
          <xsd:enumeration value="HPE"/>
          <xsd:enumeration value="Integrated Health Partnerships"/>
          <xsd:enumeration value="ISDS SMRT"/>
          <xsd:enumeration value="Legislative Notices"/>
          <xsd:enumeration value="Legislative Updates"/>
          <xsd:enumeration value="MA-EPD"/>
          <xsd:enumeration value="Managed Care"/>
          <xsd:enumeration value="MEIP"/>
          <xsd:enumeration value="Member Help Desk Resources"/>
          <xsd:enumeration value="Member Legislative Notice"/>
          <xsd:enumeration value="Member Web Pages"/>
          <xsd:enumeration value="Mental Health"/>
          <xsd:enumeration value="METS"/>
          <xsd:enumeration value="MFPP 2015 Project"/>
          <xsd:enumeration value="MHCP Communication Process or Site"/>
          <xsd:enumeration value="Migration from MAXIS to METS"/>
          <xsd:enumeration value="MinnesotaCare Premiums"/>
          <xsd:enumeration value="MinnesotaCare Tax HH Workaround"/>
          <xsd:enumeration value="MNsure Implementation Plan (Oct28)+Related"/>
          <xsd:enumeration value="New Eligibility System"/>
          <xsd:enumeration value="Non-Emergency Medical Transportation (NEMT)"/>
          <xsd:enumeration value="Notices Project"/>
          <xsd:enumeration value="Other"/>
          <xsd:enumeration value="PA Criteria Sheets"/>
          <xsd:enumeration value="Paper application"/>
          <xsd:enumeration value="Pending Applications"/>
          <xsd:enumeration value="PIX Meetings"/>
          <xsd:enumeration value="Program Reconciliation"/>
          <xsd:enumeration value="Provider Application &amp; Enrollment"/>
          <xsd:enumeration value="Providers"/>
          <xsd:enumeration value="Renewals"/>
          <xsd:enumeration value="Research"/>
          <xsd:enumeration value="Reset"/>
          <xsd:enumeration value="Retro MA"/>
          <xsd:enumeration value="Special Needs BasicCare"/>
          <xsd:enumeration value="Special Needs Purchasing"/>
          <xsd:enumeration value="Spousal Impoverishment Rules"/>
          <xsd:enumeration value="Tridion Migration"/>
          <xsd:enumeration value="Web Pa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Title and Name field should be the s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F44BAA59-67AC-4056-B184-AF5BFF800EEE}">
  <ds:schemaRefs>
    <ds:schemaRef ds:uri="http://schemas.microsoft.com/sharepoint/events"/>
  </ds:schemaRefs>
</ds:datastoreItem>
</file>

<file path=customXml/itemProps3.xml><?xml version="1.0" encoding="utf-8"?>
<ds:datastoreItem xmlns:ds="http://schemas.openxmlformats.org/officeDocument/2006/customXml" ds:itemID="{3AAF4FC6-0926-4768-8C75-2DFD2000EA2B}">
  <ds:schemaRefs>
    <ds:schemaRef ds:uri="http://schemas.microsoft.com/office/2006/metadata/properties"/>
    <ds:schemaRef ds:uri="a2828611-3eb8-41e7-bfe2-0b0c20ea89ac"/>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1465EEC-083F-4E07-9C60-2AE7B0FCD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28611-3eb8-41e7-bfe2-0b0c20ea8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vt:lpstr>
      <vt:lpstr>Structure</vt:lpstr>
      <vt:lpstr>Calculator Instructions</vt:lpstr>
      <vt:lpstr>Interactive Calculator</vt:lpstr>
      <vt:lpstr>DRG Table</vt:lpstr>
      <vt:lpstr>Provider Reference</vt:lpstr>
      <vt:lpstr>'Interactive Calculator'!Cov_chg</vt:lpstr>
      <vt:lpstr>'Interactive Calculator'!Disch_stat</vt:lpstr>
      <vt:lpstr>'Interactive Calculator'!DRG_Base_Pay</vt:lpstr>
      <vt:lpstr>'DRG Table'!Print_Area</vt:lpstr>
      <vt:lpstr>'Interactive Calculator'!Print_Area</vt:lpstr>
      <vt:lpstr>'Provider Reference'!Print_Area</vt:lpstr>
      <vt:lpstr>'DRG Table'!Print_Titles</vt:lpstr>
      <vt:lpstr>'Provider Reference'!Print_Titles</vt:lpstr>
    </vt:vector>
  </TitlesOfParts>
  <Company>acs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MN DRG Calculator with Truncation -  Rates Eff 11 1 2014</dc:title>
  <dc:creator>11001561</dc:creator>
  <cp:keywords>CA DRG Calculator</cp:keywords>
  <cp:lastModifiedBy>Riopelle, Brittany</cp:lastModifiedBy>
  <cp:lastPrinted>2017-01-24T21:58:34Z</cp:lastPrinted>
  <dcterms:created xsi:type="dcterms:W3CDTF">2008-08-08T02:49:05Z</dcterms:created>
  <dcterms:modified xsi:type="dcterms:W3CDTF">2017-09-22T15:31:28Z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0x01010004292CAFA243DE41BF1C315D5258013F</vt:lpwstr>
  </property>
</Properties>
</file>