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235" windowHeight="6210" activeTab="2"/>
  </bookViews>
  <sheets>
    <sheet name="1-Instructions-Example" sheetId="1" r:id="rId1"/>
    <sheet name="2-Budget by Project Activity" sheetId="2" r:id="rId2"/>
    <sheet name="3-Personnel &amp; Fringe Breakdown" sheetId="3" r:id="rId3"/>
    <sheet name="Sheet1" sheetId="4" r:id="rId4"/>
  </sheets>
  <definedNames>
    <definedName name="_xlnm.Print_Titles" localSheetId="0">'1-Instructions-Example'!$5:$5</definedName>
    <definedName name="_xlnm.Print_Titles" localSheetId="1">'2-Budget by Project Activity'!$5:$5</definedName>
    <definedName name="_xlnm.Print_Titles" localSheetId="2">'3-Personnel &amp; Fringe Breakdown'!$5:$5</definedName>
  </definedNames>
  <calcPr fullCalcOnLoad="1"/>
</workbook>
</file>

<file path=xl/sharedStrings.xml><?xml version="1.0" encoding="utf-8"?>
<sst xmlns="http://schemas.openxmlformats.org/spreadsheetml/2006/main" count="265" uniqueCount="76">
  <si>
    <t>Budget by Project Activities</t>
  </si>
  <si>
    <t>Line No.</t>
  </si>
  <si>
    <t>Budget Category</t>
  </si>
  <si>
    <t>Budget Narrative</t>
  </si>
  <si>
    <t xml:space="preserve">Budget Period: </t>
  </si>
  <si>
    <t>Personnel</t>
  </si>
  <si>
    <t>Fringe</t>
  </si>
  <si>
    <t>Supplies</t>
  </si>
  <si>
    <t>IT/Computer/Software</t>
  </si>
  <si>
    <t>Travel</t>
  </si>
  <si>
    <t>Outreach/Communication</t>
  </si>
  <si>
    <t>Printing</t>
  </si>
  <si>
    <t>Other</t>
  </si>
  <si>
    <t>Equipment/Repairs</t>
  </si>
  <si>
    <t>Contractors</t>
  </si>
  <si>
    <t>Indirect Cost</t>
  </si>
  <si>
    <t>Other Operating Costs</t>
  </si>
  <si>
    <t>Justification (please show calculations and/or attach certification</t>
  </si>
  <si>
    <t>Percentage of Overall Project Activity #1 Budget</t>
  </si>
  <si>
    <t>Percentage of Overall Project Activity #2 Budget</t>
  </si>
  <si>
    <t>Percentage of Overall Project Activity #3 Budget</t>
  </si>
  <si>
    <t>Percentage of Total Budget</t>
  </si>
  <si>
    <t>Grand Total:</t>
  </si>
  <si>
    <t>$65 x 12 months = $780</t>
  </si>
  <si>
    <t>$50 for office server x 12 months = $600</t>
  </si>
  <si>
    <t>12 Months</t>
  </si>
  <si>
    <t>Educational Outreach</t>
  </si>
  <si>
    <t>Please complete tab #3</t>
  </si>
  <si>
    <t xml:space="preserve">Please complete tab #3 </t>
  </si>
  <si>
    <t>$500 laptop x 1 staff = $500</t>
  </si>
  <si>
    <t>$.575 (current IRS rate) x 150 miles = $86.25</t>
  </si>
  <si>
    <t>$65 video conference line x 12 months = $780</t>
  </si>
  <si>
    <t>$.05/sheet x 1500 copies= $75</t>
  </si>
  <si>
    <t>$1500 speakers fee x 2 speakers = $3,000</t>
  </si>
  <si>
    <t>Enclose approved indirect/overhead rate certification or indicate 10% indirect rate</t>
  </si>
  <si>
    <t>$250 for volunteer training event; $10 voucher for 25 volunteers</t>
  </si>
  <si>
    <t>n/a</t>
  </si>
  <si>
    <t>None</t>
  </si>
  <si>
    <t>Technical Assistance</t>
  </si>
  <si>
    <t>None.</t>
  </si>
  <si>
    <t>Spring Conference</t>
  </si>
  <si>
    <t xml:space="preserve">A.  Project Activity #1: </t>
  </si>
  <si>
    <t>B.  Project Activity #2:</t>
  </si>
  <si>
    <t>C.  Project Activity #3:</t>
  </si>
  <si>
    <t>Total, Activity #1</t>
  </si>
  <si>
    <t>Total, Activity #2</t>
  </si>
  <si>
    <t>Total, Activity #3</t>
  </si>
  <si>
    <t>Justification (please show calculations and/or attach certification)</t>
  </si>
  <si>
    <t>Amount in Budget Period</t>
  </si>
  <si>
    <t>Position Description</t>
  </si>
  <si>
    <t>Staff Name</t>
  </si>
  <si>
    <t>Personnel and Fringe Breakdown</t>
  </si>
  <si>
    <t>Joe Smith</t>
  </si>
  <si>
    <t>Example: Project Coordinator</t>
  </si>
  <si>
    <t># Hours or % Allocation in Budget Period</t>
  </si>
  <si>
    <t xml:space="preserve">Hourly Rate </t>
  </si>
  <si>
    <t>Example: Office Assistant</t>
  </si>
  <si>
    <t>Jane Doe</t>
  </si>
  <si>
    <t>Total Personnel and Fringe, Activity #1</t>
  </si>
  <si>
    <t xml:space="preserve">B.  Project Activity #2: </t>
  </si>
  <si>
    <t xml:space="preserve">C.  Project Activity #3: </t>
  </si>
  <si>
    <t>Fringe Benefits: 25%</t>
  </si>
  <si>
    <t xml:space="preserve">Total Personnel   </t>
  </si>
  <si>
    <t>Please complete tab #3; total personnel &amp; fringe amount should be reflected on tab #3</t>
  </si>
  <si>
    <t>Provide short narrative for this project activity. Ex: project coordinator and office assistant will assist with educational materials/outreach.</t>
  </si>
  <si>
    <t>Provide fringe benefit percentage.</t>
  </si>
  <si>
    <t>Provide narrative on supply costs.</t>
  </si>
  <si>
    <t>Provide narrative on IT/Computer/Software costs.</t>
  </si>
  <si>
    <t>Provide narrative on Equipment/Repair costs.</t>
  </si>
  <si>
    <t>Provide narrative on Travel costs.</t>
  </si>
  <si>
    <t>Provide narrative on Outreach/Communication costs.</t>
  </si>
  <si>
    <t>Provide narrative on Printing Costs.</t>
  </si>
  <si>
    <t>Provide narrative on Contractor costs.</t>
  </si>
  <si>
    <t>Provide narrative on indirect costs, including indirect % rate.</t>
  </si>
  <si>
    <t>Provide narrative on Other Operating Costs.</t>
  </si>
  <si>
    <t xml:space="preserve">Provide short narrative for this project activity.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</si>
</sst>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i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gray125">
        <bgColor theme="0" tint="-0.24997000396251678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3" fillId="0" borderId="0" xfId="0" applyFont="1" applyAlignment="1">
      <alignment vertical="center" wrapText="1"/>
    </xf>
    <xf numFmtId="9" fontId="43" fillId="0" borderId="13" xfId="57" applyFont="1" applyBorder="1" applyAlignment="1">
      <alignment vertical="center"/>
    </xf>
    <xf numFmtId="0" fontId="44" fillId="33" borderId="14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 wrapText="1"/>
    </xf>
    <xf numFmtId="44" fontId="43" fillId="33" borderId="10" xfId="44" applyFont="1" applyFill="1" applyBorder="1" applyAlignment="1">
      <alignment vertical="center"/>
    </xf>
    <xf numFmtId="0" fontId="40" fillId="34" borderId="15" xfId="0" applyFont="1" applyFill="1" applyBorder="1" applyAlignment="1">
      <alignment vertical="center"/>
    </xf>
    <xf numFmtId="0" fontId="40" fillId="35" borderId="16" xfId="0" applyFont="1" applyFill="1" applyBorder="1" applyAlignment="1">
      <alignment/>
    </xf>
    <xf numFmtId="0" fontId="40" fillId="35" borderId="17" xfId="0" applyFont="1" applyFill="1" applyBorder="1" applyAlignment="1">
      <alignment vertical="center"/>
    </xf>
    <xf numFmtId="9" fontId="43" fillId="35" borderId="18" xfId="57" applyFont="1" applyFill="1" applyBorder="1" applyAlignment="1">
      <alignment horizontal="right" vertical="center"/>
    </xf>
    <xf numFmtId="9" fontId="43" fillId="35" borderId="0" xfId="57" applyFont="1" applyFill="1" applyBorder="1" applyAlignment="1">
      <alignment horizontal="right" vertical="center"/>
    </xf>
    <xf numFmtId="9" fontId="43" fillId="35" borderId="19" xfId="57" applyFont="1" applyFill="1" applyBorder="1" applyAlignment="1">
      <alignment horizontal="right" vertical="center"/>
    </xf>
    <xf numFmtId="9" fontId="40" fillId="36" borderId="20" xfId="57" applyFont="1" applyFill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3" fillId="33" borderId="21" xfId="0" applyFont="1" applyFill="1" applyBorder="1" applyAlignment="1">
      <alignment vertical="center" wrapText="1"/>
    </xf>
    <xf numFmtId="44" fontId="43" fillId="33" borderId="21" xfId="44" applyFont="1" applyFill="1" applyBorder="1" applyAlignment="1">
      <alignment vertical="center"/>
    </xf>
    <xf numFmtId="9" fontId="43" fillId="0" borderId="22" xfId="57" applyFont="1" applyBorder="1" applyAlignment="1">
      <alignment vertical="center"/>
    </xf>
    <xf numFmtId="0" fontId="7" fillId="34" borderId="15" xfId="0" applyFont="1" applyFill="1" applyBorder="1" applyAlignment="1">
      <alignment vertical="center"/>
    </xf>
    <xf numFmtId="0" fontId="40" fillId="34" borderId="23" xfId="0" applyFont="1" applyFill="1" applyBorder="1" applyAlignment="1">
      <alignment vertical="center"/>
    </xf>
    <xf numFmtId="0" fontId="7" fillId="34" borderId="23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 wrapText="1"/>
    </xf>
    <xf numFmtId="0" fontId="40" fillId="0" borderId="24" xfId="0" applyFont="1" applyBorder="1" applyAlignment="1">
      <alignment vertical="center"/>
    </xf>
    <xf numFmtId="0" fontId="40" fillId="0" borderId="25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44" fontId="43" fillId="0" borderId="10" xfId="44" applyFont="1" applyFill="1" applyBorder="1" applyAlignment="1">
      <alignment vertical="center"/>
    </xf>
    <xf numFmtId="9" fontId="43" fillId="0" borderId="20" xfId="57" applyFont="1" applyBorder="1" applyAlignment="1">
      <alignment vertical="center"/>
    </xf>
    <xf numFmtId="0" fontId="43" fillId="33" borderId="12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vertical="center"/>
    </xf>
    <xf numFmtId="0" fontId="40" fillId="0" borderId="26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40" fillId="0" borderId="24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25" xfId="0" applyFont="1" applyFill="1" applyBorder="1" applyAlignment="1">
      <alignment vertical="center"/>
    </xf>
    <xf numFmtId="0" fontId="40" fillId="0" borderId="21" xfId="0" applyFont="1" applyFill="1" applyBorder="1" applyAlignment="1">
      <alignment vertical="center"/>
    </xf>
    <xf numFmtId="0" fontId="40" fillId="0" borderId="27" xfId="0" applyFont="1" applyFill="1" applyBorder="1" applyAlignment="1">
      <alignment vertical="center"/>
    </xf>
    <xf numFmtId="9" fontId="43" fillId="36" borderId="20" xfId="57" applyFont="1" applyFill="1" applyBorder="1" applyAlignment="1">
      <alignment vertical="center"/>
    </xf>
    <xf numFmtId="0" fontId="7" fillId="35" borderId="28" xfId="0" applyFont="1" applyFill="1" applyBorder="1" applyAlignment="1">
      <alignment vertical="center"/>
    </xf>
    <xf numFmtId="0" fontId="7" fillId="35" borderId="29" xfId="0" applyFont="1" applyFill="1" applyBorder="1" applyAlignment="1">
      <alignment vertical="center"/>
    </xf>
    <xf numFmtId="9" fontId="7" fillId="35" borderId="30" xfId="57" applyFont="1" applyFill="1" applyBorder="1" applyAlignment="1">
      <alignment horizontal="right" vertical="center"/>
    </xf>
    <xf numFmtId="9" fontId="7" fillId="35" borderId="31" xfId="57" applyFont="1" applyFill="1" applyBorder="1" applyAlignment="1">
      <alignment horizontal="right" vertical="center"/>
    </xf>
    <xf numFmtId="9" fontId="7" fillId="35" borderId="32" xfId="57" applyFont="1" applyFill="1" applyBorder="1" applyAlignment="1">
      <alignment horizontal="right" vertical="center"/>
    </xf>
    <xf numFmtId="0" fontId="40" fillId="34" borderId="11" xfId="0" applyFont="1" applyFill="1" applyBorder="1" applyAlignment="1">
      <alignment vertical="center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33" xfId="0" applyFont="1" applyFill="1" applyBorder="1" applyAlignment="1">
      <alignment horizontal="center" vertical="center" wrapText="1"/>
    </xf>
    <xf numFmtId="0" fontId="40" fillId="34" borderId="34" xfId="0" applyFont="1" applyFill="1" applyBorder="1" applyAlignment="1">
      <alignment vertical="center"/>
    </xf>
    <xf numFmtId="0" fontId="40" fillId="34" borderId="35" xfId="0" applyFont="1" applyFill="1" applyBorder="1" applyAlignment="1">
      <alignment vertical="center"/>
    </xf>
    <xf numFmtId="0" fontId="40" fillId="34" borderId="27" xfId="0" applyFont="1" applyFill="1" applyBorder="1" applyAlignment="1">
      <alignment horizontal="right" vertical="center" wrapText="1"/>
    </xf>
    <xf numFmtId="0" fontId="42" fillId="33" borderId="14" xfId="0" applyFont="1" applyFill="1" applyBorder="1" applyAlignment="1">
      <alignment/>
    </xf>
    <xf numFmtId="44" fontId="43" fillId="0" borderId="12" xfId="44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44" fontId="43" fillId="0" borderId="36" xfId="44" applyFont="1" applyFill="1" applyBorder="1" applyAlignment="1">
      <alignment vertical="center"/>
    </xf>
    <xf numFmtId="2" fontId="43" fillId="0" borderId="12" xfId="44" applyNumberFormat="1" applyFont="1" applyFill="1" applyBorder="1" applyAlignment="1">
      <alignment vertical="center"/>
    </xf>
    <xf numFmtId="2" fontId="43" fillId="33" borderId="10" xfId="44" applyNumberFormat="1" applyFont="1" applyFill="1" applyBorder="1" applyAlignment="1">
      <alignment vertical="center"/>
    </xf>
    <xf numFmtId="2" fontId="43" fillId="33" borderId="21" xfId="44" applyNumberFormat="1" applyFont="1" applyFill="1" applyBorder="1" applyAlignment="1">
      <alignment vertical="center"/>
    </xf>
    <xf numFmtId="44" fontId="43" fillId="0" borderId="12" xfId="44" applyFont="1" applyFill="1" applyBorder="1" applyAlignment="1">
      <alignment vertical="center" wrapText="1"/>
    </xf>
    <xf numFmtId="44" fontId="43" fillId="33" borderId="10" xfId="44" applyFont="1" applyFill="1" applyBorder="1" applyAlignment="1">
      <alignment vertical="center" wrapText="1"/>
    </xf>
    <xf numFmtId="44" fontId="43" fillId="33" borderId="21" xfId="44" applyFont="1" applyFill="1" applyBorder="1" applyAlignment="1">
      <alignment vertical="center" wrapText="1"/>
    </xf>
    <xf numFmtId="44" fontId="43" fillId="0" borderId="37" xfId="44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9" fontId="43" fillId="36" borderId="12" xfId="57" applyFont="1" applyFill="1" applyBorder="1" applyAlignment="1">
      <alignment vertical="center"/>
    </xf>
    <xf numFmtId="0" fontId="43" fillId="33" borderId="21" xfId="0" applyFont="1" applyFill="1" applyBorder="1" applyAlignment="1">
      <alignment vertical="center"/>
    </xf>
    <xf numFmtId="44" fontId="43" fillId="0" borderId="21" xfId="44" applyFont="1" applyFill="1" applyBorder="1" applyAlignment="1">
      <alignment vertical="center"/>
    </xf>
    <xf numFmtId="0" fontId="43" fillId="33" borderId="12" xfId="0" applyFont="1" applyFill="1" applyBorder="1" applyAlignment="1">
      <alignment vertical="center"/>
    </xf>
    <xf numFmtId="44" fontId="43" fillId="33" borderId="12" xfId="44" applyFont="1" applyFill="1" applyBorder="1" applyAlignment="1">
      <alignment vertical="center" wrapText="1"/>
    </xf>
    <xf numFmtId="2" fontId="43" fillId="33" borderId="12" xfId="44" applyNumberFormat="1" applyFont="1" applyFill="1" applyBorder="1" applyAlignment="1">
      <alignment vertical="center"/>
    </xf>
    <xf numFmtId="44" fontId="43" fillId="36" borderId="12" xfId="44" applyFont="1" applyFill="1" applyBorder="1" applyAlignment="1">
      <alignment vertical="center"/>
    </xf>
    <xf numFmtId="2" fontId="43" fillId="36" borderId="12" xfId="44" applyNumberFormat="1" applyFont="1" applyFill="1" applyBorder="1" applyAlignment="1">
      <alignment vertical="center"/>
    </xf>
    <xf numFmtId="0" fontId="43" fillId="36" borderId="10" xfId="0" applyFont="1" applyFill="1" applyBorder="1" applyAlignment="1">
      <alignment vertical="center" wrapText="1"/>
    </xf>
    <xf numFmtId="0" fontId="43" fillId="36" borderId="12" xfId="0" applyFont="1" applyFill="1" applyBorder="1" applyAlignment="1">
      <alignment vertical="center" wrapText="1"/>
    </xf>
    <xf numFmtId="9" fontId="43" fillId="0" borderId="20" xfId="57" applyFont="1" applyFill="1" applyBorder="1" applyAlignment="1">
      <alignment vertical="center"/>
    </xf>
    <xf numFmtId="44" fontId="43" fillId="36" borderId="10" xfId="44" applyFont="1" applyFill="1" applyBorder="1" applyAlignment="1">
      <alignment vertical="center" wrapText="1"/>
    </xf>
    <xf numFmtId="2" fontId="43" fillId="36" borderId="10" xfId="44" applyNumberFormat="1" applyFont="1" applyFill="1" applyBorder="1" applyAlignment="1">
      <alignment vertical="center"/>
    </xf>
    <xf numFmtId="0" fontId="42" fillId="0" borderId="0" xfId="0" applyFont="1" applyAlignment="1">
      <alignment horizontal="left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9" fontId="40" fillId="0" borderId="41" xfId="57" applyFont="1" applyBorder="1" applyAlignment="1">
      <alignment horizontal="right" vertical="center"/>
    </xf>
    <xf numFmtId="9" fontId="40" fillId="0" borderId="42" xfId="57" applyFont="1" applyBorder="1" applyAlignment="1">
      <alignment horizontal="right" vertical="center"/>
    </xf>
    <xf numFmtId="9" fontId="40" fillId="0" borderId="43" xfId="57" applyFont="1" applyBorder="1" applyAlignment="1">
      <alignment horizontal="right" vertical="center"/>
    </xf>
    <xf numFmtId="0" fontId="40" fillId="0" borderId="44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44" fontId="40" fillId="0" borderId="31" xfId="44" applyFont="1" applyBorder="1" applyAlignment="1">
      <alignment horizontal="center" vertical="center"/>
    </xf>
    <xf numFmtId="44" fontId="40" fillId="0" borderId="32" xfId="44" applyFont="1" applyBorder="1" applyAlignment="1">
      <alignment horizontal="center" vertical="center"/>
    </xf>
    <xf numFmtId="0" fontId="40" fillId="33" borderId="38" xfId="0" applyFont="1" applyFill="1" applyBorder="1" applyAlignment="1">
      <alignment horizontal="center" vertical="center" wrapText="1"/>
    </xf>
    <xf numFmtId="0" fontId="40" fillId="33" borderId="39" xfId="0" applyFont="1" applyFill="1" applyBorder="1" applyAlignment="1">
      <alignment horizontal="center" vertical="center" wrapText="1"/>
    </xf>
    <xf numFmtId="0" fontId="40" fillId="33" borderId="40" xfId="0" applyFont="1" applyFill="1" applyBorder="1" applyAlignment="1">
      <alignment horizontal="center" vertical="center" wrapText="1"/>
    </xf>
    <xf numFmtId="44" fontId="40" fillId="0" borderId="45" xfId="44" applyFont="1" applyBorder="1" applyAlignment="1">
      <alignment horizontal="center" vertical="center"/>
    </xf>
    <xf numFmtId="44" fontId="40" fillId="0" borderId="46" xfId="44" applyFont="1" applyBorder="1" applyAlignment="1">
      <alignment horizontal="center" vertical="center"/>
    </xf>
    <xf numFmtId="44" fontId="40" fillId="0" borderId="47" xfId="44" applyFont="1" applyBorder="1" applyAlignment="1">
      <alignment horizontal="center" vertical="center"/>
    </xf>
    <xf numFmtId="44" fontId="40" fillId="0" borderId="45" xfId="44" applyFont="1" applyBorder="1" applyAlignment="1">
      <alignment horizontal="right" vertical="center"/>
    </xf>
    <xf numFmtId="44" fontId="40" fillId="0" borderId="46" xfId="44" applyFont="1" applyBorder="1" applyAlignment="1">
      <alignment horizontal="right" vertical="center"/>
    </xf>
    <xf numFmtId="44" fontId="40" fillId="0" borderId="47" xfId="44" applyFont="1" applyBorder="1" applyAlignment="1">
      <alignment horizontal="right" vertical="center"/>
    </xf>
    <xf numFmtId="9" fontId="40" fillId="0" borderId="41" xfId="57" applyFont="1" applyBorder="1" applyAlignment="1">
      <alignment horizontal="right" vertical="center" wrapText="1"/>
    </xf>
    <xf numFmtId="9" fontId="40" fillId="0" borderId="42" xfId="57" applyFont="1" applyBorder="1" applyAlignment="1">
      <alignment horizontal="right" vertical="center" wrapText="1"/>
    </xf>
    <xf numFmtId="9" fontId="40" fillId="0" borderId="43" xfId="57" applyFont="1" applyBorder="1" applyAlignment="1">
      <alignment horizontal="right" vertical="center" wrapText="1"/>
    </xf>
    <xf numFmtId="9" fontId="43" fillId="0" borderId="11" xfId="57" applyFont="1" applyBorder="1" applyAlignment="1">
      <alignment horizontal="right" vertical="center"/>
    </xf>
    <xf numFmtId="9" fontId="43" fillId="0" borderId="33" xfId="57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view="pageLayout" zoomScale="0" zoomScalePageLayoutView="0" workbookViewId="0" topLeftCell="A48">
      <selection activeCell="C49" sqref="C49"/>
    </sheetView>
  </sheetViews>
  <sheetFormatPr defaultColWidth="9.140625" defaultRowHeight="15"/>
  <cols>
    <col min="1" max="1" width="6.00390625" style="1" customWidth="1"/>
    <col min="2" max="2" width="28.28125" style="7" bestFit="1" customWidth="1"/>
    <col min="3" max="3" width="34.8515625" style="4" customWidth="1"/>
    <col min="4" max="4" width="28.00390625" style="11" customWidth="1"/>
    <col min="5" max="5" width="17.57421875" style="5" customWidth="1"/>
    <col min="6" max="6" width="18.28125" style="5" customWidth="1"/>
    <col min="7" max="16384" width="9.140625" style="4" customWidth="1"/>
  </cols>
  <sheetData>
    <row r="1" spans="1:6" s="2" customFormat="1" ht="21">
      <c r="A1" s="85" t="s">
        <v>0</v>
      </c>
      <c r="B1" s="85"/>
      <c r="C1" s="85"/>
      <c r="D1" s="85"/>
      <c r="E1" s="85"/>
      <c r="F1" s="85"/>
    </row>
    <row r="2" spans="1:6" s="2" customFormat="1" ht="21">
      <c r="A2" s="3" t="s">
        <v>4</v>
      </c>
      <c r="B2" s="8"/>
      <c r="C2" s="60" t="s">
        <v>25</v>
      </c>
      <c r="D2" s="13"/>
      <c r="E2" s="14"/>
      <c r="F2" s="14"/>
    </row>
    <row r="3" ht="16.5" thickBot="1"/>
    <row r="4" spans="1:6" s="7" customFormat="1" ht="15.75">
      <c r="A4" s="30" t="s">
        <v>41</v>
      </c>
      <c r="B4" s="28"/>
      <c r="C4" s="86" t="s">
        <v>26</v>
      </c>
      <c r="D4" s="87"/>
      <c r="E4" s="87"/>
      <c r="F4" s="88"/>
    </row>
    <row r="5" spans="1:6" s="7" customFormat="1" ht="63.75" thickBot="1">
      <c r="A5" s="59" t="s">
        <v>1</v>
      </c>
      <c r="B5" s="54" t="s">
        <v>2</v>
      </c>
      <c r="C5" s="55" t="s">
        <v>3</v>
      </c>
      <c r="D5" s="55" t="s">
        <v>47</v>
      </c>
      <c r="E5" s="55" t="s">
        <v>48</v>
      </c>
      <c r="F5" s="56" t="s">
        <v>18</v>
      </c>
    </row>
    <row r="6" spans="1:6" s="5" customFormat="1" ht="78.75">
      <c r="A6" s="41">
        <v>1</v>
      </c>
      <c r="B6" s="42" t="s">
        <v>5</v>
      </c>
      <c r="C6" s="38" t="s">
        <v>64</v>
      </c>
      <c r="D6" s="39" t="s">
        <v>63</v>
      </c>
      <c r="E6" s="61">
        <v>495</v>
      </c>
      <c r="F6" s="37">
        <f>E6/C18</f>
        <v>0.06749386419416417</v>
      </c>
    </row>
    <row r="7" spans="1:6" s="5" customFormat="1" ht="63">
      <c r="A7" s="43">
        <v>2</v>
      </c>
      <c r="B7" s="44" t="s">
        <v>6</v>
      </c>
      <c r="C7" s="15" t="s">
        <v>65</v>
      </c>
      <c r="D7" s="31" t="s">
        <v>63</v>
      </c>
      <c r="E7" s="36">
        <f>E6*0.25</f>
        <v>123.75</v>
      </c>
      <c r="F7" s="12">
        <f>E7/C18</f>
        <v>0.016873466048541043</v>
      </c>
    </row>
    <row r="8" spans="1:6" s="5" customFormat="1" ht="15.75">
      <c r="A8" s="43">
        <v>3</v>
      </c>
      <c r="B8" s="44" t="s">
        <v>7</v>
      </c>
      <c r="C8" s="15" t="s">
        <v>66</v>
      </c>
      <c r="D8" s="15" t="s">
        <v>23</v>
      </c>
      <c r="E8" s="16">
        <f>65*12</f>
        <v>780</v>
      </c>
      <c r="F8" s="12">
        <f>E8/C18</f>
        <v>0.10635396782110718</v>
      </c>
    </row>
    <row r="9" spans="1:6" s="5" customFormat="1" ht="31.5">
      <c r="A9" s="43">
        <v>4</v>
      </c>
      <c r="B9" s="44" t="s">
        <v>8</v>
      </c>
      <c r="C9" s="15" t="s">
        <v>67</v>
      </c>
      <c r="D9" s="15" t="s">
        <v>24</v>
      </c>
      <c r="E9" s="16">
        <f>50*12</f>
        <v>600</v>
      </c>
      <c r="F9" s="12">
        <f>E9/C18</f>
        <v>0.08181074447777474</v>
      </c>
    </row>
    <row r="10" spans="1:6" s="5" customFormat="1" ht="31.5">
      <c r="A10" s="43">
        <v>5</v>
      </c>
      <c r="B10" s="44" t="s">
        <v>13</v>
      </c>
      <c r="C10" s="15" t="s">
        <v>68</v>
      </c>
      <c r="D10" s="15" t="s">
        <v>29</v>
      </c>
      <c r="E10" s="16">
        <f>500*1</f>
        <v>500</v>
      </c>
      <c r="F10" s="12">
        <f>E10/C18</f>
        <v>0.06817562039814562</v>
      </c>
    </row>
    <row r="11" spans="1:6" s="5" customFormat="1" ht="31.5">
      <c r="A11" s="43">
        <v>6</v>
      </c>
      <c r="B11" s="44" t="s">
        <v>9</v>
      </c>
      <c r="C11" s="15" t="s">
        <v>69</v>
      </c>
      <c r="D11" s="15" t="s">
        <v>30</v>
      </c>
      <c r="E11" s="16">
        <f>0.575*150</f>
        <v>86.25</v>
      </c>
      <c r="F11" s="12">
        <f>E11/C18</f>
        <v>0.01176029451868012</v>
      </c>
    </row>
    <row r="12" spans="1:6" s="5" customFormat="1" ht="31.5">
      <c r="A12" s="43">
        <v>7</v>
      </c>
      <c r="B12" s="44" t="s">
        <v>10</v>
      </c>
      <c r="C12" s="15" t="s">
        <v>70</v>
      </c>
      <c r="D12" s="15" t="s">
        <v>31</v>
      </c>
      <c r="E12" s="16">
        <f>65*12</f>
        <v>780</v>
      </c>
      <c r="F12" s="12">
        <f>E12/C18</f>
        <v>0.10635396782110718</v>
      </c>
    </row>
    <row r="13" spans="1:6" s="5" customFormat="1" ht="31.5">
      <c r="A13" s="43">
        <v>8</v>
      </c>
      <c r="B13" s="44" t="s">
        <v>11</v>
      </c>
      <c r="C13" s="15" t="s">
        <v>71</v>
      </c>
      <c r="D13" s="15" t="s">
        <v>32</v>
      </c>
      <c r="E13" s="16">
        <f>0.05*1500</f>
        <v>75</v>
      </c>
      <c r="F13" s="12">
        <f>E13/C18</f>
        <v>0.010226343059721843</v>
      </c>
    </row>
    <row r="14" spans="1:6" s="5" customFormat="1" ht="31.5">
      <c r="A14" s="43">
        <v>9</v>
      </c>
      <c r="B14" s="44" t="s">
        <v>14</v>
      </c>
      <c r="C14" s="15" t="s">
        <v>72</v>
      </c>
      <c r="D14" s="15" t="s">
        <v>33</v>
      </c>
      <c r="E14" s="16">
        <f>1500*2</f>
        <v>3000</v>
      </c>
      <c r="F14" s="12">
        <f>E14/C18</f>
        <v>0.4090537223888737</v>
      </c>
    </row>
    <row r="15" spans="1:6" s="5" customFormat="1" ht="63">
      <c r="A15" s="43">
        <v>10</v>
      </c>
      <c r="B15" s="44" t="s">
        <v>15</v>
      </c>
      <c r="C15" s="15" t="s">
        <v>73</v>
      </c>
      <c r="D15" s="15" t="s">
        <v>34</v>
      </c>
      <c r="E15" s="16">
        <f>SUM(E6:E14)*0.1</f>
        <v>644</v>
      </c>
      <c r="F15" s="12">
        <f>E15/C18</f>
        <v>0.08781019907281157</v>
      </c>
    </row>
    <row r="16" spans="1:6" s="5" customFormat="1" ht="47.25">
      <c r="A16" s="43">
        <v>11</v>
      </c>
      <c r="B16" s="44" t="s">
        <v>16</v>
      </c>
      <c r="C16" s="15" t="s">
        <v>74</v>
      </c>
      <c r="D16" s="15" t="s">
        <v>35</v>
      </c>
      <c r="E16" s="16">
        <f>10*25</f>
        <v>250</v>
      </c>
      <c r="F16" s="12">
        <f>E16/C18</f>
        <v>0.03408781019907281</v>
      </c>
    </row>
    <row r="17" spans="1:6" s="5" customFormat="1" ht="16.5" thickBot="1">
      <c r="A17" s="45">
        <v>12</v>
      </c>
      <c r="B17" s="46" t="s">
        <v>12</v>
      </c>
      <c r="C17" s="25" t="s">
        <v>39</v>
      </c>
      <c r="D17" s="25" t="s">
        <v>36</v>
      </c>
      <c r="E17" s="26">
        <v>0</v>
      </c>
      <c r="F17" s="27">
        <f>E17/C18</f>
        <v>0</v>
      </c>
    </row>
    <row r="18" spans="1:6" s="7" customFormat="1" ht="16.5" thickTop="1">
      <c r="A18" s="41">
        <v>13</v>
      </c>
      <c r="B18" s="42" t="s">
        <v>44</v>
      </c>
      <c r="C18" s="99">
        <f>SUM(E6:E17)</f>
        <v>7334</v>
      </c>
      <c r="D18" s="100"/>
      <c r="E18" s="101"/>
      <c r="F18" s="23"/>
    </row>
    <row r="19" spans="1:6" s="5" customFormat="1" ht="16.5" thickBot="1">
      <c r="A19" s="47">
        <v>14</v>
      </c>
      <c r="B19" s="40" t="s">
        <v>21</v>
      </c>
      <c r="C19" s="89">
        <f>C18/E55</f>
        <v>0.3306726933801493</v>
      </c>
      <c r="D19" s="90"/>
      <c r="E19" s="90"/>
      <c r="F19" s="91"/>
    </row>
    <row r="20" spans="1:6" ht="16.5" thickBot="1">
      <c r="A20" s="18"/>
      <c r="B20" s="19"/>
      <c r="C20" s="20"/>
      <c r="D20" s="21"/>
      <c r="E20" s="21"/>
      <c r="F20" s="22"/>
    </row>
    <row r="21" spans="1:6" s="7" customFormat="1" ht="15.75">
      <c r="A21" s="29" t="s">
        <v>42</v>
      </c>
      <c r="B21" s="17"/>
      <c r="C21" s="96" t="s">
        <v>38</v>
      </c>
      <c r="D21" s="97"/>
      <c r="E21" s="97"/>
      <c r="F21" s="98"/>
    </row>
    <row r="22" spans="1:6" s="7" customFormat="1" ht="63.75" thickBot="1">
      <c r="A22" s="59" t="s">
        <v>1</v>
      </c>
      <c r="B22" s="54" t="s">
        <v>2</v>
      </c>
      <c r="C22" s="55" t="s">
        <v>3</v>
      </c>
      <c r="D22" s="55" t="s">
        <v>17</v>
      </c>
      <c r="E22" s="55" t="s">
        <v>48</v>
      </c>
      <c r="F22" s="56" t="s">
        <v>19</v>
      </c>
    </row>
    <row r="23" spans="1:6" s="5" customFormat="1" ht="63">
      <c r="A23" s="34">
        <v>1</v>
      </c>
      <c r="B23" s="10" t="s">
        <v>5</v>
      </c>
      <c r="C23" s="38" t="s">
        <v>75</v>
      </c>
      <c r="D23" s="39" t="s">
        <v>63</v>
      </c>
      <c r="E23" s="61">
        <v>500</v>
      </c>
      <c r="F23" s="37">
        <f>E23/C35</f>
        <v>0.06811177141689513</v>
      </c>
    </row>
    <row r="24" spans="1:6" s="5" customFormat="1" ht="63">
      <c r="A24" s="32">
        <v>2</v>
      </c>
      <c r="B24" s="6" t="s">
        <v>6</v>
      </c>
      <c r="C24" s="15" t="s">
        <v>65</v>
      </c>
      <c r="D24" s="31" t="s">
        <v>63</v>
      </c>
      <c r="E24" s="36">
        <f>E23*0.25</f>
        <v>125</v>
      </c>
      <c r="F24" s="12">
        <f>E24/C35</f>
        <v>0.017027942854223783</v>
      </c>
    </row>
    <row r="25" spans="1:6" s="5" customFormat="1" ht="15.75">
      <c r="A25" s="32">
        <v>3</v>
      </c>
      <c r="B25" s="6" t="s">
        <v>7</v>
      </c>
      <c r="C25" s="15" t="s">
        <v>66</v>
      </c>
      <c r="D25" s="15" t="s">
        <v>23</v>
      </c>
      <c r="E25" s="16">
        <f>65*12</f>
        <v>780</v>
      </c>
      <c r="F25" s="12">
        <f>E25/C35</f>
        <v>0.10625436341035639</v>
      </c>
    </row>
    <row r="26" spans="1:6" s="5" customFormat="1" ht="31.5">
      <c r="A26" s="32">
        <v>4</v>
      </c>
      <c r="B26" s="6" t="s">
        <v>8</v>
      </c>
      <c r="C26" s="15" t="s">
        <v>67</v>
      </c>
      <c r="D26" s="15" t="s">
        <v>24</v>
      </c>
      <c r="E26" s="16">
        <f>50*12</f>
        <v>600</v>
      </c>
      <c r="F26" s="12">
        <f>E26/C35</f>
        <v>0.08173412570027415</v>
      </c>
    </row>
    <row r="27" spans="1:6" s="5" customFormat="1" ht="31.5">
      <c r="A27" s="32">
        <v>5</v>
      </c>
      <c r="B27" s="6" t="s">
        <v>13</v>
      </c>
      <c r="C27" s="15" t="s">
        <v>68</v>
      </c>
      <c r="D27" s="15" t="s">
        <v>29</v>
      </c>
      <c r="E27" s="16">
        <f>500*1</f>
        <v>500</v>
      </c>
      <c r="F27" s="12">
        <f>E27/C35</f>
        <v>0.06811177141689513</v>
      </c>
    </row>
    <row r="28" spans="1:6" s="5" customFormat="1" ht="31.5">
      <c r="A28" s="32">
        <v>6</v>
      </c>
      <c r="B28" s="6" t="s">
        <v>9</v>
      </c>
      <c r="C28" s="15" t="s">
        <v>69</v>
      </c>
      <c r="D28" s="15" t="s">
        <v>30</v>
      </c>
      <c r="E28" s="16">
        <f>0.575*150</f>
        <v>86.25</v>
      </c>
      <c r="F28" s="12">
        <f>E28/C35</f>
        <v>0.011749280569414409</v>
      </c>
    </row>
    <row r="29" spans="1:6" s="5" customFormat="1" ht="31.5">
      <c r="A29" s="32">
        <v>7</v>
      </c>
      <c r="B29" s="6" t="s">
        <v>10</v>
      </c>
      <c r="C29" s="15" t="s">
        <v>70</v>
      </c>
      <c r="D29" s="15" t="s">
        <v>31</v>
      </c>
      <c r="E29" s="16">
        <f>65*12</f>
        <v>780</v>
      </c>
      <c r="F29" s="12">
        <f>E29/C35</f>
        <v>0.10625436341035639</v>
      </c>
    </row>
    <row r="30" spans="1:6" s="5" customFormat="1" ht="31.5">
      <c r="A30" s="32">
        <v>8</v>
      </c>
      <c r="B30" s="6" t="s">
        <v>11</v>
      </c>
      <c r="C30" s="15" t="s">
        <v>71</v>
      </c>
      <c r="D30" s="15" t="s">
        <v>32</v>
      </c>
      <c r="E30" s="16">
        <f>0.05*1500</f>
        <v>75</v>
      </c>
      <c r="F30" s="12">
        <f>E30/C35</f>
        <v>0.010216765712534269</v>
      </c>
    </row>
    <row r="31" spans="1:6" s="5" customFormat="1" ht="31.5">
      <c r="A31" s="32">
        <v>9</v>
      </c>
      <c r="B31" s="6" t="s">
        <v>14</v>
      </c>
      <c r="C31" s="15" t="s">
        <v>72</v>
      </c>
      <c r="D31" s="15" t="s">
        <v>33</v>
      </c>
      <c r="E31" s="16">
        <f>1500*2</f>
        <v>3000</v>
      </c>
      <c r="F31" s="12">
        <f>E31/C35</f>
        <v>0.40867062850137076</v>
      </c>
    </row>
    <row r="32" spans="1:6" s="5" customFormat="1" ht="63">
      <c r="A32" s="32">
        <v>10</v>
      </c>
      <c r="B32" s="6" t="s">
        <v>15</v>
      </c>
      <c r="C32" s="15" t="s">
        <v>73</v>
      </c>
      <c r="D32" s="15" t="s">
        <v>34</v>
      </c>
      <c r="E32" s="16">
        <f>SUM(E23:E31)*0.1</f>
        <v>644.625</v>
      </c>
      <c r="F32" s="12">
        <f>E32/C35</f>
        <v>0.08781310129923205</v>
      </c>
    </row>
    <row r="33" spans="1:6" s="5" customFormat="1" ht="47.25">
      <c r="A33" s="32">
        <v>11</v>
      </c>
      <c r="B33" s="6" t="s">
        <v>16</v>
      </c>
      <c r="C33" s="15" t="s">
        <v>74</v>
      </c>
      <c r="D33" s="15" t="s">
        <v>35</v>
      </c>
      <c r="E33" s="16">
        <f>10*25</f>
        <v>250</v>
      </c>
      <c r="F33" s="12">
        <f>E33/C35</f>
        <v>0.034055885708447566</v>
      </c>
    </row>
    <row r="34" spans="1:6" s="5" customFormat="1" ht="16.5" thickBot="1">
      <c r="A34" s="33">
        <v>12</v>
      </c>
      <c r="B34" s="24" t="s">
        <v>12</v>
      </c>
      <c r="C34" s="25" t="s">
        <v>37</v>
      </c>
      <c r="D34" s="25" t="s">
        <v>36</v>
      </c>
      <c r="E34" s="26">
        <v>0</v>
      </c>
      <c r="F34" s="27">
        <f>E34/C35</f>
        <v>0</v>
      </c>
    </row>
    <row r="35" spans="1:6" s="7" customFormat="1" ht="16.5" thickTop="1">
      <c r="A35" s="34">
        <v>13</v>
      </c>
      <c r="B35" s="10" t="s">
        <v>45</v>
      </c>
      <c r="C35" s="102">
        <f>SUM(E23:E34)</f>
        <v>7340.875</v>
      </c>
      <c r="D35" s="103"/>
      <c r="E35" s="104"/>
      <c r="F35" s="23"/>
    </row>
    <row r="36" spans="1:6" s="7" customFormat="1" ht="16.5" thickBot="1">
      <c r="A36" s="35">
        <v>14</v>
      </c>
      <c r="B36" s="9" t="s">
        <v>21</v>
      </c>
      <c r="C36" s="89">
        <f>C35/E55</f>
        <v>0.3309826708504232</v>
      </c>
      <c r="D36" s="90"/>
      <c r="E36" s="90"/>
      <c r="F36" s="91"/>
    </row>
    <row r="37" spans="1:6" s="7" customFormat="1" ht="16.5" thickBot="1">
      <c r="A37" s="49"/>
      <c r="B37" s="50"/>
      <c r="C37" s="51"/>
      <c r="D37" s="52"/>
      <c r="E37" s="52"/>
      <c r="F37" s="53"/>
    </row>
    <row r="38" spans="1:6" s="7" customFormat="1" ht="15.75">
      <c r="A38" s="57" t="s">
        <v>43</v>
      </c>
      <c r="B38" s="29"/>
      <c r="C38" s="96" t="s">
        <v>40</v>
      </c>
      <c r="D38" s="97"/>
      <c r="E38" s="97"/>
      <c r="F38" s="98"/>
    </row>
    <row r="39" spans="1:6" s="7" customFormat="1" ht="63.75" thickBot="1">
      <c r="A39" s="59" t="s">
        <v>1</v>
      </c>
      <c r="B39" s="58" t="s">
        <v>2</v>
      </c>
      <c r="C39" s="55" t="s">
        <v>3</v>
      </c>
      <c r="D39" s="55" t="s">
        <v>17</v>
      </c>
      <c r="E39" s="55" t="s">
        <v>48</v>
      </c>
      <c r="F39" s="56" t="s">
        <v>20</v>
      </c>
    </row>
    <row r="40" spans="1:6" s="5" customFormat="1" ht="63">
      <c r="A40" s="34">
        <v>1</v>
      </c>
      <c r="B40" s="10" t="s">
        <v>5</v>
      </c>
      <c r="C40" s="38" t="s">
        <v>75</v>
      </c>
      <c r="D40" s="39" t="s">
        <v>63</v>
      </c>
      <c r="E40" s="61">
        <f>'3-Personnel &amp; Fringe Breakdown'!F18</f>
        <v>618.75</v>
      </c>
      <c r="F40" s="37">
        <f>E40/C52</f>
        <v>0.08245430657177481</v>
      </c>
    </row>
    <row r="41" spans="1:6" s="5" customFormat="1" ht="63">
      <c r="A41" s="32">
        <v>2</v>
      </c>
      <c r="B41" s="6" t="s">
        <v>6</v>
      </c>
      <c r="C41" s="15" t="s">
        <v>65</v>
      </c>
      <c r="D41" s="31" t="s">
        <v>63</v>
      </c>
      <c r="E41" s="36">
        <f>E40*0.25</f>
        <v>154.6875</v>
      </c>
      <c r="F41" s="12">
        <f>E41/C52</f>
        <v>0.020613576642943703</v>
      </c>
    </row>
    <row r="42" spans="1:6" s="5" customFormat="1" ht="15.75">
      <c r="A42" s="32">
        <v>3</v>
      </c>
      <c r="B42" s="6" t="s">
        <v>7</v>
      </c>
      <c r="C42" s="15" t="s">
        <v>66</v>
      </c>
      <c r="D42" s="15" t="s">
        <v>23</v>
      </c>
      <c r="E42" s="16">
        <f>65*12</f>
        <v>780</v>
      </c>
      <c r="F42" s="12">
        <f>E42/C52</f>
        <v>0.10394239858744946</v>
      </c>
    </row>
    <row r="43" spans="1:6" s="5" customFormat="1" ht="31.5">
      <c r="A43" s="32">
        <v>4</v>
      </c>
      <c r="B43" s="6" t="s">
        <v>8</v>
      </c>
      <c r="C43" s="15" t="s">
        <v>67</v>
      </c>
      <c r="D43" s="15" t="s">
        <v>24</v>
      </c>
      <c r="E43" s="16">
        <f>50*12</f>
        <v>600</v>
      </c>
      <c r="F43" s="12">
        <f>E43/C52</f>
        <v>0.07995569122111497</v>
      </c>
    </row>
    <row r="44" spans="1:6" s="5" customFormat="1" ht="31.5">
      <c r="A44" s="32">
        <v>5</v>
      </c>
      <c r="B44" s="6" t="s">
        <v>13</v>
      </c>
      <c r="C44" s="15" t="s">
        <v>68</v>
      </c>
      <c r="D44" s="15" t="s">
        <v>29</v>
      </c>
      <c r="E44" s="16">
        <f>500*1</f>
        <v>500</v>
      </c>
      <c r="F44" s="12">
        <f>E44/C52</f>
        <v>0.06662974268426247</v>
      </c>
    </row>
    <row r="45" spans="1:6" s="5" customFormat="1" ht="31.5">
      <c r="A45" s="32">
        <v>6</v>
      </c>
      <c r="B45" s="6" t="s">
        <v>9</v>
      </c>
      <c r="C45" s="15" t="s">
        <v>69</v>
      </c>
      <c r="D45" s="15" t="s">
        <v>30</v>
      </c>
      <c r="E45" s="16">
        <f>0.575*150</f>
        <v>86.25</v>
      </c>
      <c r="F45" s="12">
        <f>E45/C52</f>
        <v>0.011493630613035277</v>
      </c>
    </row>
    <row r="46" spans="1:6" s="5" customFormat="1" ht="31.5">
      <c r="A46" s="32">
        <v>7</v>
      </c>
      <c r="B46" s="6" t="s">
        <v>10</v>
      </c>
      <c r="C46" s="15" t="s">
        <v>70</v>
      </c>
      <c r="D46" s="15" t="s">
        <v>31</v>
      </c>
      <c r="E46" s="16">
        <f>65*12</f>
        <v>780</v>
      </c>
      <c r="F46" s="12">
        <f>E46/C52</f>
        <v>0.10394239858744946</v>
      </c>
    </row>
    <row r="47" spans="1:6" s="5" customFormat="1" ht="31.5">
      <c r="A47" s="32">
        <v>8</v>
      </c>
      <c r="B47" s="6" t="s">
        <v>11</v>
      </c>
      <c r="C47" s="15" t="s">
        <v>71</v>
      </c>
      <c r="D47" s="15" t="s">
        <v>32</v>
      </c>
      <c r="E47" s="16">
        <f>0.05*1500</f>
        <v>75</v>
      </c>
      <c r="F47" s="12">
        <f>E47/C52</f>
        <v>0.009994461402639371</v>
      </c>
    </row>
    <row r="48" spans="1:6" s="5" customFormat="1" ht="31.5">
      <c r="A48" s="32">
        <v>9</v>
      </c>
      <c r="B48" s="6" t="s">
        <v>14</v>
      </c>
      <c r="C48" s="15" t="s">
        <v>72</v>
      </c>
      <c r="D48" s="15" t="s">
        <v>33</v>
      </c>
      <c r="E48" s="16">
        <f>1500*2</f>
        <v>3000</v>
      </c>
      <c r="F48" s="12">
        <f>E48/C52</f>
        <v>0.39977845610557483</v>
      </c>
    </row>
    <row r="49" spans="1:6" s="5" customFormat="1" ht="63">
      <c r="A49" s="32">
        <v>10</v>
      </c>
      <c r="B49" s="6" t="s">
        <v>15</v>
      </c>
      <c r="C49" s="15" t="s">
        <v>73</v>
      </c>
      <c r="D49" s="15" t="s">
        <v>34</v>
      </c>
      <c r="E49" s="16">
        <f>SUM(E40:E48)*0.1</f>
        <v>659.46875</v>
      </c>
      <c r="F49" s="12">
        <f>E49/C52</f>
        <v>0.08788046624162443</v>
      </c>
    </row>
    <row r="50" spans="1:6" s="5" customFormat="1" ht="47.25">
      <c r="A50" s="32">
        <v>11</v>
      </c>
      <c r="B50" s="6" t="s">
        <v>16</v>
      </c>
      <c r="C50" s="15" t="s">
        <v>74</v>
      </c>
      <c r="D50" s="15" t="s">
        <v>35</v>
      </c>
      <c r="E50" s="16">
        <f>10*25</f>
        <v>250</v>
      </c>
      <c r="F50" s="12">
        <f>E50/C52</f>
        <v>0.033314871342131236</v>
      </c>
    </row>
    <row r="51" spans="1:6" s="5" customFormat="1" ht="16.5" thickBot="1">
      <c r="A51" s="33">
        <v>12</v>
      </c>
      <c r="B51" s="24" t="s">
        <v>12</v>
      </c>
      <c r="C51" s="25" t="s">
        <v>37</v>
      </c>
      <c r="D51" s="25" t="s">
        <v>36</v>
      </c>
      <c r="E51" s="26">
        <v>0</v>
      </c>
      <c r="F51" s="27">
        <f>E51/C52</f>
        <v>0</v>
      </c>
    </row>
    <row r="52" spans="1:6" s="7" customFormat="1" ht="16.5" thickTop="1">
      <c r="A52" s="34">
        <v>13</v>
      </c>
      <c r="B52" s="10" t="s">
        <v>46</v>
      </c>
      <c r="C52" s="99">
        <f>SUM(E40:E51)</f>
        <v>7504.15625</v>
      </c>
      <c r="D52" s="100"/>
      <c r="E52" s="101"/>
      <c r="F52" s="23"/>
    </row>
    <row r="53" spans="1:6" s="7" customFormat="1" ht="16.5" thickBot="1">
      <c r="A53" s="35">
        <v>14</v>
      </c>
      <c r="B53" s="9" t="s">
        <v>21</v>
      </c>
      <c r="C53" s="105">
        <f>C52/E55</f>
        <v>0.33834463576942747</v>
      </c>
      <c r="D53" s="106"/>
      <c r="E53" s="106"/>
      <c r="F53" s="107"/>
    </row>
    <row r="54" spans="1:4" s="5" customFormat="1" ht="16.5" thickBot="1">
      <c r="A54" s="7"/>
      <c r="B54" s="7"/>
      <c r="D54" s="11"/>
    </row>
    <row r="55" spans="1:6" s="7" customFormat="1" ht="16.5" thickBot="1">
      <c r="A55" s="92" t="s">
        <v>22</v>
      </c>
      <c r="B55" s="93"/>
      <c r="C55" s="93"/>
      <c r="D55" s="93"/>
      <c r="E55" s="94">
        <f>C52+C35+C18</f>
        <v>22179.03125</v>
      </c>
      <c r="F55" s="95"/>
    </row>
  </sheetData>
  <sheetProtection/>
  <mergeCells count="12">
    <mergeCell ref="A1:F1"/>
    <mergeCell ref="C4:F4"/>
    <mergeCell ref="C19:F19"/>
    <mergeCell ref="A55:D55"/>
    <mergeCell ref="E55:F55"/>
    <mergeCell ref="C21:F21"/>
    <mergeCell ref="C18:E18"/>
    <mergeCell ref="C35:E35"/>
    <mergeCell ref="C36:F36"/>
    <mergeCell ref="C38:F38"/>
    <mergeCell ref="C52:E52"/>
    <mergeCell ref="C53:F53"/>
  </mergeCells>
  <printOptions/>
  <pageMargins left="0.7" right="0.7" top="0.75" bottom="0.75" header="0.3" footer="0.3"/>
  <pageSetup fitToHeight="0" fitToWidth="1" horizontalDpi="600" verticalDpi="600" orientation="portrait" scale="68" r:id="rId1"/>
  <headerFooter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view="pageLayout" zoomScale="0" zoomScalePageLayoutView="0" workbookViewId="0" topLeftCell="A19">
      <selection activeCell="D9" sqref="D9"/>
    </sheetView>
  </sheetViews>
  <sheetFormatPr defaultColWidth="9.140625" defaultRowHeight="15"/>
  <cols>
    <col min="1" max="1" width="6.00390625" style="1" customWidth="1"/>
    <col min="2" max="2" width="28.28125" style="7" bestFit="1" customWidth="1"/>
    <col min="3" max="3" width="34.8515625" style="4" customWidth="1"/>
    <col min="4" max="4" width="28.00390625" style="11" customWidth="1"/>
    <col min="5" max="5" width="17.57421875" style="5" customWidth="1"/>
    <col min="6" max="6" width="18.28125" style="5" customWidth="1"/>
    <col min="7" max="16384" width="9.140625" style="4" customWidth="1"/>
  </cols>
  <sheetData>
    <row r="1" spans="1:6" s="2" customFormat="1" ht="21">
      <c r="A1" s="85" t="s">
        <v>0</v>
      </c>
      <c r="B1" s="85"/>
      <c r="C1" s="85"/>
      <c r="D1" s="85"/>
      <c r="E1" s="85"/>
      <c r="F1" s="85"/>
    </row>
    <row r="2" spans="1:6" s="2" customFormat="1" ht="21">
      <c r="A2" s="3" t="s">
        <v>4</v>
      </c>
      <c r="B2" s="8"/>
      <c r="C2" s="60"/>
      <c r="D2" s="13"/>
      <c r="E2" s="14"/>
      <c r="F2" s="14"/>
    </row>
    <row r="3" ht="16.5" thickBot="1"/>
    <row r="4" spans="1:6" s="7" customFormat="1" ht="15.75">
      <c r="A4" s="30" t="s">
        <v>41</v>
      </c>
      <c r="B4" s="28"/>
      <c r="C4" s="86"/>
      <c r="D4" s="87"/>
      <c r="E4" s="87"/>
      <c r="F4" s="88"/>
    </row>
    <row r="5" spans="1:6" s="7" customFormat="1" ht="63.75" thickBot="1">
      <c r="A5" s="59" t="s">
        <v>1</v>
      </c>
      <c r="B5" s="54" t="s">
        <v>2</v>
      </c>
      <c r="C5" s="55" t="s">
        <v>3</v>
      </c>
      <c r="D5" s="55" t="s">
        <v>47</v>
      </c>
      <c r="E5" s="55" t="s">
        <v>48</v>
      </c>
      <c r="F5" s="56" t="s">
        <v>18</v>
      </c>
    </row>
    <row r="6" spans="1:6" s="5" customFormat="1" ht="15.75">
      <c r="A6" s="41">
        <v>1</v>
      </c>
      <c r="B6" s="42" t="s">
        <v>5</v>
      </c>
      <c r="C6" s="38"/>
      <c r="D6" s="39" t="s">
        <v>27</v>
      </c>
      <c r="E6" s="61">
        <f>'3-Personnel &amp; Fringe Breakdown'!F33</f>
        <v>495</v>
      </c>
      <c r="F6" s="37">
        <f>E6/C18</f>
        <v>0.8</v>
      </c>
    </row>
    <row r="7" spans="1:6" s="5" customFormat="1" ht="15.75">
      <c r="A7" s="43">
        <v>2</v>
      </c>
      <c r="B7" s="44" t="s">
        <v>6</v>
      </c>
      <c r="C7" s="15"/>
      <c r="D7" s="31" t="s">
        <v>28</v>
      </c>
      <c r="E7" s="36">
        <f>'3-Personnel &amp; Fringe Breakdown'!F34</f>
        <v>123.75</v>
      </c>
      <c r="F7" s="12">
        <f>E7/C18</f>
        <v>0.2</v>
      </c>
    </row>
    <row r="8" spans="1:6" s="5" customFormat="1" ht="15.75">
      <c r="A8" s="43">
        <v>3</v>
      </c>
      <c r="B8" s="44" t="s">
        <v>7</v>
      </c>
      <c r="C8" s="15"/>
      <c r="D8" s="15"/>
      <c r="E8" s="16"/>
      <c r="F8" s="12">
        <f>E8/C18</f>
        <v>0</v>
      </c>
    </row>
    <row r="9" spans="1:6" s="5" customFormat="1" ht="15.75">
      <c r="A9" s="43">
        <v>4</v>
      </c>
      <c r="B9" s="44" t="s">
        <v>8</v>
      </c>
      <c r="C9" s="15"/>
      <c r="D9" s="15"/>
      <c r="E9" s="16"/>
      <c r="F9" s="12">
        <f>E9/C18</f>
        <v>0</v>
      </c>
    </row>
    <row r="10" spans="1:6" s="5" customFormat="1" ht="15.75">
      <c r="A10" s="43">
        <v>5</v>
      </c>
      <c r="B10" s="44" t="s">
        <v>13</v>
      </c>
      <c r="C10" s="15"/>
      <c r="D10" s="15"/>
      <c r="E10" s="16"/>
      <c r="F10" s="12">
        <f>E10/C18</f>
        <v>0</v>
      </c>
    </row>
    <row r="11" spans="1:6" s="5" customFormat="1" ht="15.75">
      <c r="A11" s="43">
        <v>6</v>
      </c>
      <c r="B11" s="44" t="s">
        <v>9</v>
      </c>
      <c r="C11" s="15"/>
      <c r="D11" s="15"/>
      <c r="E11" s="16"/>
      <c r="F11" s="12">
        <f>E11/C18</f>
        <v>0</v>
      </c>
    </row>
    <row r="12" spans="1:6" s="5" customFormat="1" ht="15.75">
      <c r="A12" s="43">
        <v>7</v>
      </c>
      <c r="B12" s="44" t="s">
        <v>10</v>
      </c>
      <c r="C12" s="15"/>
      <c r="D12" s="15"/>
      <c r="E12" s="16"/>
      <c r="F12" s="12">
        <f>E12/C18</f>
        <v>0</v>
      </c>
    </row>
    <row r="13" spans="1:6" s="5" customFormat="1" ht="15.75">
      <c r="A13" s="43">
        <v>8</v>
      </c>
      <c r="B13" s="44" t="s">
        <v>11</v>
      </c>
      <c r="C13" s="15"/>
      <c r="D13" s="15"/>
      <c r="E13" s="16"/>
      <c r="F13" s="12">
        <f>E13/C18</f>
        <v>0</v>
      </c>
    </row>
    <row r="14" spans="1:6" s="5" customFormat="1" ht="15.75">
      <c r="A14" s="43">
        <v>9</v>
      </c>
      <c r="B14" s="44" t="s">
        <v>14</v>
      </c>
      <c r="C14" s="15"/>
      <c r="D14" s="15"/>
      <c r="E14" s="16"/>
      <c r="F14" s="12">
        <f>E14/C18</f>
        <v>0</v>
      </c>
    </row>
    <row r="15" spans="1:6" s="5" customFormat="1" ht="15.75">
      <c r="A15" s="43">
        <v>10</v>
      </c>
      <c r="B15" s="44" t="s">
        <v>15</v>
      </c>
      <c r="C15" s="15"/>
      <c r="D15" s="15"/>
      <c r="E15" s="16"/>
      <c r="F15" s="12">
        <f>E15/C18</f>
        <v>0</v>
      </c>
    </row>
    <row r="16" spans="1:6" s="5" customFormat="1" ht="15.75">
      <c r="A16" s="43">
        <v>11</v>
      </c>
      <c r="B16" s="44" t="s">
        <v>16</v>
      </c>
      <c r="C16" s="15"/>
      <c r="D16" s="15"/>
      <c r="E16" s="16"/>
      <c r="F16" s="12">
        <f>E16/C18</f>
        <v>0</v>
      </c>
    </row>
    <row r="17" spans="1:6" s="5" customFormat="1" ht="16.5" thickBot="1">
      <c r="A17" s="45">
        <v>12</v>
      </c>
      <c r="B17" s="46" t="s">
        <v>12</v>
      </c>
      <c r="C17" s="25"/>
      <c r="D17" s="25"/>
      <c r="E17" s="26"/>
      <c r="F17" s="27">
        <f>E17/C18</f>
        <v>0</v>
      </c>
    </row>
    <row r="18" spans="1:6" s="7" customFormat="1" ht="16.5" thickTop="1">
      <c r="A18" s="41">
        <v>13</v>
      </c>
      <c r="B18" s="42" t="s">
        <v>44</v>
      </c>
      <c r="C18" s="99">
        <f>SUM(E6:E17)</f>
        <v>618.75</v>
      </c>
      <c r="D18" s="100"/>
      <c r="E18" s="101"/>
      <c r="F18" s="23"/>
    </row>
    <row r="19" spans="1:6" s="5" customFormat="1" ht="16.5" thickBot="1">
      <c r="A19" s="47">
        <v>14</v>
      </c>
      <c r="B19" s="40" t="s">
        <v>21</v>
      </c>
      <c r="C19" s="89">
        <f>C18/E55</f>
        <v>0.3333333333333333</v>
      </c>
      <c r="D19" s="90"/>
      <c r="E19" s="90"/>
      <c r="F19" s="91"/>
    </row>
    <row r="20" spans="1:6" ht="16.5" thickBot="1">
      <c r="A20" s="18"/>
      <c r="B20" s="19"/>
      <c r="C20" s="20"/>
      <c r="D20" s="21"/>
      <c r="E20" s="21"/>
      <c r="F20" s="22"/>
    </row>
    <row r="21" spans="1:6" s="7" customFormat="1" ht="15.75">
      <c r="A21" s="29" t="s">
        <v>42</v>
      </c>
      <c r="B21" s="17"/>
      <c r="C21" s="96"/>
      <c r="D21" s="97"/>
      <c r="E21" s="97"/>
      <c r="F21" s="98"/>
    </row>
    <row r="22" spans="1:6" s="7" customFormat="1" ht="63.75" thickBot="1">
      <c r="A22" s="59" t="s">
        <v>1</v>
      </c>
      <c r="B22" s="54" t="s">
        <v>2</v>
      </c>
      <c r="C22" s="55" t="s">
        <v>3</v>
      </c>
      <c r="D22" s="55" t="s">
        <v>17</v>
      </c>
      <c r="E22" s="55" t="s">
        <v>48</v>
      </c>
      <c r="F22" s="56" t="s">
        <v>19</v>
      </c>
    </row>
    <row r="23" spans="1:6" s="5" customFormat="1" ht="15.75">
      <c r="A23" s="34">
        <v>1</v>
      </c>
      <c r="B23" s="10" t="s">
        <v>5</v>
      </c>
      <c r="C23" s="38"/>
      <c r="D23" s="39" t="s">
        <v>27</v>
      </c>
      <c r="E23" s="61">
        <f>'3-Personnel &amp; Fringe Breakdown'!F33</f>
        <v>495</v>
      </c>
      <c r="F23" s="37">
        <f>E23/C35</f>
        <v>0.8</v>
      </c>
    </row>
    <row r="24" spans="1:6" s="5" customFormat="1" ht="15.75">
      <c r="A24" s="32">
        <v>2</v>
      </c>
      <c r="B24" s="6" t="s">
        <v>6</v>
      </c>
      <c r="C24" s="15"/>
      <c r="D24" s="31" t="s">
        <v>28</v>
      </c>
      <c r="E24" s="36">
        <f>'3-Personnel &amp; Fringe Breakdown'!F34</f>
        <v>123.75</v>
      </c>
      <c r="F24" s="12">
        <f>E24/C35</f>
        <v>0.2</v>
      </c>
    </row>
    <row r="25" spans="1:6" s="5" customFormat="1" ht="15.75">
      <c r="A25" s="32">
        <v>3</v>
      </c>
      <c r="B25" s="6" t="s">
        <v>7</v>
      </c>
      <c r="C25" s="15"/>
      <c r="D25" s="15"/>
      <c r="E25" s="16"/>
      <c r="F25" s="12">
        <f>E25/C35</f>
        <v>0</v>
      </c>
    </row>
    <row r="26" spans="1:6" s="5" customFormat="1" ht="15.75">
      <c r="A26" s="32">
        <v>4</v>
      </c>
      <c r="B26" s="6" t="s">
        <v>8</v>
      </c>
      <c r="C26" s="15"/>
      <c r="D26" s="15"/>
      <c r="E26" s="16"/>
      <c r="F26" s="12">
        <f>E26/C35</f>
        <v>0</v>
      </c>
    </row>
    <row r="27" spans="1:6" s="5" customFormat="1" ht="15.75">
      <c r="A27" s="32">
        <v>5</v>
      </c>
      <c r="B27" s="6" t="s">
        <v>13</v>
      </c>
      <c r="C27" s="15"/>
      <c r="D27" s="15"/>
      <c r="E27" s="16"/>
      <c r="F27" s="12">
        <f>E27/C35</f>
        <v>0</v>
      </c>
    </row>
    <row r="28" spans="1:6" s="5" customFormat="1" ht="15.75">
      <c r="A28" s="32">
        <v>6</v>
      </c>
      <c r="B28" s="6" t="s">
        <v>9</v>
      </c>
      <c r="C28" s="15"/>
      <c r="D28" s="15"/>
      <c r="E28" s="16"/>
      <c r="F28" s="12">
        <f>E28/C35</f>
        <v>0</v>
      </c>
    </row>
    <row r="29" spans="1:6" s="5" customFormat="1" ht="15.75">
      <c r="A29" s="32">
        <v>7</v>
      </c>
      <c r="B29" s="6" t="s">
        <v>10</v>
      </c>
      <c r="C29" s="15"/>
      <c r="D29" s="15"/>
      <c r="E29" s="16"/>
      <c r="F29" s="12">
        <f>E29/C35</f>
        <v>0</v>
      </c>
    </row>
    <row r="30" spans="1:6" s="5" customFormat="1" ht="15.75">
      <c r="A30" s="32">
        <v>8</v>
      </c>
      <c r="B30" s="6" t="s">
        <v>11</v>
      </c>
      <c r="C30" s="15"/>
      <c r="D30" s="15"/>
      <c r="E30" s="16"/>
      <c r="F30" s="12">
        <f>E30/C35</f>
        <v>0</v>
      </c>
    </row>
    <row r="31" spans="1:6" s="5" customFormat="1" ht="15.75">
      <c r="A31" s="32">
        <v>9</v>
      </c>
      <c r="B31" s="6" t="s">
        <v>14</v>
      </c>
      <c r="C31" s="15"/>
      <c r="D31" s="15"/>
      <c r="E31" s="16"/>
      <c r="F31" s="12">
        <f>E31/C35</f>
        <v>0</v>
      </c>
    </row>
    <row r="32" spans="1:6" s="5" customFormat="1" ht="15.75">
      <c r="A32" s="32">
        <v>10</v>
      </c>
      <c r="B32" s="6" t="s">
        <v>15</v>
      </c>
      <c r="C32" s="15"/>
      <c r="D32" s="15"/>
      <c r="E32" s="16"/>
      <c r="F32" s="12">
        <f>E32/C35</f>
        <v>0</v>
      </c>
    </row>
    <row r="33" spans="1:6" s="5" customFormat="1" ht="15.75">
      <c r="A33" s="32">
        <v>11</v>
      </c>
      <c r="B33" s="6" t="s">
        <v>16</v>
      </c>
      <c r="C33" s="15"/>
      <c r="D33" s="15"/>
      <c r="E33" s="16"/>
      <c r="F33" s="12">
        <f>E33/C35</f>
        <v>0</v>
      </c>
    </row>
    <row r="34" spans="1:6" s="5" customFormat="1" ht="16.5" thickBot="1">
      <c r="A34" s="33">
        <v>12</v>
      </c>
      <c r="B34" s="24" t="s">
        <v>12</v>
      </c>
      <c r="C34" s="25"/>
      <c r="D34" s="25"/>
      <c r="E34" s="26"/>
      <c r="F34" s="27">
        <f>E34/C35</f>
        <v>0</v>
      </c>
    </row>
    <row r="35" spans="1:6" s="7" customFormat="1" ht="16.5" thickTop="1">
      <c r="A35" s="34">
        <v>13</v>
      </c>
      <c r="B35" s="10" t="s">
        <v>45</v>
      </c>
      <c r="C35" s="102">
        <f>SUM(E23:E34)</f>
        <v>618.75</v>
      </c>
      <c r="D35" s="103"/>
      <c r="E35" s="104"/>
      <c r="F35" s="23"/>
    </row>
    <row r="36" spans="1:6" s="7" customFormat="1" ht="16.5" thickBot="1">
      <c r="A36" s="35">
        <v>14</v>
      </c>
      <c r="B36" s="9" t="s">
        <v>21</v>
      </c>
      <c r="C36" s="89">
        <f>C35/E55</f>
        <v>0.3333333333333333</v>
      </c>
      <c r="D36" s="90"/>
      <c r="E36" s="90"/>
      <c r="F36" s="91"/>
    </row>
    <row r="37" spans="1:6" s="7" customFormat="1" ht="16.5" thickBot="1">
      <c r="A37" s="49"/>
      <c r="B37" s="50"/>
      <c r="C37" s="51"/>
      <c r="D37" s="52"/>
      <c r="E37" s="52"/>
      <c r="F37" s="53"/>
    </row>
    <row r="38" spans="1:6" s="7" customFormat="1" ht="15.75">
      <c r="A38" s="57" t="s">
        <v>43</v>
      </c>
      <c r="B38" s="29"/>
      <c r="C38" s="96"/>
      <c r="D38" s="97"/>
      <c r="E38" s="97"/>
      <c r="F38" s="98"/>
    </row>
    <row r="39" spans="1:6" s="7" customFormat="1" ht="63.75" thickBot="1">
      <c r="A39" s="59" t="s">
        <v>1</v>
      </c>
      <c r="B39" s="58" t="s">
        <v>2</v>
      </c>
      <c r="C39" s="55" t="s">
        <v>3</v>
      </c>
      <c r="D39" s="55" t="s">
        <v>17</v>
      </c>
      <c r="E39" s="55" t="s">
        <v>48</v>
      </c>
      <c r="F39" s="56" t="s">
        <v>20</v>
      </c>
    </row>
    <row r="40" spans="1:6" s="5" customFormat="1" ht="15.75">
      <c r="A40" s="34">
        <v>1</v>
      </c>
      <c r="B40" s="10" t="s">
        <v>5</v>
      </c>
      <c r="C40" s="38"/>
      <c r="D40" s="39" t="s">
        <v>27</v>
      </c>
      <c r="E40" s="61">
        <f>'3-Personnel &amp; Fringe Breakdown'!F50</f>
        <v>495</v>
      </c>
      <c r="F40" s="37">
        <f>E40/C52</f>
        <v>0.8</v>
      </c>
    </row>
    <row r="41" spans="1:6" s="5" customFormat="1" ht="15.75">
      <c r="A41" s="32">
        <v>2</v>
      </c>
      <c r="B41" s="6" t="s">
        <v>6</v>
      </c>
      <c r="C41" s="15"/>
      <c r="D41" s="31" t="s">
        <v>28</v>
      </c>
      <c r="E41" s="36">
        <f>'3-Personnel &amp; Fringe Breakdown'!F51</f>
        <v>123.75</v>
      </c>
      <c r="F41" s="12">
        <f>E41/C52</f>
        <v>0.2</v>
      </c>
    </row>
    <row r="42" spans="1:6" s="5" customFormat="1" ht="15.75">
      <c r="A42" s="32">
        <v>3</v>
      </c>
      <c r="B42" s="6" t="s">
        <v>7</v>
      </c>
      <c r="C42" s="15"/>
      <c r="D42" s="15"/>
      <c r="E42" s="16"/>
      <c r="F42" s="12">
        <f>E42/C52</f>
        <v>0</v>
      </c>
    </row>
    <row r="43" spans="1:6" s="5" customFormat="1" ht="15.75">
      <c r="A43" s="32">
        <v>4</v>
      </c>
      <c r="B43" s="6" t="s">
        <v>8</v>
      </c>
      <c r="C43" s="15"/>
      <c r="D43" s="15"/>
      <c r="E43" s="16"/>
      <c r="F43" s="12">
        <f>E43/C52</f>
        <v>0</v>
      </c>
    </row>
    <row r="44" spans="1:6" s="5" customFormat="1" ht="15.75">
      <c r="A44" s="32">
        <v>5</v>
      </c>
      <c r="B44" s="6" t="s">
        <v>13</v>
      </c>
      <c r="C44" s="15"/>
      <c r="D44" s="15"/>
      <c r="E44" s="16"/>
      <c r="F44" s="12">
        <f>E44/C52</f>
        <v>0</v>
      </c>
    </row>
    <row r="45" spans="1:6" s="5" customFormat="1" ht="15.75">
      <c r="A45" s="32">
        <v>6</v>
      </c>
      <c r="B45" s="6" t="s">
        <v>9</v>
      </c>
      <c r="C45" s="15"/>
      <c r="D45" s="15"/>
      <c r="E45" s="16"/>
      <c r="F45" s="12">
        <f>E45/C52</f>
        <v>0</v>
      </c>
    </row>
    <row r="46" spans="1:6" s="5" customFormat="1" ht="15.75">
      <c r="A46" s="32">
        <v>7</v>
      </c>
      <c r="B46" s="6" t="s">
        <v>10</v>
      </c>
      <c r="C46" s="15"/>
      <c r="D46" s="15"/>
      <c r="E46" s="16"/>
      <c r="F46" s="12">
        <f>E46/C52</f>
        <v>0</v>
      </c>
    </row>
    <row r="47" spans="1:6" s="5" customFormat="1" ht="15.75">
      <c r="A47" s="32">
        <v>8</v>
      </c>
      <c r="B47" s="6" t="s">
        <v>11</v>
      </c>
      <c r="C47" s="15"/>
      <c r="D47" s="15"/>
      <c r="E47" s="16"/>
      <c r="F47" s="12">
        <f>E47/C52</f>
        <v>0</v>
      </c>
    </row>
    <row r="48" spans="1:6" s="5" customFormat="1" ht="15.75">
      <c r="A48" s="32">
        <v>9</v>
      </c>
      <c r="B48" s="6" t="s">
        <v>14</v>
      </c>
      <c r="C48" s="15"/>
      <c r="D48" s="15"/>
      <c r="E48" s="16"/>
      <c r="F48" s="12">
        <f>E48/C52</f>
        <v>0</v>
      </c>
    </row>
    <row r="49" spans="1:6" s="5" customFormat="1" ht="15.75">
      <c r="A49" s="32">
        <v>10</v>
      </c>
      <c r="B49" s="6" t="s">
        <v>15</v>
      </c>
      <c r="C49" s="15"/>
      <c r="D49" s="15"/>
      <c r="E49" s="16"/>
      <c r="F49" s="12">
        <f>E49/C52</f>
        <v>0</v>
      </c>
    </row>
    <row r="50" spans="1:6" s="5" customFormat="1" ht="15.75">
      <c r="A50" s="32">
        <v>11</v>
      </c>
      <c r="B50" s="6" t="s">
        <v>16</v>
      </c>
      <c r="C50" s="15"/>
      <c r="D50" s="15"/>
      <c r="E50" s="16"/>
      <c r="F50" s="12">
        <f>E50/C52</f>
        <v>0</v>
      </c>
    </row>
    <row r="51" spans="1:6" s="5" customFormat="1" ht="16.5" thickBot="1">
      <c r="A51" s="33">
        <v>12</v>
      </c>
      <c r="B51" s="24" t="s">
        <v>12</v>
      </c>
      <c r="C51" s="25"/>
      <c r="D51" s="25"/>
      <c r="E51" s="26"/>
      <c r="F51" s="27">
        <f>E51/C52</f>
        <v>0</v>
      </c>
    </row>
    <row r="52" spans="1:6" s="7" customFormat="1" ht="16.5" thickTop="1">
      <c r="A52" s="34">
        <v>13</v>
      </c>
      <c r="B52" s="10" t="s">
        <v>46</v>
      </c>
      <c r="C52" s="99">
        <f>SUM(E40:E51)</f>
        <v>618.75</v>
      </c>
      <c r="D52" s="100"/>
      <c r="E52" s="101"/>
      <c r="F52" s="23"/>
    </row>
    <row r="53" spans="1:6" s="7" customFormat="1" ht="16.5" thickBot="1">
      <c r="A53" s="35">
        <v>14</v>
      </c>
      <c r="B53" s="9" t="s">
        <v>21</v>
      </c>
      <c r="C53" s="105">
        <f>C52/E55</f>
        <v>0.3333333333333333</v>
      </c>
      <c r="D53" s="106"/>
      <c r="E53" s="106"/>
      <c r="F53" s="107"/>
    </row>
    <row r="54" spans="1:4" s="5" customFormat="1" ht="16.5" thickBot="1">
      <c r="A54" s="7"/>
      <c r="B54" s="7"/>
      <c r="D54" s="11"/>
    </row>
    <row r="55" spans="1:6" s="7" customFormat="1" ht="16.5" thickBot="1">
      <c r="A55" s="92" t="s">
        <v>22</v>
      </c>
      <c r="B55" s="93"/>
      <c r="C55" s="93"/>
      <c r="D55" s="93"/>
      <c r="E55" s="94">
        <f>C52+C35+C18</f>
        <v>1856.25</v>
      </c>
      <c r="F55" s="95"/>
    </row>
  </sheetData>
  <sheetProtection/>
  <mergeCells count="12">
    <mergeCell ref="A55:D55"/>
    <mergeCell ref="A1:F1"/>
    <mergeCell ref="C19:F19"/>
    <mergeCell ref="C18:E18"/>
    <mergeCell ref="C36:F36"/>
    <mergeCell ref="C35:E35"/>
    <mergeCell ref="E55:F55"/>
    <mergeCell ref="C52:E52"/>
    <mergeCell ref="C53:F53"/>
    <mergeCell ref="C4:F4"/>
    <mergeCell ref="C21:F21"/>
    <mergeCell ref="C38:F38"/>
  </mergeCells>
  <printOptions/>
  <pageMargins left="0.7" right="0.7" top="0.75" bottom="0.75" header="0.3" footer="0.3"/>
  <pageSetup fitToHeight="0" fitToWidth="1" horizontalDpi="600" verticalDpi="600" orientation="portrait" scale="68" r:id="rId1"/>
  <headerFooter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view="pageLayout" workbookViewId="0" topLeftCell="A1">
      <selection activeCell="C58" sqref="C58"/>
    </sheetView>
  </sheetViews>
  <sheetFormatPr defaultColWidth="9.140625" defaultRowHeight="15"/>
  <cols>
    <col min="1" max="1" width="6.00390625" style="1" customWidth="1"/>
    <col min="2" max="2" width="40.00390625" style="7" customWidth="1"/>
    <col min="3" max="3" width="24.8515625" style="4" customWidth="1"/>
    <col min="4" max="4" width="17.421875" style="11" customWidth="1"/>
    <col min="5" max="6" width="17.57421875" style="5" customWidth="1"/>
    <col min="7" max="7" width="18.28125" style="5" customWidth="1"/>
    <col min="8" max="16384" width="9.140625" style="4" customWidth="1"/>
  </cols>
  <sheetData>
    <row r="1" spans="1:7" s="2" customFormat="1" ht="21">
      <c r="A1" s="85" t="s">
        <v>51</v>
      </c>
      <c r="B1" s="85"/>
      <c r="C1" s="85"/>
      <c r="D1" s="85"/>
      <c r="E1" s="85"/>
      <c r="F1" s="85"/>
      <c r="G1" s="85"/>
    </row>
    <row r="2" spans="1:7" s="2" customFormat="1" ht="21">
      <c r="A2" s="3" t="s">
        <v>4</v>
      </c>
      <c r="B2" s="8"/>
      <c r="C2" s="60"/>
      <c r="D2" s="13"/>
      <c r="E2" s="14"/>
      <c r="F2" s="14"/>
      <c r="G2" s="14"/>
    </row>
    <row r="3" ht="16.5" thickBot="1"/>
    <row r="4" spans="1:7" s="7" customFormat="1" ht="15.75">
      <c r="A4" s="30" t="s">
        <v>41</v>
      </c>
      <c r="B4" s="28"/>
      <c r="C4" s="86"/>
      <c r="D4" s="87"/>
      <c r="E4" s="87"/>
      <c r="F4" s="87"/>
      <c r="G4" s="88"/>
    </row>
    <row r="5" spans="1:7" s="7" customFormat="1" ht="63.75" thickBot="1">
      <c r="A5" s="59" t="s">
        <v>1</v>
      </c>
      <c r="B5" s="54" t="s">
        <v>49</v>
      </c>
      <c r="C5" s="55" t="s">
        <v>50</v>
      </c>
      <c r="D5" s="55" t="s">
        <v>55</v>
      </c>
      <c r="E5" s="55" t="s">
        <v>54</v>
      </c>
      <c r="F5" s="55" t="s">
        <v>48</v>
      </c>
      <c r="G5" s="56" t="s">
        <v>18</v>
      </c>
    </row>
    <row r="6" spans="1:7" s="5" customFormat="1" ht="15.75">
      <c r="A6" s="41">
        <v>1</v>
      </c>
      <c r="B6" s="75" t="s">
        <v>53</v>
      </c>
      <c r="C6" s="38" t="s">
        <v>52</v>
      </c>
      <c r="D6" s="76">
        <v>18</v>
      </c>
      <c r="E6" s="77">
        <v>15</v>
      </c>
      <c r="F6" s="63">
        <f>D6*E6</f>
        <v>270</v>
      </c>
      <c r="G6" s="37">
        <f>F6/F18</f>
        <v>0.43636363636363634</v>
      </c>
    </row>
    <row r="7" spans="1:7" s="5" customFormat="1" ht="15.75">
      <c r="A7" s="43">
        <v>2</v>
      </c>
      <c r="B7" s="71" t="s">
        <v>56</v>
      </c>
      <c r="C7" s="15" t="s">
        <v>57</v>
      </c>
      <c r="D7" s="68">
        <v>15</v>
      </c>
      <c r="E7" s="65">
        <v>15</v>
      </c>
      <c r="F7" s="63">
        <f>D7*E7</f>
        <v>225</v>
      </c>
      <c r="G7" s="12">
        <f>F7/F18</f>
        <v>0.36363636363636365</v>
      </c>
    </row>
    <row r="8" spans="1:7" s="5" customFormat="1" ht="15.75">
      <c r="A8" s="43">
        <v>3</v>
      </c>
      <c r="B8" s="71"/>
      <c r="C8" s="15"/>
      <c r="D8" s="68"/>
      <c r="E8" s="65"/>
      <c r="F8" s="70">
        <f>D8*E8</f>
        <v>0</v>
      </c>
      <c r="G8" s="12">
        <f>F8/F18</f>
        <v>0</v>
      </c>
    </row>
    <row r="9" spans="1:7" s="5" customFormat="1" ht="15.75">
      <c r="A9" s="43">
        <v>4</v>
      </c>
      <c r="B9" s="71"/>
      <c r="C9" s="15"/>
      <c r="D9" s="68"/>
      <c r="E9" s="65"/>
      <c r="F9" s="70">
        <f aca="true" t="shared" si="0" ref="F9:F15">D9*E9</f>
        <v>0</v>
      </c>
      <c r="G9" s="12">
        <f>F9/F18</f>
        <v>0</v>
      </c>
    </row>
    <row r="10" spans="1:7" s="5" customFormat="1" ht="15.75">
      <c r="A10" s="43">
        <v>5</v>
      </c>
      <c r="B10" s="71"/>
      <c r="C10" s="15"/>
      <c r="D10" s="68"/>
      <c r="E10" s="65"/>
      <c r="F10" s="70">
        <f t="shared" si="0"/>
        <v>0</v>
      </c>
      <c r="G10" s="12">
        <f>F10/F18</f>
        <v>0</v>
      </c>
    </row>
    <row r="11" spans="1:7" s="5" customFormat="1" ht="15.75">
      <c r="A11" s="43">
        <v>6</v>
      </c>
      <c r="B11" s="71"/>
      <c r="C11" s="15"/>
      <c r="D11" s="68"/>
      <c r="E11" s="65"/>
      <c r="F11" s="70">
        <f t="shared" si="0"/>
        <v>0</v>
      </c>
      <c r="G11" s="12">
        <f>F11/F18</f>
        <v>0</v>
      </c>
    </row>
    <row r="12" spans="1:7" s="5" customFormat="1" ht="15.75">
      <c r="A12" s="43">
        <v>7</v>
      </c>
      <c r="B12" s="71"/>
      <c r="C12" s="15"/>
      <c r="D12" s="68"/>
      <c r="E12" s="65"/>
      <c r="F12" s="70">
        <f t="shared" si="0"/>
        <v>0</v>
      </c>
      <c r="G12" s="12">
        <f>F12/F18</f>
        <v>0</v>
      </c>
    </row>
    <row r="13" spans="1:7" s="5" customFormat="1" ht="15.75">
      <c r="A13" s="43">
        <v>8</v>
      </c>
      <c r="B13" s="71"/>
      <c r="C13" s="15"/>
      <c r="D13" s="68"/>
      <c r="E13" s="65"/>
      <c r="F13" s="70">
        <f t="shared" si="0"/>
        <v>0</v>
      </c>
      <c r="G13" s="12">
        <f>F13/F18</f>
        <v>0</v>
      </c>
    </row>
    <row r="14" spans="1:7" s="5" customFormat="1" ht="15.75">
      <c r="A14" s="43">
        <v>9</v>
      </c>
      <c r="B14" s="71"/>
      <c r="C14" s="15"/>
      <c r="D14" s="68"/>
      <c r="E14" s="65"/>
      <c r="F14" s="70">
        <f t="shared" si="0"/>
        <v>0</v>
      </c>
      <c r="G14" s="12">
        <f>F14/F18</f>
        <v>0</v>
      </c>
    </row>
    <row r="15" spans="1:7" s="5" customFormat="1" ht="16.5" thickBot="1">
      <c r="A15" s="45">
        <v>10</v>
      </c>
      <c r="B15" s="73"/>
      <c r="C15" s="25"/>
      <c r="D15" s="69"/>
      <c r="E15" s="66"/>
      <c r="F15" s="74">
        <f t="shared" si="0"/>
        <v>0</v>
      </c>
      <c r="G15" s="27">
        <f>F15/F18</f>
        <v>0</v>
      </c>
    </row>
    <row r="16" spans="1:7" s="5" customFormat="1" ht="16.5" thickTop="1">
      <c r="A16" s="41">
        <v>11</v>
      </c>
      <c r="B16" s="62" t="s">
        <v>62</v>
      </c>
      <c r="C16" s="81"/>
      <c r="D16" s="67">
        <f>SUM(D6:D15)</f>
        <v>33</v>
      </c>
      <c r="E16" s="64">
        <f>SUM(E6:E15)</f>
        <v>30</v>
      </c>
      <c r="F16" s="63">
        <f>SUM(F6:F15)</f>
        <v>495</v>
      </c>
      <c r="G16" s="82">
        <f>F16/F18</f>
        <v>0.8</v>
      </c>
    </row>
    <row r="17" spans="1:7" s="5" customFormat="1" ht="15.75">
      <c r="A17" s="43">
        <v>12</v>
      </c>
      <c r="B17" s="71" t="s">
        <v>61</v>
      </c>
      <c r="C17" s="80"/>
      <c r="D17" s="83"/>
      <c r="E17" s="84"/>
      <c r="F17" s="16">
        <f>F16*0.25</f>
        <v>123.75</v>
      </c>
      <c r="G17" s="12">
        <f>F17/F18</f>
        <v>0.2</v>
      </c>
    </row>
    <row r="18" spans="1:7" s="7" customFormat="1" ht="15.75">
      <c r="A18" s="41">
        <v>13</v>
      </c>
      <c r="B18" s="42" t="s">
        <v>58</v>
      </c>
      <c r="C18" s="72"/>
      <c r="D18" s="78"/>
      <c r="E18" s="79"/>
      <c r="F18" s="61">
        <f>SUM(F16:F17)</f>
        <v>618.75</v>
      </c>
      <c r="G18" s="48"/>
    </row>
    <row r="19" spans="1:7" s="5" customFormat="1" ht="16.5" thickBot="1">
      <c r="A19" s="47">
        <v>14</v>
      </c>
      <c r="B19" s="40" t="s">
        <v>21</v>
      </c>
      <c r="C19" s="108">
        <f>F18/E55</f>
        <v>0.3333333333333333</v>
      </c>
      <c r="D19" s="108"/>
      <c r="E19" s="108"/>
      <c r="F19" s="108"/>
      <c r="G19" s="109"/>
    </row>
    <row r="20" spans="1:7" ht="16.5" thickBot="1">
      <c r="A20" s="18"/>
      <c r="B20" s="19"/>
      <c r="C20" s="20"/>
      <c r="D20" s="21"/>
      <c r="E20" s="21"/>
      <c r="F20" s="21"/>
      <c r="G20" s="22"/>
    </row>
    <row r="21" spans="1:7" s="7" customFormat="1" ht="15.75">
      <c r="A21" s="30" t="s">
        <v>59</v>
      </c>
      <c r="B21" s="28"/>
      <c r="C21" s="86"/>
      <c r="D21" s="87"/>
      <c r="E21" s="87"/>
      <c r="F21" s="87"/>
      <c r="G21" s="88"/>
    </row>
    <row r="22" spans="1:7" s="7" customFormat="1" ht="63.75" thickBot="1">
      <c r="A22" s="59" t="s">
        <v>1</v>
      </c>
      <c r="B22" s="54" t="s">
        <v>49</v>
      </c>
      <c r="C22" s="55" t="s">
        <v>50</v>
      </c>
      <c r="D22" s="55" t="s">
        <v>55</v>
      </c>
      <c r="E22" s="55" t="s">
        <v>54</v>
      </c>
      <c r="F22" s="55" t="s">
        <v>48</v>
      </c>
      <c r="G22" s="56" t="s">
        <v>18</v>
      </c>
    </row>
    <row r="23" spans="1:7" s="5" customFormat="1" ht="15.75">
      <c r="A23" s="41">
        <v>1</v>
      </c>
      <c r="B23" s="75" t="s">
        <v>53</v>
      </c>
      <c r="C23" s="38" t="s">
        <v>52</v>
      </c>
      <c r="D23" s="76">
        <v>18</v>
      </c>
      <c r="E23" s="77">
        <v>15</v>
      </c>
      <c r="F23" s="63">
        <f>D23*E23</f>
        <v>270</v>
      </c>
      <c r="G23" s="37">
        <f>F23/F35</f>
        <v>0.43636363636363634</v>
      </c>
    </row>
    <row r="24" spans="1:7" s="5" customFormat="1" ht="15.75">
      <c r="A24" s="43">
        <v>2</v>
      </c>
      <c r="B24" s="71" t="s">
        <v>56</v>
      </c>
      <c r="C24" s="15" t="s">
        <v>57</v>
      </c>
      <c r="D24" s="68">
        <v>15</v>
      </c>
      <c r="E24" s="65">
        <v>15</v>
      </c>
      <c r="F24" s="63">
        <f>D24*E24</f>
        <v>225</v>
      </c>
      <c r="G24" s="12">
        <f>F24/F35</f>
        <v>0.36363636363636365</v>
      </c>
    </row>
    <row r="25" spans="1:7" s="5" customFormat="1" ht="15.75">
      <c r="A25" s="43">
        <v>3</v>
      </c>
      <c r="B25" s="71"/>
      <c r="C25" s="15"/>
      <c r="D25" s="68"/>
      <c r="E25" s="65"/>
      <c r="F25" s="70">
        <f>D25*E25</f>
        <v>0</v>
      </c>
      <c r="G25" s="12">
        <f>F25/F35</f>
        <v>0</v>
      </c>
    </row>
    <row r="26" spans="1:7" s="5" customFormat="1" ht="15.75">
      <c r="A26" s="43">
        <v>4</v>
      </c>
      <c r="B26" s="71"/>
      <c r="C26" s="15"/>
      <c r="D26" s="68"/>
      <c r="E26" s="65"/>
      <c r="F26" s="70">
        <f aca="true" t="shared" si="1" ref="F26:F32">D26*E26</f>
        <v>0</v>
      </c>
      <c r="G26" s="12">
        <f>F26/F35</f>
        <v>0</v>
      </c>
    </row>
    <row r="27" spans="1:7" s="5" customFormat="1" ht="15.75">
      <c r="A27" s="43">
        <v>5</v>
      </c>
      <c r="B27" s="71"/>
      <c r="C27" s="15"/>
      <c r="D27" s="68"/>
      <c r="E27" s="65"/>
      <c r="F27" s="70">
        <f t="shared" si="1"/>
        <v>0</v>
      </c>
      <c r="G27" s="12">
        <f>F27/F35</f>
        <v>0</v>
      </c>
    </row>
    <row r="28" spans="1:7" s="5" customFormat="1" ht="15.75">
      <c r="A28" s="43">
        <v>6</v>
      </c>
      <c r="B28" s="71"/>
      <c r="C28" s="15"/>
      <c r="D28" s="68"/>
      <c r="E28" s="65"/>
      <c r="F28" s="70">
        <f t="shared" si="1"/>
        <v>0</v>
      </c>
      <c r="G28" s="12">
        <f>F28/F35</f>
        <v>0</v>
      </c>
    </row>
    <row r="29" spans="1:7" s="5" customFormat="1" ht="15.75">
      <c r="A29" s="43">
        <v>7</v>
      </c>
      <c r="B29" s="71"/>
      <c r="C29" s="15"/>
      <c r="D29" s="68"/>
      <c r="E29" s="65"/>
      <c r="F29" s="70">
        <f t="shared" si="1"/>
        <v>0</v>
      </c>
      <c r="G29" s="12">
        <f>F29/F35</f>
        <v>0</v>
      </c>
    </row>
    <row r="30" spans="1:7" s="5" customFormat="1" ht="15.75">
      <c r="A30" s="43">
        <v>8</v>
      </c>
      <c r="B30" s="71"/>
      <c r="C30" s="15"/>
      <c r="D30" s="68"/>
      <c r="E30" s="65"/>
      <c r="F30" s="70">
        <f t="shared" si="1"/>
        <v>0</v>
      </c>
      <c r="G30" s="12">
        <f>F30/F35</f>
        <v>0</v>
      </c>
    </row>
    <row r="31" spans="1:7" s="5" customFormat="1" ht="15.75">
      <c r="A31" s="43">
        <v>9</v>
      </c>
      <c r="B31" s="71"/>
      <c r="C31" s="15"/>
      <c r="D31" s="68"/>
      <c r="E31" s="65"/>
      <c r="F31" s="70">
        <f t="shared" si="1"/>
        <v>0</v>
      </c>
      <c r="G31" s="12">
        <f>F31/F35</f>
        <v>0</v>
      </c>
    </row>
    <row r="32" spans="1:7" s="5" customFormat="1" ht="16.5" thickBot="1">
      <c r="A32" s="45">
        <v>10</v>
      </c>
      <c r="B32" s="73"/>
      <c r="C32" s="25"/>
      <c r="D32" s="69"/>
      <c r="E32" s="66"/>
      <c r="F32" s="74">
        <f t="shared" si="1"/>
        <v>0</v>
      </c>
      <c r="G32" s="27">
        <f>F32/F35</f>
        <v>0</v>
      </c>
    </row>
    <row r="33" spans="1:7" s="5" customFormat="1" ht="16.5" thickTop="1">
      <c r="A33" s="41">
        <v>11</v>
      </c>
      <c r="B33" s="62" t="s">
        <v>62</v>
      </c>
      <c r="C33" s="81"/>
      <c r="D33" s="67">
        <f>SUM(D23:D32)</f>
        <v>33</v>
      </c>
      <c r="E33" s="64">
        <f>SUM(E23:E32)</f>
        <v>30</v>
      </c>
      <c r="F33" s="63">
        <f>SUM(F23:F32)</f>
        <v>495</v>
      </c>
      <c r="G33" s="82">
        <f>F33/F35</f>
        <v>0.8</v>
      </c>
    </row>
    <row r="34" spans="1:7" s="5" customFormat="1" ht="15.75">
      <c r="A34" s="43">
        <v>12</v>
      </c>
      <c r="B34" s="71" t="s">
        <v>61</v>
      </c>
      <c r="C34" s="80"/>
      <c r="D34" s="83"/>
      <c r="E34" s="84"/>
      <c r="F34" s="16">
        <f>F33*0.25</f>
        <v>123.75</v>
      </c>
      <c r="G34" s="12">
        <f>F34/F35</f>
        <v>0.2</v>
      </c>
    </row>
    <row r="35" spans="1:7" s="7" customFormat="1" ht="15.75">
      <c r="A35" s="41">
        <v>13</v>
      </c>
      <c r="B35" s="42" t="s">
        <v>58</v>
      </c>
      <c r="C35" s="72"/>
      <c r="D35" s="78"/>
      <c r="E35" s="79"/>
      <c r="F35" s="61">
        <f>SUM(F33:F34)</f>
        <v>618.75</v>
      </c>
      <c r="G35" s="48"/>
    </row>
    <row r="36" spans="1:7" s="7" customFormat="1" ht="16.5" thickBot="1">
      <c r="A36" s="47">
        <v>14</v>
      </c>
      <c r="B36" s="40" t="s">
        <v>21</v>
      </c>
      <c r="C36" s="108">
        <f>F35/E55</f>
        <v>0.3333333333333333</v>
      </c>
      <c r="D36" s="108"/>
      <c r="E36" s="108"/>
      <c r="F36" s="108"/>
      <c r="G36" s="109"/>
    </row>
    <row r="37" spans="1:7" s="7" customFormat="1" ht="16.5" thickBot="1">
      <c r="A37" s="49"/>
      <c r="B37" s="50"/>
      <c r="C37" s="51"/>
      <c r="D37" s="52"/>
      <c r="E37" s="52"/>
      <c r="F37" s="52"/>
      <c r="G37" s="53"/>
    </row>
    <row r="38" spans="1:7" s="7" customFormat="1" ht="15.75">
      <c r="A38" s="30" t="s">
        <v>60</v>
      </c>
      <c r="B38" s="28"/>
      <c r="C38" s="86"/>
      <c r="D38" s="87"/>
      <c r="E38" s="87"/>
      <c r="F38" s="87"/>
      <c r="G38" s="88"/>
    </row>
    <row r="39" spans="1:7" s="7" customFormat="1" ht="63.75" thickBot="1">
      <c r="A39" s="59" t="s">
        <v>1</v>
      </c>
      <c r="B39" s="54" t="s">
        <v>49</v>
      </c>
      <c r="C39" s="55" t="s">
        <v>50</v>
      </c>
      <c r="D39" s="55" t="s">
        <v>55</v>
      </c>
      <c r="E39" s="55" t="s">
        <v>54</v>
      </c>
      <c r="F39" s="55" t="s">
        <v>48</v>
      </c>
      <c r="G39" s="56" t="s">
        <v>18</v>
      </c>
    </row>
    <row r="40" spans="1:7" s="5" customFormat="1" ht="15.75">
      <c r="A40" s="41">
        <v>1</v>
      </c>
      <c r="B40" s="75" t="s">
        <v>53</v>
      </c>
      <c r="C40" s="38" t="s">
        <v>52</v>
      </c>
      <c r="D40" s="76">
        <v>18</v>
      </c>
      <c r="E40" s="77">
        <v>15</v>
      </c>
      <c r="F40" s="63">
        <f>D40*E40</f>
        <v>270</v>
      </c>
      <c r="G40" s="37">
        <f>F40/F52</f>
        <v>0.43636363636363634</v>
      </c>
    </row>
    <row r="41" spans="1:7" s="5" customFormat="1" ht="15.75">
      <c r="A41" s="43">
        <v>2</v>
      </c>
      <c r="B41" s="71" t="s">
        <v>56</v>
      </c>
      <c r="C41" s="15" t="s">
        <v>57</v>
      </c>
      <c r="D41" s="68">
        <v>15</v>
      </c>
      <c r="E41" s="65">
        <v>15</v>
      </c>
      <c r="F41" s="63">
        <f>D41*E41</f>
        <v>225</v>
      </c>
      <c r="G41" s="12">
        <f>F41/F52</f>
        <v>0.36363636363636365</v>
      </c>
    </row>
    <row r="42" spans="1:7" s="5" customFormat="1" ht="15.75">
      <c r="A42" s="43">
        <v>3</v>
      </c>
      <c r="B42" s="71"/>
      <c r="C42" s="15"/>
      <c r="D42" s="68"/>
      <c r="E42" s="65"/>
      <c r="F42" s="70">
        <f>D42*E42</f>
        <v>0</v>
      </c>
      <c r="G42" s="12">
        <f>F42/F52</f>
        <v>0</v>
      </c>
    </row>
    <row r="43" spans="1:7" s="5" customFormat="1" ht="15.75">
      <c r="A43" s="43">
        <v>4</v>
      </c>
      <c r="B43" s="71"/>
      <c r="C43" s="15"/>
      <c r="D43" s="68"/>
      <c r="E43" s="65"/>
      <c r="F43" s="70">
        <f aca="true" t="shared" si="2" ref="F43:F49">D43*E43</f>
        <v>0</v>
      </c>
      <c r="G43" s="12">
        <f>F43/F52</f>
        <v>0</v>
      </c>
    </row>
    <row r="44" spans="1:7" s="5" customFormat="1" ht="15.75">
      <c r="A44" s="43">
        <v>5</v>
      </c>
      <c r="B44" s="71"/>
      <c r="C44" s="15"/>
      <c r="D44" s="68"/>
      <c r="E44" s="65"/>
      <c r="F44" s="70">
        <f t="shared" si="2"/>
        <v>0</v>
      </c>
      <c r="G44" s="12">
        <f>F44/F52</f>
        <v>0</v>
      </c>
    </row>
    <row r="45" spans="1:7" s="5" customFormat="1" ht="15.75">
      <c r="A45" s="43">
        <v>6</v>
      </c>
      <c r="B45" s="71"/>
      <c r="C45" s="15"/>
      <c r="D45" s="68"/>
      <c r="E45" s="65"/>
      <c r="F45" s="70">
        <f t="shared" si="2"/>
        <v>0</v>
      </c>
      <c r="G45" s="12">
        <f>F45/F52</f>
        <v>0</v>
      </c>
    </row>
    <row r="46" spans="1:7" s="5" customFormat="1" ht="15.75">
      <c r="A46" s="43">
        <v>7</v>
      </c>
      <c r="B46" s="71"/>
      <c r="C46" s="15"/>
      <c r="D46" s="68"/>
      <c r="E46" s="65"/>
      <c r="F46" s="70">
        <f t="shared" si="2"/>
        <v>0</v>
      </c>
      <c r="G46" s="12">
        <f>F46/F52</f>
        <v>0</v>
      </c>
    </row>
    <row r="47" spans="1:7" s="5" customFormat="1" ht="15.75">
      <c r="A47" s="43">
        <v>8</v>
      </c>
      <c r="B47" s="71"/>
      <c r="C47" s="15"/>
      <c r="D47" s="68"/>
      <c r="E47" s="65"/>
      <c r="F47" s="70">
        <f t="shared" si="2"/>
        <v>0</v>
      </c>
      <c r="G47" s="12">
        <f>F47/F52</f>
        <v>0</v>
      </c>
    </row>
    <row r="48" spans="1:7" s="5" customFormat="1" ht="15.75">
      <c r="A48" s="43">
        <v>9</v>
      </c>
      <c r="B48" s="71"/>
      <c r="C48" s="15"/>
      <c r="D48" s="68"/>
      <c r="E48" s="65"/>
      <c r="F48" s="70">
        <f t="shared" si="2"/>
        <v>0</v>
      </c>
      <c r="G48" s="12">
        <f>F48/F52</f>
        <v>0</v>
      </c>
    </row>
    <row r="49" spans="1:7" s="5" customFormat="1" ht="16.5" thickBot="1">
      <c r="A49" s="45">
        <v>10</v>
      </c>
      <c r="B49" s="73"/>
      <c r="C49" s="25"/>
      <c r="D49" s="69"/>
      <c r="E49" s="66"/>
      <c r="F49" s="74">
        <f t="shared" si="2"/>
        <v>0</v>
      </c>
      <c r="G49" s="27">
        <f>F49/F52</f>
        <v>0</v>
      </c>
    </row>
    <row r="50" spans="1:7" s="5" customFormat="1" ht="16.5" thickTop="1">
      <c r="A50" s="41">
        <v>11</v>
      </c>
      <c r="B50" s="62" t="s">
        <v>62</v>
      </c>
      <c r="C50" s="81"/>
      <c r="D50" s="67">
        <f>SUM(D40:D49)</f>
        <v>33</v>
      </c>
      <c r="E50" s="64">
        <f>SUM(E40:E49)</f>
        <v>30</v>
      </c>
      <c r="F50" s="63">
        <f>SUM(F40:F49)</f>
        <v>495</v>
      </c>
      <c r="G50" s="82">
        <f>F50/F52</f>
        <v>0.8</v>
      </c>
    </row>
    <row r="51" spans="1:7" s="5" customFormat="1" ht="15.75">
      <c r="A51" s="43">
        <v>12</v>
      </c>
      <c r="B51" s="71" t="s">
        <v>61</v>
      </c>
      <c r="C51" s="80"/>
      <c r="D51" s="83"/>
      <c r="E51" s="84"/>
      <c r="F51" s="16">
        <f>F50*0.25</f>
        <v>123.75</v>
      </c>
      <c r="G51" s="12">
        <f>F51/F52</f>
        <v>0.2</v>
      </c>
    </row>
    <row r="52" spans="1:7" s="7" customFormat="1" ht="15.75">
      <c r="A52" s="41">
        <v>13</v>
      </c>
      <c r="B52" s="42" t="s">
        <v>58</v>
      </c>
      <c r="C52" s="72"/>
      <c r="D52" s="78"/>
      <c r="E52" s="79"/>
      <c r="F52" s="61">
        <f>SUM(F50:F51)</f>
        <v>618.75</v>
      </c>
      <c r="G52" s="48"/>
    </row>
    <row r="53" spans="1:7" s="7" customFormat="1" ht="16.5" thickBot="1">
      <c r="A53" s="47">
        <v>14</v>
      </c>
      <c r="B53" s="40" t="s">
        <v>21</v>
      </c>
      <c r="C53" s="108">
        <f>F52/E55</f>
        <v>0.3333333333333333</v>
      </c>
      <c r="D53" s="108"/>
      <c r="E53" s="108"/>
      <c r="F53" s="108"/>
      <c r="G53" s="109"/>
    </row>
    <row r="54" spans="1:4" s="5" customFormat="1" ht="16.5" thickBot="1">
      <c r="A54" s="7"/>
      <c r="B54" s="7"/>
      <c r="D54" s="11"/>
    </row>
    <row r="55" spans="1:7" s="7" customFormat="1" ht="16.5" thickBot="1">
      <c r="A55" s="92" t="s">
        <v>22</v>
      </c>
      <c r="B55" s="93"/>
      <c r="C55" s="93"/>
      <c r="D55" s="93"/>
      <c r="E55" s="94">
        <f>F52+F35+F18</f>
        <v>1856.25</v>
      </c>
      <c r="F55" s="94"/>
      <c r="G55" s="95"/>
    </row>
  </sheetData>
  <sheetProtection/>
  <mergeCells count="9">
    <mergeCell ref="C38:G38"/>
    <mergeCell ref="C53:G53"/>
    <mergeCell ref="A55:D55"/>
    <mergeCell ref="E55:G55"/>
    <mergeCell ref="A1:G1"/>
    <mergeCell ref="C4:G4"/>
    <mergeCell ref="C19:G19"/>
    <mergeCell ref="C21:G21"/>
    <mergeCell ref="C36:G36"/>
  </mergeCells>
  <printOptions/>
  <pageMargins left="0.7" right="0.7" top="0.75" bottom="0.75" header="0.3" footer="0.3"/>
  <pageSetup fitToHeight="0" fitToWidth="1" horizontalDpi="600" verticalDpi="600" orientation="portrait" scale="63" r:id="rId1"/>
  <headerFooter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Minnesota Dept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Yang, Jennifer</dc:creator>
  <cp:keywords/>
  <dc:description/>
  <cp:lastModifiedBy>Dooley, Lea</cp:lastModifiedBy>
  <cp:lastPrinted>2015-06-19T15:06:01Z</cp:lastPrinted>
  <dcterms:created xsi:type="dcterms:W3CDTF">2015-05-12T18:06:15Z</dcterms:created>
  <dcterms:modified xsi:type="dcterms:W3CDTF">2015-11-25T16:43:05Z</dcterms:modified>
  <cp:category/>
  <cp:version/>
  <cp:contentType/>
  <cp:contentStatus/>
</cp:coreProperties>
</file>