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Public Web\"/>
    </mc:Choice>
  </mc:AlternateContent>
  <bookViews>
    <workbookView xWindow="11385" yWindow="0" windowWidth="11355" windowHeight="8700" tabRatio="871"/>
  </bookViews>
  <sheets>
    <sheet name="Direct Staffing" sheetId="10" r:id="rId1"/>
    <sheet name="Emp. Related Exp." sheetId="3" r:id="rId2"/>
    <sheet name="Program Related Expenses" sheetId="6" r:id="rId3"/>
    <sheet name="Regional Variance Factor" sheetId="12" r:id="rId4"/>
    <sheet name="Respite Rate Framework" sheetId="9" r:id="rId5"/>
    <sheet name="Version" sheetId="11"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calcId="152511"/>
</workbook>
</file>

<file path=xl/calcChain.xml><?xml version="1.0" encoding="utf-8"?>
<calcChain xmlns="http://schemas.openxmlformats.org/spreadsheetml/2006/main">
  <c r="E10" i="10" l="1"/>
  <c r="B7" i="12"/>
  <c r="B13" i="9"/>
  <c r="B5" i="12"/>
  <c r="E13" i="6"/>
  <c r="B10" i="9"/>
  <c r="D19" i="10"/>
  <c r="C22" i="10"/>
  <c r="B4" i="9"/>
  <c r="D4" i="9"/>
  <c r="C19" i="3"/>
  <c r="B7" i="9"/>
  <c r="B24" i="9"/>
  <c r="B36" i="9"/>
  <c r="D13" i="9"/>
  <c r="B18" i="9"/>
  <c r="D15" i="9"/>
  <c r="B15" i="9"/>
  <c r="B33" i="9"/>
  <c r="B27" i="9"/>
  <c r="B21" i="9"/>
  <c r="B30" i="9"/>
  <c r="B39" i="9"/>
  <c r="D7" i="9"/>
  <c r="E10" i="9"/>
  <c r="D10" i="9"/>
</calcChain>
</file>

<file path=xl/sharedStrings.xml><?xml version="1.0" encoding="utf-8"?>
<sst xmlns="http://schemas.openxmlformats.org/spreadsheetml/2006/main" count="281" uniqueCount="196">
  <si>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</si>
  <si>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</si>
  <si>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</si>
  <si>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</si>
  <si>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</si>
  <si>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</si>
  <si>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</si>
  <si>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</si>
  <si>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</si>
  <si>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</si>
  <si>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</si>
  <si>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</si>
  <si>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</si>
  <si>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</si>
  <si>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</si>
  <si>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</si>
  <si>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</si>
  <si>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</si>
  <si>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</si>
  <si>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</si>
  <si>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</si>
  <si>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</si>
  <si>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</si>
  <si>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</si>
  <si>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</si>
  <si>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</si>
  <si>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</si>
  <si>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</si>
  <si>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</si>
  <si>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</si>
  <si>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</si>
  <si>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</si>
  <si>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</si>
  <si>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</si>
  <si>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</si>
  <si>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</si>
  <si>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</si>
  <si>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</si>
  <si>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</si>
  <si>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</si>
  <si>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</si>
  <si>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</si>
  <si>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</si>
  <si>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</si>
  <si>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</si>
  <si>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</si>
  <si>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</si>
  <si>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</si>
  <si>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</si>
  <si>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</si>
  <si>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</si>
  <si>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</si>
  <si>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</si>
  <si>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</si>
  <si>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</si>
  <si>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</si>
  <si>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</si>
  <si>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</si>
  <si>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</si>
  <si>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</si>
  <si>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</si>
  <si>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</si>
  <si>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</si>
  <si>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</si>
  <si>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</si>
  <si>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</si>
  <si>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</si>
  <si>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</si>
  <si>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</si>
  <si>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</si>
  <si>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Pre COLA Total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</si>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</sst>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7"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3" fillId="3" borderId="1" xfId="0" applyFont="1" applyFill="1" applyBorder="1"/>
    <xf numFmtId="10" fontId="3" fillId="3" borderId="1" xfId="0" applyNumberFormat="1" applyFont="1" applyFill="1" applyBorder="1"/>
    <xf numFmtId="10" fontId="1" fillId="3" borderId="5" xfId="3" applyNumberFormat="1" applyFill="1" applyBorder="1" applyAlignment="1"/>
    <xf numFmtId="10" fontId="5" fillId="3" borderId="1" xfId="0" applyNumberFormat="1" applyFont="1" applyFill="1" applyBorder="1"/>
    <xf numFmtId="0" fontId="3" fillId="3" borderId="7"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1" fillId="3" borderId="1" xfId="0" applyNumberFormat="1" applyFont="1" applyFill="1" applyBorder="1"/>
    <xf numFmtId="0" fontId="5" fillId="3" borderId="0" xfId="0" applyFont="1" applyFill="1" applyBorder="1" applyAlignment="1"/>
    <xf numFmtId="10" fontId="5" fillId="3" borderId="0" xfId="3" applyNumberFormat="1" applyFont="1" applyFill="1" applyBorder="1" applyAlignment="1">
      <alignment vertical="top"/>
    </xf>
    <xf numFmtId="165" fontId="3" fillId="0" borderId="0" xfId="3" applyNumberFormat="1" applyFont="1" applyFill="1" applyProtection="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3" fillId="0" borderId="0" xfId="0" applyFon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5" borderId="15" xfId="0" applyFont="1" applyFill="1" applyBorder="1" applyAlignment="1">
      <alignment vertical="center"/>
    </xf>
    <xf numFmtId="0" fontId="7" fillId="5" borderId="15" xfId="0" applyFont="1" applyFill="1" applyBorder="1" applyAlignment="1">
      <alignment horizontal="left" vertical="center"/>
    </xf>
    <xf numFmtId="0" fontId="8" fillId="6" borderId="15" xfId="0" applyFont="1" applyFill="1" applyBorder="1" applyAlignment="1">
      <alignment vertical="center"/>
    </xf>
    <xf numFmtId="0" fontId="8" fillId="6" borderId="15" xfId="0" quotePrefix="1" applyFont="1" applyFill="1" applyBorder="1" applyAlignment="1">
      <alignment horizontal="left" vertical="center"/>
    </xf>
    <xf numFmtId="0" fontId="8" fillId="0" borderId="15" xfId="0" applyFont="1" applyBorder="1" applyAlignment="1">
      <alignment vertical="center"/>
    </xf>
    <xf numFmtId="167" fontId="0" fillId="0" borderId="15" xfId="0" applyNumberFormat="1" applyBorder="1"/>
    <xf numFmtId="0" fontId="0" fillId="0" borderId="1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3" applyNumberFormat="1" applyFont="1" applyFill="1" applyBorder="1"/>
    <xf numFmtId="44" fontId="9" fillId="7" borderId="0" xfId="2" applyFont="1" applyFill="1" applyAlignment="1">
      <alignment horizontal="right"/>
    </xf>
    <xf numFmtId="165" fontId="9" fillId="4" borderId="0" xfId="0" applyNumberFormat="1" applyFont="1" applyFill="1"/>
    <xf numFmtId="44" fontId="9" fillId="7" borderId="0" xfId="2" applyFont="1" applyFill="1" applyAlignment="1">
      <alignment horizontal="left"/>
    </xf>
    <xf numFmtId="0" fontId="10" fillId="3" borderId="0" xfId="0" applyFont="1" applyFill="1"/>
    <xf numFmtId="44" fontId="1" fillId="8" borderId="8" xfId="2" applyFont="1" applyFill="1" applyBorder="1" applyAlignment="1" applyProtection="1">
      <alignment horizontal="center" vertical="top"/>
      <protection locked="0"/>
    </xf>
    <xf numFmtId="44" fontId="1" fillId="8" borderId="9" xfId="2" applyFont="1" applyFill="1" applyBorder="1" applyAlignment="1" applyProtection="1">
      <alignment horizontal="center" vertical="top"/>
      <protection locked="0"/>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10" fontId="0" fillId="3" borderId="8" xfId="3" applyNumberFormat="1" applyFont="1" applyFill="1" applyBorder="1" applyAlignment="1">
      <alignment horizontal="right" vertical="top"/>
    </xf>
    <xf numFmtId="10" fontId="0" fillId="3" borderId="12"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zoomScale="107" zoomScaleNormal="107" workbookViewId="0">
      <selection activeCell="F18" sqref="F18"/>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16384" width="9.140625" style="3"/>
  </cols>
  <sheetData>
    <row r="1" spans="1:8" ht="15" customHeight="1" x14ac:dyDescent="0.2">
      <c r="A1" s="56" t="s">
        <v>12</v>
      </c>
      <c r="B1" s="56"/>
      <c r="C1" s="20"/>
      <c r="D1" s="20"/>
      <c r="E1" s="20"/>
      <c r="F1" s="20"/>
      <c r="G1" s="20"/>
      <c r="H1" s="20"/>
    </row>
    <row r="2" spans="1:8" x14ac:dyDescent="0.2">
      <c r="A2" s="20"/>
      <c r="B2" s="20"/>
      <c r="C2" s="20"/>
      <c r="D2" s="20"/>
      <c r="E2" s="20"/>
      <c r="F2" s="20"/>
      <c r="G2" s="20"/>
      <c r="H2" s="20"/>
    </row>
    <row r="3" spans="1:8" x14ac:dyDescent="0.2">
      <c r="A3" s="57" t="s">
        <v>16</v>
      </c>
      <c r="B3" s="57"/>
      <c r="C3" s="20"/>
      <c r="D3" s="20"/>
      <c r="E3" s="20"/>
      <c r="F3" s="20"/>
      <c r="G3" s="20"/>
      <c r="H3" s="20"/>
    </row>
    <row r="4" spans="1:8" x14ac:dyDescent="0.2">
      <c r="A4" s="7" t="s">
        <v>25</v>
      </c>
      <c r="B4" s="7"/>
      <c r="C4" s="8"/>
      <c r="D4" s="20"/>
      <c r="E4" s="20"/>
      <c r="F4" s="20"/>
      <c r="G4" s="20"/>
      <c r="H4" s="20"/>
    </row>
    <row r="5" spans="1:8" x14ac:dyDescent="0.2">
      <c r="A5" s="89" t="s">
        <v>0</v>
      </c>
      <c r="B5" s="89"/>
      <c r="C5" s="5" t="s">
        <v>54</v>
      </c>
      <c r="D5" s="20"/>
      <c r="E5" s="20"/>
      <c r="F5" s="20"/>
      <c r="G5" s="20"/>
    </row>
    <row r="6" spans="1:8" x14ac:dyDescent="0.2">
      <c r="A6" s="90" t="s">
        <v>55</v>
      </c>
      <c r="B6" s="91"/>
      <c r="C6" s="37">
        <v>11.86</v>
      </c>
      <c r="D6" s="20"/>
      <c r="E6" s="20"/>
      <c r="F6" s="20"/>
      <c r="G6" s="20"/>
    </row>
    <row r="7" spans="1:8" x14ac:dyDescent="0.2">
      <c r="A7" s="20"/>
      <c r="B7" s="20"/>
      <c r="C7" s="20"/>
      <c r="D7" s="20"/>
      <c r="E7" s="20"/>
      <c r="F7" s="20">
        <v>1.9173</v>
      </c>
      <c r="G7" s="20"/>
      <c r="H7" s="20"/>
    </row>
    <row r="8" spans="1:8" x14ac:dyDescent="0.2">
      <c r="A8" s="7" t="s">
        <v>38</v>
      </c>
      <c r="B8" s="20"/>
      <c r="C8" s="20"/>
      <c r="D8" s="20"/>
      <c r="E8" s="20"/>
      <c r="F8" s="20"/>
      <c r="G8" s="20"/>
      <c r="H8" s="20"/>
    </row>
    <row r="9" spans="1:8" x14ac:dyDescent="0.2">
      <c r="A9" s="16" t="s">
        <v>39</v>
      </c>
      <c r="B9" s="17"/>
      <c r="C9" s="17" t="s">
        <v>40</v>
      </c>
      <c r="D9" s="1" t="s">
        <v>41</v>
      </c>
      <c r="E9" s="1" t="s">
        <v>42</v>
      </c>
      <c r="F9" s="20"/>
      <c r="G9" s="20"/>
      <c r="H9" s="20"/>
    </row>
    <row r="10" spans="1:8" x14ac:dyDescent="0.2">
      <c r="A10" s="85" t="s">
        <v>43</v>
      </c>
      <c r="B10" s="86"/>
      <c r="C10" s="40">
        <v>17.43</v>
      </c>
      <c r="D10" s="41">
        <v>0.11</v>
      </c>
      <c r="E10" s="18">
        <f>C10*D10</f>
        <v>1.9173</v>
      </c>
      <c r="F10" s="20"/>
      <c r="G10" s="20"/>
      <c r="H10" s="20"/>
    </row>
    <row r="11" spans="1:8" x14ac:dyDescent="0.2">
      <c r="A11" s="20"/>
      <c r="B11" s="20"/>
      <c r="C11" s="20"/>
      <c r="D11" s="20"/>
      <c r="E11" s="20"/>
      <c r="F11" s="20"/>
      <c r="G11" s="20"/>
      <c r="H11" s="20"/>
    </row>
    <row r="12" spans="1:8" x14ac:dyDescent="0.2">
      <c r="A12" s="30" t="s">
        <v>44</v>
      </c>
      <c r="B12" s="42"/>
      <c r="C12" s="43"/>
      <c r="D12" s="44"/>
      <c r="E12" s="20"/>
      <c r="F12" s="20"/>
      <c r="G12" s="20"/>
      <c r="H12" s="20"/>
    </row>
    <row r="13" spans="1:8" ht="25.5" x14ac:dyDescent="0.2">
      <c r="A13" s="45" t="s">
        <v>45</v>
      </c>
      <c r="B13" s="5" t="s">
        <v>46</v>
      </c>
      <c r="C13" s="46" t="s">
        <v>47</v>
      </c>
      <c r="D13" s="20"/>
      <c r="E13" s="20"/>
      <c r="F13" s="20"/>
      <c r="G13" s="20"/>
      <c r="H13" s="20"/>
    </row>
    <row r="14" spans="1:8" x14ac:dyDescent="0.2">
      <c r="A14" s="47" t="s">
        <v>48</v>
      </c>
      <c r="B14" s="48">
        <v>0</v>
      </c>
      <c r="C14" s="83">
        <v>0</v>
      </c>
      <c r="D14" s="20"/>
      <c r="E14" s="20"/>
      <c r="F14" s="20"/>
      <c r="G14" s="20"/>
      <c r="H14" s="20"/>
    </row>
    <row r="15" spans="1:8" x14ac:dyDescent="0.2">
      <c r="A15" s="47" t="s">
        <v>49</v>
      </c>
      <c r="B15" s="49">
        <v>2.5</v>
      </c>
      <c r="C15" s="84"/>
      <c r="D15" s="20"/>
      <c r="E15" s="20"/>
      <c r="F15" s="20"/>
      <c r="G15" s="20"/>
      <c r="H15" s="20"/>
    </row>
    <row r="16" spans="1:8" x14ac:dyDescent="0.2">
      <c r="A16" s="20"/>
      <c r="B16" s="20"/>
      <c r="C16" s="20"/>
      <c r="D16" s="20"/>
      <c r="E16" s="20"/>
      <c r="F16" s="20"/>
      <c r="G16" s="20"/>
      <c r="H16" s="20"/>
    </row>
    <row r="17" spans="1:8" x14ac:dyDescent="0.2">
      <c r="A17" s="7" t="s">
        <v>50</v>
      </c>
      <c r="B17" s="3"/>
      <c r="C17" s="3"/>
      <c r="D17" s="3"/>
      <c r="E17" s="3"/>
      <c r="F17" s="3"/>
      <c r="G17" s="20"/>
      <c r="H17" s="20"/>
    </row>
    <row r="18" spans="1:8" x14ac:dyDescent="0.2">
      <c r="A18" s="16" t="s">
        <v>29</v>
      </c>
      <c r="B18" s="17"/>
      <c r="C18" s="17"/>
      <c r="D18" s="1" t="s">
        <v>11</v>
      </c>
      <c r="E18" s="20"/>
      <c r="F18" s="20"/>
      <c r="G18" s="20"/>
      <c r="H18" s="20"/>
    </row>
    <row r="19" spans="1:8" x14ac:dyDescent="0.2">
      <c r="A19" s="85" t="s">
        <v>22</v>
      </c>
      <c r="B19" s="86"/>
      <c r="C19" s="27">
        <v>8.7099999999999997E-2</v>
      </c>
      <c r="D19" s="18">
        <f>C19*(C6+E10+C14)</f>
        <v>1.2000028300000001</v>
      </c>
      <c r="E19" s="20"/>
      <c r="F19" s="20"/>
      <c r="G19" s="20"/>
      <c r="H19" s="20"/>
    </row>
    <row r="20" spans="1:8" x14ac:dyDescent="0.2">
      <c r="A20" s="20"/>
      <c r="B20" s="20"/>
      <c r="C20" s="20"/>
      <c r="D20" s="20"/>
      <c r="E20" s="20"/>
      <c r="F20" s="20"/>
      <c r="G20" s="20"/>
      <c r="H20" s="20"/>
    </row>
    <row r="21" spans="1:8" x14ac:dyDescent="0.2">
      <c r="A21" s="7" t="s">
        <v>51</v>
      </c>
      <c r="B21" s="3"/>
      <c r="C21" s="3"/>
      <c r="D21" s="20"/>
      <c r="E21" s="20"/>
      <c r="F21" s="20"/>
      <c r="G21" s="20"/>
      <c r="H21" s="20"/>
    </row>
    <row r="22" spans="1:8" x14ac:dyDescent="0.2">
      <c r="A22" s="87" t="s">
        <v>17</v>
      </c>
      <c r="B22" s="88"/>
      <c r="C22" s="19">
        <f>C6+E10+C14+D19</f>
        <v>14.977302830000001</v>
      </c>
      <c r="D22" s="20"/>
      <c r="E22" s="20"/>
      <c r="F22" s="20"/>
      <c r="G22" s="20"/>
      <c r="H22" s="20"/>
    </row>
    <row r="23" spans="1:8" ht="19.5" customHeight="1" x14ac:dyDescent="0.2">
      <c r="A23" s="20"/>
      <c r="B23" s="20"/>
      <c r="C23" s="20"/>
      <c r="D23" s="20"/>
      <c r="E23" s="20"/>
      <c r="F23" s="20"/>
      <c r="G23" s="20"/>
      <c r="H23" s="20"/>
    </row>
    <row r="24" spans="1:8" x14ac:dyDescent="0.2">
      <c r="A24" s="20"/>
      <c r="B24" s="20"/>
      <c r="C24" s="20"/>
      <c r="D24" s="20"/>
      <c r="E24" s="20"/>
      <c r="F24" s="20"/>
      <c r="G24" s="20"/>
      <c r="H24" s="20"/>
    </row>
  </sheetData>
  <sheetProtection password="D3F7" sheet="1"/>
  <mergeCells count="6">
    <mergeCell ref="C14:C15"/>
    <mergeCell ref="A19:B19"/>
    <mergeCell ref="A22:B22"/>
    <mergeCell ref="A5:B5"/>
    <mergeCell ref="A6:B6"/>
    <mergeCell ref="A10:B10"/>
  </mergeCells>
  <phoneticPr fontId="2" type="noConversion"/>
  <dataValidations xWindow="471" yWindow="218"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C15">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scale="86" orientation="portrait" r:id="rId1"/>
  <headerFooter alignWithMargins="0">
    <oddHeader>&amp;C&amp;G</oddHeader>
    <oddFooter>&amp;LDWRS Draft framework for Respite&amp;R&amp;P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15" zoomScaleNormal="11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6" t="s">
        <v>23</v>
      </c>
      <c r="B1" s="56"/>
      <c r="C1" s="56"/>
      <c r="D1" s="56"/>
      <c r="E1" s="20"/>
    </row>
    <row r="2" spans="1:5" x14ac:dyDescent="0.2">
      <c r="A2" s="20"/>
      <c r="B2" s="20"/>
      <c r="C2" s="20"/>
      <c r="D2" s="20"/>
      <c r="E2" s="20"/>
    </row>
    <row r="3" spans="1:5" x14ac:dyDescent="0.2">
      <c r="A3" s="7" t="s">
        <v>14</v>
      </c>
      <c r="D3" s="20"/>
      <c r="E3" s="20"/>
    </row>
    <row r="4" spans="1:5" x14ac:dyDescent="0.2">
      <c r="A4" s="87" t="s">
        <v>27</v>
      </c>
      <c r="B4" s="88"/>
      <c r="C4" s="2" t="s">
        <v>13</v>
      </c>
      <c r="D4" s="20"/>
      <c r="E4" s="20"/>
    </row>
    <row r="5" spans="1:5" x14ac:dyDescent="0.2">
      <c r="A5" s="92" t="s">
        <v>20</v>
      </c>
      <c r="B5" s="93"/>
      <c r="C5" s="94">
        <v>0.11559999999999999</v>
      </c>
      <c r="D5" s="20"/>
      <c r="E5" s="20"/>
    </row>
    <row r="6" spans="1:5" x14ac:dyDescent="0.2">
      <c r="A6" s="11"/>
      <c r="B6" s="97" t="s">
        <v>21</v>
      </c>
      <c r="C6" s="95"/>
      <c r="D6" s="20"/>
      <c r="E6" s="20"/>
    </row>
    <row r="7" spans="1:5" x14ac:dyDescent="0.2">
      <c r="A7" s="12"/>
      <c r="B7" s="98"/>
      <c r="C7" s="96"/>
      <c r="D7" s="20"/>
      <c r="E7" s="20"/>
    </row>
    <row r="8" spans="1:5" x14ac:dyDescent="0.2">
      <c r="A8" s="92" t="s">
        <v>19</v>
      </c>
      <c r="B8" s="93"/>
      <c r="C8" s="94">
        <v>0.12039999999999999</v>
      </c>
      <c r="D8" s="20"/>
      <c r="E8" s="20"/>
    </row>
    <row r="9" spans="1:5" x14ac:dyDescent="0.2">
      <c r="A9" s="11"/>
      <c r="B9" s="4" t="s">
        <v>2</v>
      </c>
      <c r="C9" s="95"/>
      <c r="D9" s="20"/>
      <c r="E9" s="20"/>
    </row>
    <row r="10" spans="1:5" x14ac:dyDescent="0.2">
      <c r="A10" s="11"/>
      <c r="B10" s="4" t="s">
        <v>28</v>
      </c>
      <c r="C10" s="95"/>
      <c r="D10" s="20"/>
      <c r="E10" s="20"/>
    </row>
    <row r="11" spans="1:5" x14ac:dyDescent="0.2">
      <c r="A11" s="11"/>
      <c r="B11" s="4" t="s">
        <v>3</v>
      </c>
      <c r="C11" s="95"/>
      <c r="D11" s="20"/>
      <c r="E11" s="20"/>
    </row>
    <row r="12" spans="1:5" x14ac:dyDescent="0.2">
      <c r="A12" s="11"/>
      <c r="B12" s="4" t="s">
        <v>4</v>
      </c>
      <c r="C12" s="95"/>
      <c r="D12" s="20"/>
      <c r="E12" s="20"/>
    </row>
    <row r="13" spans="1:5" x14ac:dyDescent="0.2">
      <c r="A13" s="11"/>
      <c r="B13" s="4" t="s">
        <v>6</v>
      </c>
      <c r="C13" s="95"/>
      <c r="D13" s="20"/>
      <c r="E13" s="20"/>
    </row>
    <row r="14" spans="1:5" x14ac:dyDescent="0.2">
      <c r="A14" s="11"/>
      <c r="B14" s="4" t="s">
        <v>5</v>
      </c>
      <c r="C14" s="95"/>
      <c r="D14" s="20"/>
      <c r="E14" s="20"/>
    </row>
    <row r="15" spans="1:5" x14ac:dyDescent="0.2">
      <c r="A15" s="11"/>
      <c r="B15" s="4" t="s">
        <v>7</v>
      </c>
      <c r="C15" s="95"/>
      <c r="D15" s="20"/>
      <c r="E15" s="20"/>
    </row>
    <row r="16" spans="1:5" x14ac:dyDescent="0.2">
      <c r="A16" s="11"/>
      <c r="B16" s="4" t="s">
        <v>8</v>
      </c>
      <c r="C16" s="95"/>
      <c r="D16" s="20"/>
      <c r="E16" s="20"/>
    </row>
    <row r="17" spans="1:5" x14ac:dyDescent="0.2">
      <c r="A17" s="11"/>
      <c r="B17" s="4" t="s">
        <v>18</v>
      </c>
      <c r="C17" s="95"/>
      <c r="D17" s="20"/>
      <c r="E17" s="20"/>
    </row>
    <row r="18" spans="1:5" ht="11.25" customHeight="1" x14ac:dyDescent="0.2">
      <c r="A18" s="12"/>
      <c r="B18" s="13"/>
      <c r="C18" s="96"/>
      <c r="D18" s="20"/>
      <c r="E18" s="20"/>
    </row>
    <row r="19" spans="1:5" x14ac:dyDescent="0.2">
      <c r="A19" s="14" t="s">
        <v>37</v>
      </c>
      <c r="B19" s="15"/>
      <c r="C19" s="26">
        <f>SUM(C5+C8)</f>
        <v>0.23599999999999999</v>
      </c>
      <c r="D19" s="20"/>
      <c r="E19" s="20"/>
    </row>
    <row r="20" spans="1:5" x14ac:dyDescent="0.2">
      <c r="A20" s="20"/>
      <c r="B20" s="20"/>
      <c r="C20" s="20"/>
      <c r="D20" s="20"/>
      <c r="E20" s="20"/>
    </row>
    <row r="21" spans="1:5" x14ac:dyDescent="0.2">
      <c r="A21" s="3" t="s">
        <v>26</v>
      </c>
      <c r="C21" s="20"/>
      <c r="D21" s="20"/>
      <c r="E21" s="20"/>
    </row>
    <row r="22" spans="1:5" x14ac:dyDescent="0.2">
      <c r="A22" s="20"/>
      <c r="B22" s="20"/>
      <c r="C22" s="20"/>
      <c r="D22" s="20"/>
      <c r="E22" s="20"/>
    </row>
    <row r="23" spans="1:5" x14ac:dyDescent="0.2">
      <c r="A23" s="20"/>
      <c r="B23" s="20"/>
      <c r="C23" s="20"/>
      <c r="D23" s="20"/>
      <c r="E23" s="20"/>
    </row>
  </sheetData>
  <sheetProtection password="D3F7" sheet="1" objects="1" scenarios="1"/>
  <mergeCells count="6">
    <mergeCell ref="A8:B8"/>
    <mergeCell ref="C8:C18"/>
    <mergeCell ref="A4:B4"/>
    <mergeCell ref="A5:B5"/>
    <mergeCell ref="C5:C7"/>
    <mergeCell ref="B6:B7"/>
  </mergeCells>
  <phoneticPr fontId="2" type="noConversion"/>
  <dataValidations xWindow="675" yWindow="271"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Respite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15" zoomScaleNormal="115" workbookViewId="0">
      <selection activeCell="B17" sqref="B17"/>
    </sheetView>
  </sheetViews>
  <sheetFormatPr defaultRowHeight="12.75" x14ac:dyDescent="0.2"/>
  <cols>
    <col min="1" max="1" width="15.140625" style="3" customWidth="1"/>
    <col min="2" max="2" width="24.7109375" style="3" customWidth="1"/>
    <col min="3" max="3" width="12" style="3"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6" t="s">
        <v>31</v>
      </c>
      <c r="B1" s="56"/>
      <c r="C1" s="56"/>
      <c r="D1" s="56"/>
      <c r="E1" s="56"/>
      <c r="F1" s="56"/>
      <c r="G1" s="20"/>
    </row>
    <row r="2" spans="1:7" x14ac:dyDescent="0.2">
      <c r="A2" s="20"/>
      <c r="B2" s="20"/>
      <c r="C2" s="20"/>
      <c r="D2" s="20"/>
      <c r="E2" s="20"/>
      <c r="F2" s="20"/>
      <c r="G2" s="20"/>
    </row>
    <row r="3" spans="1:7" x14ac:dyDescent="0.2">
      <c r="A3" s="57" t="s">
        <v>15</v>
      </c>
      <c r="B3" s="57"/>
      <c r="C3" s="57"/>
      <c r="D3" s="57"/>
      <c r="E3" s="57"/>
      <c r="F3" s="20"/>
      <c r="G3" s="20"/>
    </row>
    <row r="4" spans="1:7" ht="12" customHeight="1" x14ac:dyDescent="0.2">
      <c r="A4" s="99" t="s">
        <v>34</v>
      </c>
      <c r="B4" s="91"/>
      <c r="C4" s="91"/>
      <c r="D4" s="91"/>
      <c r="E4" s="38">
        <v>0.13250000000000001</v>
      </c>
      <c r="F4" s="20"/>
      <c r="G4" s="20"/>
    </row>
    <row r="5" spans="1:7" x14ac:dyDescent="0.2">
      <c r="A5" s="30"/>
      <c r="B5" s="30"/>
      <c r="C5" s="30"/>
      <c r="D5" s="30"/>
      <c r="E5" s="31"/>
      <c r="F5" s="20"/>
      <c r="G5" s="20"/>
    </row>
    <row r="6" spans="1:7" x14ac:dyDescent="0.2">
      <c r="A6" s="7" t="s">
        <v>30</v>
      </c>
      <c r="B6" s="30"/>
      <c r="C6" s="30"/>
      <c r="D6" s="30"/>
      <c r="E6" s="31"/>
      <c r="F6" s="20"/>
      <c r="G6" s="20"/>
    </row>
    <row r="7" spans="1:7" x14ac:dyDescent="0.2">
      <c r="A7" s="33" t="s">
        <v>31</v>
      </c>
      <c r="B7" s="32"/>
      <c r="C7" s="32"/>
      <c r="D7" s="29"/>
      <c r="E7" s="36">
        <v>6.0999999999999999E-2</v>
      </c>
      <c r="F7" s="20"/>
      <c r="G7" s="20"/>
    </row>
    <row r="8" spans="1:7" x14ac:dyDescent="0.2">
      <c r="A8" s="34"/>
      <c r="B8" s="30"/>
      <c r="C8" s="30"/>
      <c r="D8" s="30"/>
      <c r="E8" s="31"/>
      <c r="F8" s="20"/>
      <c r="G8" s="20"/>
    </row>
    <row r="9" spans="1:7" x14ac:dyDescent="0.2">
      <c r="A9" s="30" t="s">
        <v>56</v>
      </c>
      <c r="B9" s="30"/>
      <c r="C9" s="30"/>
      <c r="D9" s="30"/>
      <c r="E9" s="31"/>
      <c r="F9" s="20"/>
      <c r="G9" s="20"/>
    </row>
    <row r="10" spans="1:7" x14ac:dyDescent="0.2">
      <c r="A10" s="90" t="s">
        <v>57</v>
      </c>
      <c r="B10" s="90"/>
      <c r="C10" s="90"/>
      <c r="D10" s="90"/>
      <c r="E10" s="52">
        <v>3.9E-2</v>
      </c>
      <c r="F10" s="20"/>
      <c r="G10" s="20"/>
    </row>
    <row r="11" spans="1:7" x14ac:dyDescent="0.2">
      <c r="A11" s="34"/>
      <c r="B11" s="30"/>
      <c r="C11" s="30"/>
      <c r="D11" s="30"/>
      <c r="E11" s="31"/>
      <c r="F11" s="20"/>
      <c r="G11" s="20"/>
    </row>
    <row r="12" spans="1:7" x14ac:dyDescent="0.2">
      <c r="A12" s="7" t="s">
        <v>58</v>
      </c>
      <c r="B12" s="30"/>
      <c r="C12" s="30"/>
      <c r="D12" s="30"/>
      <c r="E12" s="31"/>
      <c r="F12" s="20"/>
      <c r="G12" s="20"/>
    </row>
    <row r="13" spans="1:7" x14ac:dyDescent="0.2">
      <c r="A13" s="33" t="s">
        <v>33</v>
      </c>
      <c r="B13" s="32"/>
      <c r="C13" s="35"/>
      <c r="D13" s="29"/>
      <c r="E13" s="26">
        <f>SUM(E4+E7+E10)</f>
        <v>0.23250000000000001</v>
      </c>
      <c r="F13" s="20"/>
      <c r="G13" s="20"/>
    </row>
    <row r="14" spans="1:7" x14ac:dyDescent="0.2">
      <c r="A14" s="34"/>
      <c r="B14" s="30"/>
      <c r="C14" s="30"/>
      <c r="D14" s="30"/>
      <c r="E14" s="31"/>
      <c r="F14" s="20"/>
      <c r="G14" s="20"/>
    </row>
    <row r="15" spans="1:7" x14ac:dyDescent="0.2">
      <c r="C15" s="20"/>
      <c r="D15" s="20"/>
      <c r="E15" s="20"/>
      <c r="F15" s="20"/>
      <c r="G15" s="20"/>
    </row>
    <row r="16" spans="1:7" x14ac:dyDescent="0.2">
      <c r="F16" s="20"/>
      <c r="G16" s="20"/>
    </row>
  </sheetData>
  <sheetProtection password="D3F7" sheet="1" objects="1" scenarios="1"/>
  <mergeCells count="2">
    <mergeCell ref="A10:D10"/>
    <mergeCell ref="A4:D4"/>
  </mergeCells>
  <phoneticPr fontId="2" type="noConversion"/>
  <dataValidations xWindow="702" yWindow="244"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ageMargins left="0.75" right="0.75" top="1.37" bottom="1" header="0.5" footer="0.5"/>
  <pageSetup scale="99" orientation="portrait" r:id="rId1"/>
  <headerFooter alignWithMargins="0">
    <oddHeader>&amp;C&amp;G</oddHeader>
    <oddFooter>&amp;LDWRS Draft framework for Respite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7"/>
  <sheetViews>
    <sheetView workbookViewId="0">
      <selection activeCell="C112" sqref="C112"/>
    </sheetView>
  </sheetViews>
  <sheetFormatPr defaultRowHeight="12.75" x14ac:dyDescent="0.2"/>
  <cols>
    <col min="1" max="1" width="29" customWidth="1"/>
    <col min="2" max="2" width="17.42578125" customWidth="1"/>
    <col min="3" max="3" width="20" customWidth="1"/>
    <col min="4" max="5" width="9.140625" customWidth="1"/>
    <col min="6" max="6" width="5.5703125" style="62" bestFit="1" customWidth="1"/>
  </cols>
  <sheetData>
    <row r="3" spans="1:6" x14ac:dyDescent="0.2">
      <c r="A3" s="7" t="s">
        <v>82</v>
      </c>
      <c r="B3" s="61"/>
      <c r="C3" s="61"/>
      <c r="D3" s="61"/>
    </row>
    <row r="4" spans="1:6" x14ac:dyDescent="0.2">
      <c r="A4" s="63" t="s">
        <v>83</v>
      </c>
      <c r="B4" s="100" t="s">
        <v>84</v>
      </c>
      <c r="C4" s="101"/>
      <c r="D4" s="102"/>
    </row>
    <row r="5" spans="1:6" x14ac:dyDescent="0.2">
      <c r="A5" s="63" t="s">
        <v>85</v>
      </c>
      <c r="B5" s="103" t="str">
        <f>INDEX($C$10:$C$97,MATCH(B4:D4,B10:B97,0))</f>
        <v>Unspecified Region</v>
      </c>
      <c r="C5" s="104"/>
      <c r="D5" s="105"/>
    </row>
    <row r="7" spans="1:6" hidden="1" x14ac:dyDescent="0.2">
      <c r="A7" t="s">
        <v>86</v>
      </c>
      <c r="B7" t="str">
        <f>INDEX($D$10:$D$97,MATCH(B4:D4,B10:B97,0))</f>
        <v>-</v>
      </c>
    </row>
    <row r="8" spans="1:6" hidden="1" x14ac:dyDescent="0.2"/>
    <row r="9" spans="1:6" ht="15" hidden="1" x14ac:dyDescent="0.2">
      <c r="B9" s="64" t="s">
        <v>87</v>
      </c>
      <c r="C9" s="64" t="s">
        <v>88</v>
      </c>
      <c r="D9" s="65" t="s">
        <v>86</v>
      </c>
      <c r="F9"/>
    </row>
    <row r="10" spans="1:6" ht="15" hidden="1" x14ac:dyDescent="0.2">
      <c r="B10" s="66" t="s">
        <v>84</v>
      </c>
      <c r="C10" s="66" t="s">
        <v>89</v>
      </c>
      <c r="D10" s="67" t="s">
        <v>90</v>
      </c>
      <c r="F10"/>
    </row>
    <row r="11" spans="1:6" ht="15" hidden="1" x14ac:dyDescent="0.2">
      <c r="B11" s="68" t="s">
        <v>91</v>
      </c>
      <c r="C11" s="68" t="s">
        <v>92</v>
      </c>
      <c r="D11" s="69">
        <v>0.91100000000000003</v>
      </c>
      <c r="F11"/>
    </row>
    <row r="12" spans="1:6" ht="15" hidden="1" x14ac:dyDescent="0.2">
      <c r="B12" s="68" t="s">
        <v>93</v>
      </c>
      <c r="C12" s="68" t="s">
        <v>94</v>
      </c>
      <c r="D12" s="69">
        <v>1.0169999999999999</v>
      </c>
      <c r="F12"/>
    </row>
    <row r="13" spans="1:6" ht="15" hidden="1" x14ac:dyDescent="0.2">
      <c r="B13" s="68" t="s">
        <v>95</v>
      </c>
      <c r="C13" s="68" t="s">
        <v>96</v>
      </c>
      <c r="D13" s="69">
        <v>0.91300000000000003</v>
      </c>
      <c r="F13"/>
    </row>
    <row r="14" spans="1:6" ht="15" hidden="1" x14ac:dyDescent="0.2">
      <c r="B14" s="68" t="s">
        <v>97</v>
      </c>
      <c r="C14" s="68" t="s">
        <v>96</v>
      </c>
      <c r="D14" s="69">
        <v>0.91300000000000003</v>
      </c>
      <c r="F14"/>
    </row>
    <row r="15" spans="1:6" ht="15" hidden="1" x14ac:dyDescent="0.2">
      <c r="B15" s="68" t="s">
        <v>98</v>
      </c>
      <c r="C15" s="68" t="s">
        <v>99</v>
      </c>
      <c r="D15" s="69">
        <v>0.99099999999999999</v>
      </c>
      <c r="F15"/>
    </row>
    <row r="16" spans="1:6" ht="15" hidden="1" x14ac:dyDescent="0.2">
      <c r="B16" s="68" t="s">
        <v>100</v>
      </c>
      <c r="C16" s="70" t="s">
        <v>101</v>
      </c>
      <c r="D16" s="69">
        <v>0.91100000000000003</v>
      </c>
      <c r="F16"/>
    </row>
    <row r="17" spans="2:6" ht="15" hidden="1" x14ac:dyDescent="0.2">
      <c r="B17" s="68" t="s">
        <v>102</v>
      </c>
      <c r="C17" s="68" t="s">
        <v>103</v>
      </c>
      <c r="D17" s="69">
        <v>0.95499999999999996</v>
      </c>
      <c r="F17"/>
    </row>
    <row r="18" spans="2:6" ht="15" hidden="1" x14ac:dyDescent="0.2">
      <c r="B18" s="68" t="s">
        <v>104</v>
      </c>
      <c r="C18" s="70" t="s">
        <v>105</v>
      </c>
      <c r="D18" s="69">
        <v>0.91900000000000004</v>
      </c>
      <c r="F18"/>
    </row>
    <row r="19" spans="2:6" ht="15" hidden="1" x14ac:dyDescent="0.2">
      <c r="B19" s="68" t="s">
        <v>106</v>
      </c>
      <c r="C19" s="70" t="s">
        <v>107</v>
      </c>
      <c r="D19" s="69">
        <v>0.96099999999999997</v>
      </c>
      <c r="F19"/>
    </row>
    <row r="20" spans="2:6" ht="15" hidden="1" x14ac:dyDescent="0.2">
      <c r="B20" s="68" t="s">
        <v>108</v>
      </c>
      <c r="C20" s="68" t="s">
        <v>94</v>
      </c>
      <c r="D20" s="69">
        <v>1.0169999999999999</v>
      </c>
      <c r="F20"/>
    </row>
    <row r="21" spans="2:6" ht="15" hidden="1" x14ac:dyDescent="0.2">
      <c r="B21" s="68" t="s">
        <v>109</v>
      </c>
      <c r="C21" s="68" t="s">
        <v>96</v>
      </c>
      <c r="D21" s="69">
        <v>0.91300000000000003</v>
      </c>
      <c r="F21"/>
    </row>
    <row r="22" spans="2:6" ht="15" hidden="1" x14ac:dyDescent="0.2">
      <c r="B22" s="68" t="s">
        <v>110</v>
      </c>
      <c r="C22" s="70" t="s">
        <v>101</v>
      </c>
      <c r="D22" s="69">
        <v>0.91100000000000003</v>
      </c>
      <c r="F22"/>
    </row>
    <row r="23" spans="2:6" ht="15" hidden="1" x14ac:dyDescent="0.2">
      <c r="B23" s="68" t="s">
        <v>111</v>
      </c>
      <c r="C23" s="70" t="s">
        <v>94</v>
      </c>
      <c r="D23" s="69">
        <v>1.0169999999999999</v>
      </c>
      <c r="F23"/>
    </row>
    <row r="24" spans="2:6" ht="15" hidden="1" x14ac:dyDescent="0.2">
      <c r="B24" s="68" t="s">
        <v>112</v>
      </c>
      <c r="C24" s="70" t="s">
        <v>113</v>
      </c>
      <c r="D24" s="69">
        <v>1.0209999999999999</v>
      </c>
      <c r="F24"/>
    </row>
    <row r="25" spans="2:6" ht="15" hidden="1" x14ac:dyDescent="0.2">
      <c r="B25" s="68" t="s">
        <v>114</v>
      </c>
      <c r="C25" s="68" t="s">
        <v>96</v>
      </c>
      <c r="D25" s="69">
        <v>0.91300000000000003</v>
      </c>
      <c r="F25"/>
    </row>
    <row r="26" spans="2:6" ht="15" hidden="1" x14ac:dyDescent="0.2">
      <c r="B26" s="68" t="s">
        <v>115</v>
      </c>
      <c r="C26" s="70" t="s">
        <v>92</v>
      </c>
      <c r="D26" s="69">
        <v>0.91100000000000003</v>
      </c>
      <c r="F26"/>
    </row>
    <row r="27" spans="2:6" ht="15" hidden="1" x14ac:dyDescent="0.2">
      <c r="B27" s="68" t="s">
        <v>116</v>
      </c>
      <c r="C27" s="70" t="s">
        <v>101</v>
      </c>
      <c r="D27" s="69">
        <v>0.91100000000000003</v>
      </c>
      <c r="F27"/>
    </row>
    <row r="28" spans="2:6" ht="15" hidden="1" x14ac:dyDescent="0.2">
      <c r="B28" s="68" t="s">
        <v>117</v>
      </c>
      <c r="C28" s="68" t="s">
        <v>96</v>
      </c>
      <c r="D28" s="69">
        <v>0.91300000000000003</v>
      </c>
      <c r="F28"/>
    </row>
    <row r="29" spans="2:6" ht="15" hidden="1" x14ac:dyDescent="0.2">
      <c r="B29" s="68" t="s">
        <v>118</v>
      </c>
      <c r="C29" s="68" t="s">
        <v>94</v>
      </c>
      <c r="D29" s="69">
        <v>1.0169999999999999</v>
      </c>
      <c r="F29"/>
    </row>
    <row r="30" spans="2:6" ht="15" hidden="1" x14ac:dyDescent="0.2">
      <c r="B30" s="68" t="s">
        <v>119</v>
      </c>
      <c r="C30" s="70" t="s">
        <v>120</v>
      </c>
      <c r="D30" s="69">
        <v>1.016</v>
      </c>
      <c r="F30"/>
    </row>
    <row r="31" spans="2:6" ht="15" hidden="1" x14ac:dyDescent="0.2">
      <c r="B31" s="68" t="s">
        <v>121</v>
      </c>
      <c r="C31" s="68" t="s">
        <v>96</v>
      </c>
      <c r="D31" s="69">
        <v>0.91300000000000003</v>
      </c>
      <c r="F31"/>
    </row>
    <row r="32" spans="2:6" ht="15" hidden="1" x14ac:dyDescent="0.2">
      <c r="B32" s="68" t="s">
        <v>122</v>
      </c>
      <c r="C32" s="70" t="s">
        <v>105</v>
      </c>
      <c r="D32" s="69">
        <v>0.91900000000000004</v>
      </c>
      <c r="F32"/>
    </row>
    <row r="33" spans="2:6" ht="15" hidden="1" x14ac:dyDescent="0.2">
      <c r="B33" s="68" t="s">
        <v>123</v>
      </c>
      <c r="C33" s="70" t="s">
        <v>105</v>
      </c>
      <c r="D33" s="69">
        <v>0.91900000000000004</v>
      </c>
      <c r="F33"/>
    </row>
    <row r="34" spans="2:6" ht="15" hidden="1" x14ac:dyDescent="0.2">
      <c r="B34" s="68" t="s">
        <v>124</v>
      </c>
      <c r="C34" s="70" t="s">
        <v>105</v>
      </c>
      <c r="D34" s="69">
        <v>0.91900000000000004</v>
      </c>
      <c r="F34"/>
    </row>
    <row r="35" spans="2:6" ht="15" hidden="1" x14ac:dyDescent="0.2">
      <c r="B35" s="68" t="s">
        <v>125</v>
      </c>
      <c r="C35" s="70" t="s">
        <v>105</v>
      </c>
      <c r="D35" s="69">
        <v>0.91900000000000004</v>
      </c>
      <c r="F35"/>
    </row>
    <row r="36" spans="2:6" ht="15" hidden="1" x14ac:dyDescent="0.2">
      <c r="B36" s="68" t="s">
        <v>126</v>
      </c>
      <c r="C36" s="68" t="s">
        <v>96</v>
      </c>
      <c r="D36" s="69">
        <v>0.91300000000000003</v>
      </c>
      <c r="F36"/>
    </row>
    <row r="37" spans="2:6" ht="15" hidden="1" x14ac:dyDescent="0.2">
      <c r="B37" s="68" t="s">
        <v>127</v>
      </c>
      <c r="C37" s="68" t="s">
        <v>94</v>
      </c>
      <c r="D37" s="69">
        <v>1.0169999999999999</v>
      </c>
      <c r="F37"/>
    </row>
    <row r="38" spans="2:6" ht="15" hidden="1" x14ac:dyDescent="0.2">
      <c r="B38" s="68" t="s">
        <v>128</v>
      </c>
      <c r="C38" s="70" t="s">
        <v>129</v>
      </c>
      <c r="D38" s="69">
        <v>0.94099999999999995</v>
      </c>
      <c r="F38"/>
    </row>
    <row r="39" spans="2:6" ht="15" hidden="1" x14ac:dyDescent="0.2">
      <c r="B39" s="68" t="s">
        <v>130</v>
      </c>
      <c r="C39" s="68" t="s">
        <v>96</v>
      </c>
      <c r="D39" s="69">
        <v>0.91300000000000003</v>
      </c>
      <c r="F39"/>
    </row>
    <row r="40" spans="2:6" ht="15" hidden="1" x14ac:dyDescent="0.2">
      <c r="B40" s="68" t="s">
        <v>131</v>
      </c>
      <c r="C40" s="70" t="s">
        <v>94</v>
      </c>
      <c r="D40" s="69">
        <v>1.0169999999999999</v>
      </c>
      <c r="F40"/>
    </row>
    <row r="41" spans="2:6" ht="15" hidden="1" x14ac:dyDescent="0.2">
      <c r="B41" s="68" t="s">
        <v>132</v>
      </c>
      <c r="C41" s="70" t="s">
        <v>92</v>
      </c>
      <c r="D41" s="69">
        <v>0.91100000000000003</v>
      </c>
      <c r="F41"/>
    </row>
    <row r="42" spans="2:6" ht="15" hidden="1" x14ac:dyDescent="0.2">
      <c r="B42" s="68" t="s">
        <v>133</v>
      </c>
      <c r="C42" s="70" t="s">
        <v>101</v>
      </c>
      <c r="D42" s="69">
        <v>0.91100000000000003</v>
      </c>
      <c r="F42"/>
    </row>
    <row r="43" spans="2:6" ht="15" hidden="1" x14ac:dyDescent="0.2">
      <c r="B43" s="68" t="s">
        <v>134</v>
      </c>
      <c r="C43" s="70" t="s">
        <v>92</v>
      </c>
      <c r="D43" s="69">
        <v>0.91100000000000003</v>
      </c>
      <c r="F43"/>
    </row>
    <row r="44" spans="2:6" ht="15" hidden="1" x14ac:dyDescent="0.2">
      <c r="B44" s="68" t="s">
        <v>135</v>
      </c>
      <c r="C44" s="70" t="s">
        <v>101</v>
      </c>
      <c r="D44" s="69">
        <v>0.91100000000000003</v>
      </c>
      <c r="F44"/>
    </row>
    <row r="45" spans="2:6" ht="15" hidden="1" x14ac:dyDescent="0.2">
      <c r="B45" s="68" t="s">
        <v>136</v>
      </c>
      <c r="C45" s="68" t="s">
        <v>96</v>
      </c>
      <c r="D45" s="69">
        <v>0.91300000000000003</v>
      </c>
      <c r="F45"/>
    </row>
    <row r="46" spans="2:6" ht="15" hidden="1" x14ac:dyDescent="0.2">
      <c r="B46" s="68" t="s">
        <v>137</v>
      </c>
      <c r="C46" s="70" t="s">
        <v>92</v>
      </c>
      <c r="D46" s="69">
        <v>0.91100000000000003</v>
      </c>
      <c r="F46"/>
    </row>
    <row r="47" spans="2:6" ht="15" hidden="1" x14ac:dyDescent="0.2">
      <c r="B47" s="68" t="s">
        <v>138</v>
      </c>
      <c r="C47" s="70" t="s">
        <v>101</v>
      </c>
      <c r="D47" s="69">
        <v>0.91100000000000003</v>
      </c>
      <c r="F47"/>
    </row>
    <row r="48" spans="2:6" ht="15" hidden="1" x14ac:dyDescent="0.2">
      <c r="B48" s="68" t="s">
        <v>139</v>
      </c>
      <c r="C48" s="70" t="s">
        <v>92</v>
      </c>
      <c r="D48" s="69">
        <v>0.91100000000000003</v>
      </c>
      <c r="F48"/>
    </row>
    <row r="49" spans="2:6" ht="15" hidden="1" x14ac:dyDescent="0.2">
      <c r="B49" s="68" t="s">
        <v>140</v>
      </c>
      <c r="C49" s="68" t="s">
        <v>96</v>
      </c>
      <c r="D49" s="69">
        <v>0.91300000000000003</v>
      </c>
      <c r="F49"/>
    </row>
    <row r="50" spans="2:6" ht="15" hidden="1" x14ac:dyDescent="0.2">
      <c r="B50" s="68" t="s">
        <v>141</v>
      </c>
      <c r="C50" s="70" t="s">
        <v>105</v>
      </c>
      <c r="D50" s="69">
        <v>0.91900000000000004</v>
      </c>
      <c r="F50"/>
    </row>
    <row r="51" spans="2:6" ht="15" hidden="1" x14ac:dyDescent="0.2">
      <c r="B51" s="68" t="s">
        <v>142</v>
      </c>
      <c r="C51" s="70" t="s">
        <v>101</v>
      </c>
      <c r="D51" s="69">
        <v>0.91100000000000003</v>
      </c>
      <c r="F51"/>
    </row>
    <row r="52" spans="2:6" ht="15" hidden="1" x14ac:dyDescent="0.2">
      <c r="B52" s="68" t="s">
        <v>143</v>
      </c>
      <c r="C52" s="70" t="s">
        <v>101</v>
      </c>
      <c r="D52" s="69">
        <v>0.91100000000000003</v>
      </c>
      <c r="F52"/>
    </row>
    <row r="53" spans="2:6" ht="15" hidden="1" x14ac:dyDescent="0.2">
      <c r="B53" s="68" t="s">
        <v>147</v>
      </c>
      <c r="C53" s="70" t="s">
        <v>101</v>
      </c>
      <c r="D53" s="69">
        <v>0.91100000000000003</v>
      </c>
      <c r="F53"/>
    </row>
    <row r="54" spans="2:6" ht="15" hidden="1" x14ac:dyDescent="0.2">
      <c r="B54" s="68" t="s">
        <v>144</v>
      </c>
      <c r="C54" s="68" t="s">
        <v>96</v>
      </c>
      <c r="D54" s="69">
        <v>0.91300000000000003</v>
      </c>
      <c r="F54"/>
    </row>
    <row r="55" spans="2:6" ht="15" hidden="1" x14ac:dyDescent="0.2">
      <c r="B55" s="68" t="s">
        <v>145</v>
      </c>
      <c r="C55" s="68" t="s">
        <v>96</v>
      </c>
      <c r="D55" s="69">
        <v>0.91300000000000003</v>
      </c>
      <c r="F55"/>
    </row>
    <row r="56" spans="2:6" ht="15" hidden="1" x14ac:dyDescent="0.2">
      <c r="B56" s="68" t="s">
        <v>146</v>
      </c>
      <c r="C56" s="70" t="s">
        <v>105</v>
      </c>
      <c r="D56" s="69">
        <v>0.91900000000000004</v>
      </c>
      <c r="F56"/>
    </row>
    <row r="57" spans="2:6" ht="15" hidden="1" x14ac:dyDescent="0.2">
      <c r="B57" s="68" t="s">
        <v>148</v>
      </c>
      <c r="C57" s="70" t="s">
        <v>101</v>
      </c>
      <c r="D57" s="69">
        <v>0.91100000000000003</v>
      </c>
      <c r="F57"/>
    </row>
    <row r="58" spans="2:6" ht="15" hidden="1" x14ac:dyDescent="0.2">
      <c r="B58" s="68" t="s">
        <v>149</v>
      </c>
      <c r="C58" s="70" t="s">
        <v>92</v>
      </c>
      <c r="D58" s="69">
        <v>0.91100000000000003</v>
      </c>
      <c r="F58"/>
    </row>
    <row r="59" spans="2:6" ht="15" hidden="1" x14ac:dyDescent="0.2">
      <c r="B59" s="68" t="s">
        <v>150</v>
      </c>
      <c r="C59" s="68" t="s">
        <v>96</v>
      </c>
      <c r="D59" s="69">
        <v>0.91300000000000003</v>
      </c>
      <c r="F59"/>
    </row>
    <row r="60" spans="2:6" ht="15" hidden="1" x14ac:dyDescent="0.2">
      <c r="B60" s="68" t="s">
        <v>151</v>
      </c>
      <c r="C60" s="70" t="s">
        <v>105</v>
      </c>
      <c r="D60" s="69">
        <v>0.91900000000000004</v>
      </c>
      <c r="F60"/>
    </row>
    <row r="61" spans="2:6" ht="15" hidden="1" x14ac:dyDescent="0.2">
      <c r="B61" s="68" t="s">
        <v>152</v>
      </c>
      <c r="C61" s="70" t="s">
        <v>101</v>
      </c>
      <c r="D61" s="69">
        <v>0.91100000000000003</v>
      </c>
      <c r="F61"/>
    </row>
    <row r="62" spans="2:6" ht="15" hidden="1" x14ac:dyDescent="0.2">
      <c r="B62" s="68" t="s">
        <v>153</v>
      </c>
      <c r="C62" s="70" t="s">
        <v>103</v>
      </c>
      <c r="D62" s="69">
        <v>0.95499999999999996</v>
      </c>
      <c r="F62"/>
    </row>
    <row r="63" spans="2:6" ht="15" hidden="1" x14ac:dyDescent="0.2">
      <c r="B63" s="68" t="s">
        <v>154</v>
      </c>
      <c r="C63" s="70" t="s">
        <v>101</v>
      </c>
      <c r="D63" s="69">
        <v>0.91100000000000003</v>
      </c>
      <c r="F63"/>
    </row>
    <row r="64" spans="2:6" ht="15" hidden="1" x14ac:dyDescent="0.2">
      <c r="B64" s="68" t="s">
        <v>155</v>
      </c>
      <c r="C64" s="68" t="s">
        <v>96</v>
      </c>
      <c r="D64" s="69">
        <v>0.91300000000000003</v>
      </c>
      <c r="F64"/>
    </row>
    <row r="65" spans="2:6" ht="15" hidden="1" x14ac:dyDescent="0.2">
      <c r="B65" s="68" t="s">
        <v>156</v>
      </c>
      <c r="C65" s="70" t="s">
        <v>120</v>
      </c>
      <c r="D65" s="69">
        <v>1.016</v>
      </c>
      <c r="F65"/>
    </row>
    <row r="66" spans="2:6" ht="15" hidden="1" x14ac:dyDescent="0.2">
      <c r="B66" s="68" t="s">
        <v>157</v>
      </c>
      <c r="C66" s="68" t="s">
        <v>96</v>
      </c>
      <c r="D66" s="69">
        <v>0.91300000000000003</v>
      </c>
      <c r="F66"/>
    </row>
    <row r="67" spans="2:6" ht="15" hidden="1" x14ac:dyDescent="0.2">
      <c r="B67" s="68" t="s">
        <v>158</v>
      </c>
      <c r="C67" s="68" t="s">
        <v>96</v>
      </c>
      <c r="D67" s="69">
        <v>0.91300000000000003</v>
      </c>
      <c r="F67"/>
    </row>
    <row r="68" spans="2:6" ht="15" hidden="1" x14ac:dyDescent="0.2">
      <c r="B68" s="68" t="s">
        <v>159</v>
      </c>
      <c r="C68" s="70" t="s">
        <v>92</v>
      </c>
      <c r="D68" s="69">
        <v>0.91100000000000003</v>
      </c>
      <c r="F68"/>
    </row>
    <row r="69" spans="2:6" ht="15" hidden="1" x14ac:dyDescent="0.2">
      <c r="B69" s="68" t="s">
        <v>160</v>
      </c>
      <c r="C69" s="70" t="s">
        <v>101</v>
      </c>
      <c r="D69" s="69">
        <v>0.91100000000000003</v>
      </c>
      <c r="F69"/>
    </row>
    <row r="70" spans="2:6" ht="15" hidden="1" x14ac:dyDescent="0.2">
      <c r="B70" s="68" t="s">
        <v>161</v>
      </c>
      <c r="C70" s="70" t="s">
        <v>162</v>
      </c>
      <c r="D70" s="69">
        <v>0.95599999999999996</v>
      </c>
      <c r="F70"/>
    </row>
    <row r="71" spans="2:6" ht="15" hidden="1" x14ac:dyDescent="0.2">
      <c r="B71" s="68" t="s">
        <v>163</v>
      </c>
      <c r="C71" s="68" t="s">
        <v>96</v>
      </c>
      <c r="D71" s="69">
        <v>0.91300000000000003</v>
      </c>
      <c r="F71"/>
    </row>
    <row r="72" spans="2:6" ht="15" hidden="1" x14ac:dyDescent="0.2">
      <c r="B72" s="68" t="s">
        <v>164</v>
      </c>
      <c r="C72" s="68" t="s">
        <v>94</v>
      </c>
      <c r="D72" s="69">
        <v>1.0169999999999999</v>
      </c>
      <c r="F72"/>
    </row>
    <row r="73" spans="2:6" ht="15" hidden="1" x14ac:dyDescent="0.2">
      <c r="B73" s="68" t="s">
        <v>165</v>
      </c>
      <c r="C73" s="68" t="s">
        <v>96</v>
      </c>
      <c r="D73" s="69">
        <v>0.91300000000000003</v>
      </c>
      <c r="F73"/>
    </row>
    <row r="74" spans="2:6" ht="15" hidden="1" x14ac:dyDescent="0.2">
      <c r="B74" s="68" t="s">
        <v>166</v>
      </c>
      <c r="C74" s="70" t="s">
        <v>101</v>
      </c>
      <c r="D74" s="69">
        <v>0.91100000000000003</v>
      </c>
      <c r="F74"/>
    </row>
    <row r="75" spans="2:6" ht="15" hidden="1" x14ac:dyDescent="0.2">
      <c r="B75" s="68" t="s">
        <v>167</v>
      </c>
      <c r="C75" s="70" t="s">
        <v>101</v>
      </c>
      <c r="D75" s="69">
        <v>0.91100000000000003</v>
      </c>
      <c r="F75"/>
    </row>
    <row r="76" spans="2:6" ht="15" hidden="1" x14ac:dyDescent="0.2">
      <c r="B76" s="68" t="s">
        <v>168</v>
      </c>
      <c r="C76" s="70" t="s">
        <v>105</v>
      </c>
      <c r="D76" s="69">
        <v>0.91900000000000004</v>
      </c>
      <c r="F76"/>
    </row>
    <row r="77" spans="2:6" ht="15" hidden="1" x14ac:dyDescent="0.2">
      <c r="B77" s="68" t="s">
        <v>169</v>
      </c>
      <c r="C77" s="70" t="s">
        <v>101</v>
      </c>
      <c r="D77" s="69">
        <v>0.91100000000000003</v>
      </c>
      <c r="F77"/>
    </row>
    <row r="78" spans="2:6" ht="15" hidden="1" x14ac:dyDescent="0.2">
      <c r="B78" s="68" t="s">
        <v>170</v>
      </c>
      <c r="C78" s="68" t="s">
        <v>96</v>
      </c>
      <c r="D78" s="69">
        <v>0.91300000000000003</v>
      </c>
      <c r="F78"/>
    </row>
    <row r="79" spans="2:6" ht="15" hidden="1" x14ac:dyDescent="0.2">
      <c r="B79" s="68" t="s">
        <v>174</v>
      </c>
      <c r="C79" s="70" t="s">
        <v>107</v>
      </c>
      <c r="D79" s="69">
        <v>0.96099999999999997</v>
      </c>
      <c r="F79"/>
    </row>
    <row r="80" spans="2:6" ht="15" hidden="1" x14ac:dyDescent="0.2">
      <c r="B80" s="68" t="s">
        <v>171</v>
      </c>
      <c r="C80" s="68" t="s">
        <v>94</v>
      </c>
      <c r="D80" s="69">
        <v>1.0169999999999999</v>
      </c>
      <c r="F80"/>
    </row>
    <row r="81" spans="2:6" ht="15" hidden="1" x14ac:dyDescent="0.2">
      <c r="B81" s="68" t="s">
        <v>172</v>
      </c>
      <c r="C81" s="70" t="s">
        <v>94</v>
      </c>
      <c r="D81" s="69">
        <v>1.0169999999999999</v>
      </c>
      <c r="F81"/>
    </row>
    <row r="82" spans="2:6" ht="15" hidden="1" x14ac:dyDescent="0.2">
      <c r="B82" s="68" t="s">
        <v>173</v>
      </c>
      <c r="C82" s="70" t="s">
        <v>105</v>
      </c>
      <c r="D82" s="69">
        <v>0.91900000000000004</v>
      </c>
      <c r="F82"/>
    </row>
    <row r="83" spans="2:6" ht="15" hidden="1" x14ac:dyDescent="0.2">
      <c r="B83" s="68" t="s">
        <v>175</v>
      </c>
      <c r="C83" s="70" t="s">
        <v>99</v>
      </c>
      <c r="D83" s="69">
        <v>0.99099999999999999</v>
      </c>
      <c r="F83"/>
    </row>
    <row r="84" spans="2:6" ht="15" hidden="1" x14ac:dyDescent="0.2">
      <c r="B84" s="68" t="s">
        <v>176</v>
      </c>
      <c r="C84" s="70" t="s">
        <v>105</v>
      </c>
      <c r="D84" s="69">
        <v>0.91900000000000004</v>
      </c>
      <c r="F84"/>
    </row>
    <row r="85" spans="2:6" ht="15" hidden="1" x14ac:dyDescent="0.2">
      <c r="B85" s="68" t="s">
        <v>177</v>
      </c>
      <c r="C85" s="68" t="s">
        <v>96</v>
      </c>
      <c r="D85" s="69">
        <v>0.91300000000000003</v>
      </c>
      <c r="F85"/>
    </row>
    <row r="86" spans="2:6" ht="15" hidden="1" x14ac:dyDescent="0.2">
      <c r="B86" s="68" t="s">
        <v>178</v>
      </c>
      <c r="C86" s="70" t="s">
        <v>101</v>
      </c>
      <c r="D86" s="69">
        <v>0.91100000000000003</v>
      </c>
      <c r="F86"/>
    </row>
    <row r="87" spans="2:6" ht="15" hidden="1" x14ac:dyDescent="0.2">
      <c r="B87" s="68" t="s">
        <v>179</v>
      </c>
      <c r="C87" s="68" t="s">
        <v>96</v>
      </c>
      <c r="D87" s="69">
        <v>0.91300000000000003</v>
      </c>
      <c r="F87"/>
    </row>
    <row r="88" spans="2:6" ht="15" hidden="1" x14ac:dyDescent="0.2">
      <c r="B88" s="68" t="s">
        <v>180</v>
      </c>
      <c r="C88" s="68" t="s">
        <v>96</v>
      </c>
      <c r="D88" s="69">
        <v>0.91300000000000003</v>
      </c>
      <c r="F88"/>
    </row>
    <row r="89" spans="2:6" ht="15" hidden="1" x14ac:dyDescent="0.2">
      <c r="B89" s="68" t="s">
        <v>181</v>
      </c>
      <c r="C89" s="70" t="s">
        <v>120</v>
      </c>
      <c r="D89" s="69">
        <v>1.016</v>
      </c>
      <c r="F89"/>
    </row>
    <row r="90" spans="2:6" ht="15" hidden="1" x14ac:dyDescent="0.2">
      <c r="B90" s="68" t="s">
        <v>182</v>
      </c>
      <c r="C90" s="68" t="s">
        <v>96</v>
      </c>
      <c r="D90" s="69">
        <v>0.91300000000000003</v>
      </c>
      <c r="F90"/>
    </row>
    <row r="91" spans="2:6" ht="15" hidden="1" x14ac:dyDescent="0.2">
      <c r="B91" s="68" t="s">
        <v>183</v>
      </c>
      <c r="C91" s="70" t="s">
        <v>105</v>
      </c>
      <c r="D91" s="69">
        <v>0.91900000000000004</v>
      </c>
      <c r="F91"/>
    </row>
    <row r="92" spans="2:6" ht="15" hidden="1" x14ac:dyDescent="0.2">
      <c r="B92" s="68" t="s">
        <v>184</v>
      </c>
      <c r="C92" s="68" t="s">
        <v>94</v>
      </c>
      <c r="D92" s="69">
        <v>1.0169999999999999</v>
      </c>
      <c r="F92"/>
    </row>
    <row r="93" spans="2:6" ht="15" hidden="1" x14ac:dyDescent="0.2">
      <c r="B93" s="68" t="s">
        <v>185</v>
      </c>
      <c r="C93" s="70" t="s">
        <v>105</v>
      </c>
      <c r="D93" s="69">
        <v>0.91900000000000004</v>
      </c>
      <c r="F93"/>
    </row>
    <row r="94" spans="2:6" ht="15" hidden="1" x14ac:dyDescent="0.2">
      <c r="B94" s="68" t="s">
        <v>186</v>
      </c>
      <c r="C94" s="68" t="s">
        <v>96</v>
      </c>
      <c r="D94" s="69">
        <v>0.91300000000000003</v>
      </c>
      <c r="F94"/>
    </row>
    <row r="95" spans="2:6" ht="15" hidden="1" x14ac:dyDescent="0.2">
      <c r="B95" s="68" t="s">
        <v>187</v>
      </c>
      <c r="C95" s="70" t="s">
        <v>105</v>
      </c>
      <c r="D95" s="69">
        <v>0.91900000000000004</v>
      </c>
      <c r="F95"/>
    </row>
    <row r="96" spans="2:6" ht="15" hidden="1" x14ac:dyDescent="0.2">
      <c r="B96" s="68" t="s">
        <v>188</v>
      </c>
      <c r="C96" s="70" t="s">
        <v>94</v>
      </c>
      <c r="D96" s="69">
        <v>1.0169999999999999</v>
      </c>
      <c r="F96"/>
    </row>
    <row r="97" spans="2:6" ht="15" hidden="1" x14ac:dyDescent="0.2">
      <c r="B97" s="68" t="s">
        <v>189</v>
      </c>
      <c r="C97" s="70" t="s">
        <v>101</v>
      </c>
      <c r="D97" s="69">
        <v>0.91100000000000003</v>
      </c>
      <c r="F97"/>
    </row>
    <row r="98" spans="2:6" hidden="1" x14ac:dyDescent="0.2"/>
    <row r="99" spans="2:6" hidden="1" x14ac:dyDescent="0.2"/>
    <row r="100" spans="2:6" hidden="1" x14ac:dyDescent="0.2"/>
    <row r="101" spans="2:6" hidden="1" x14ac:dyDescent="0.2"/>
    <row r="102" spans="2:6" hidden="1" x14ac:dyDescent="0.2"/>
    <row r="103" spans="2:6" hidden="1" x14ac:dyDescent="0.2"/>
    <row r="104" spans="2:6" hidden="1" x14ac:dyDescent="0.2"/>
    <row r="105" spans="2:6" hidden="1" x14ac:dyDescent="0.2"/>
    <row r="106" spans="2:6" hidden="1" x14ac:dyDescent="0.2"/>
    <row r="107" spans="2:6" hidden="1" x14ac:dyDescent="0.2"/>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115" zoomScaleNormal="115" workbookViewId="0">
      <selection activeCell="B10" sqref="B10"/>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2" bestFit="1" customWidth="1"/>
    <col min="6" max="6" width="11.28515625" style="3" bestFit="1" customWidth="1"/>
    <col min="7" max="16384" width="9.140625" style="3"/>
  </cols>
  <sheetData>
    <row r="1" spans="1:7" ht="15" x14ac:dyDescent="0.2">
      <c r="A1" s="22" t="s">
        <v>59</v>
      </c>
      <c r="D1" s="20"/>
      <c r="F1" s="20"/>
    </row>
    <row r="2" spans="1:7" x14ac:dyDescent="0.2">
      <c r="A2" s="20"/>
      <c r="B2" s="20"/>
      <c r="C2" s="20"/>
      <c r="D2" s="20"/>
      <c r="F2" s="20"/>
    </row>
    <row r="3" spans="1:7" x14ac:dyDescent="0.2">
      <c r="A3" s="7" t="s">
        <v>10</v>
      </c>
      <c r="B3" s="20"/>
      <c r="C3" s="20"/>
      <c r="D3" s="7" t="s">
        <v>36</v>
      </c>
      <c r="F3" s="20"/>
    </row>
    <row r="4" spans="1:7" x14ac:dyDescent="0.2">
      <c r="A4" s="23" t="s">
        <v>24</v>
      </c>
      <c r="B4" s="21">
        <f>'Direct Staffing'!C22</f>
        <v>14.977302830000001</v>
      </c>
      <c r="D4" s="24">
        <f>B4</f>
        <v>14.977302830000001</v>
      </c>
      <c r="F4" s="20"/>
    </row>
    <row r="5" spans="1:7" x14ac:dyDescent="0.2">
      <c r="A5" s="20"/>
      <c r="B5" s="20"/>
      <c r="C5" s="20"/>
      <c r="D5" s="20"/>
      <c r="F5" s="20"/>
    </row>
    <row r="6" spans="1:7" x14ac:dyDescent="0.2">
      <c r="A6" s="7" t="s">
        <v>1</v>
      </c>
      <c r="B6" s="20"/>
      <c r="C6" s="20"/>
      <c r="D6" s="20"/>
      <c r="F6" s="20"/>
    </row>
    <row r="7" spans="1:7" x14ac:dyDescent="0.2">
      <c r="A7" s="23" t="s">
        <v>9</v>
      </c>
      <c r="B7" s="28">
        <f>'Emp. Related Exp.'!C19</f>
        <v>0.23599999999999999</v>
      </c>
      <c r="C7" s="24"/>
      <c r="D7" s="24">
        <f>B7*D4</f>
        <v>3.5346434678800001</v>
      </c>
      <c r="F7" s="20"/>
    </row>
    <row r="8" spans="1:7" x14ac:dyDescent="0.2">
      <c r="A8" s="20"/>
      <c r="B8" s="20"/>
      <c r="C8" s="20"/>
      <c r="D8" s="20"/>
      <c r="F8" s="20"/>
    </row>
    <row r="9" spans="1:7" x14ac:dyDescent="0.2">
      <c r="A9" s="7" t="s">
        <v>31</v>
      </c>
      <c r="B9" s="20"/>
      <c r="C9" s="20"/>
      <c r="D9" s="20"/>
      <c r="F9" s="20"/>
    </row>
    <row r="10" spans="1:7" x14ac:dyDescent="0.2">
      <c r="A10" s="23" t="s">
        <v>32</v>
      </c>
      <c r="B10" s="39">
        <f>'Program Related Expenses'!E13</f>
        <v>0.23250000000000001</v>
      </c>
      <c r="C10" s="24"/>
      <c r="D10" s="24">
        <f>(E10)-(D4+D7)</f>
        <v>5.6078534387714676</v>
      </c>
      <c r="E10" s="82">
        <f>(D4+D7)/(1-B10)</f>
        <v>24.119799736651469</v>
      </c>
      <c r="F10" s="20"/>
    </row>
    <row r="11" spans="1:7" x14ac:dyDescent="0.2">
      <c r="A11" s="53"/>
      <c r="B11" s="54"/>
      <c r="C11" s="24"/>
      <c r="D11" s="24"/>
      <c r="F11" s="20"/>
    </row>
    <row r="12" spans="1:7" s="76" customFormat="1" x14ac:dyDescent="0.2">
      <c r="A12" s="71" t="s">
        <v>190</v>
      </c>
      <c r="B12" s="72"/>
      <c r="C12" s="73"/>
      <c r="D12" s="73"/>
      <c r="E12" s="82"/>
      <c r="F12" s="74"/>
      <c r="G12" s="75"/>
    </row>
    <row r="13" spans="1:7" s="76" customFormat="1" x14ac:dyDescent="0.2">
      <c r="A13" s="77" t="s">
        <v>191</v>
      </c>
      <c r="B13" s="78" t="str">
        <f>'Regional Variance Factor'!B7</f>
        <v>-</v>
      </c>
      <c r="C13" s="79"/>
      <c r="D13" s="81" t="str">
        <f>IF((B13&lt;&gt;"-"),((E10*B13)-E10),"Select County")</f>
        <v>Select County</v>
      </c>
      <c r="E13" s="82"/>
      <c r="F13" s="74"/>
      <c r="G13" s="80"/>
    </row>
    <row r="14" spans="1:7" x14ac:dyDescent="0.2">
      <c r="A14" s="53"/>
      <c r="B14" s="54"/>
      <c r="C14" s="24"/>
      <c r="D14" s="24"/>
      <c r="F14" s="20"/>
    </row>
    <row r="15" spans="1:7" x14ac:dyDescent="0.2">
      <c r="A15" s="25" t="s">
        <v>35</v>
      </c>
      <c r="B15" s="21" t="str">
        <f>D15</f>
        <v>Select County</v>
      </c>
      <c r="D15" s="6" t="str">
        <f>IF((B13&lt;&gt;"-"),(E10+D13)/4,"Select County")</f>
        <v>Select County</v>
      </c>
      <c r="F15" s="20"/>
    </row>
    <row r="16" spans="1:7" x14ac:dyDescent="0.2">
      <c r="A16" s="20"/>
      <c r="B16" s="20"/>
      <c r="C16" s="20"/>
      <c r="D16" s="20"/>
      <c r="F16" s="20"/>
    </row>
    <row r="17" spans="1:4" x14ac:dyDescent="0.2">
      <c r="A17" s="7" t="s">
        <v>52</v>
      </c>
      <c r="B17" s="55">
        <v>0.79600000000000004</v>
      </c>
    </row>
    <row r="18" spans="1:4" x14ac:dyDescent="0.2">
      <c r="A18" s="47" t="s">
        <v>53</v>
      </c>
      <c r="B18" s="50" t="str">
        <f>IF((B13&lt;&gt;"-"),B21-B15,"-")</f>
        <v>-</v>
      </c>
      <c r="D18" s="24"/>
    </row>
    <row r="20" spans="1:4" x14ac:dyDescent="0.2">
      <c r="A20" s="7" t="s">
        <v>70</v>
      </c>
    </row>
    <row r="21" spans="1:4" x14ac:dyDescent="0.2">
      <c r="A21" s="47" t="s">
        <v>66</v>
      </c>
      <c r="B21" s="51" t="str">
        <f>IF((B13&lt;&gt;"-"),B17*B15,"-")</f>
        <v>-</v>
      </c>
    </row>
    <row r="22" spans="1:4" ht="14.25" customHeight="1" x14ac:dyDescent="0.2"/>
    <row r="23" spans="1:4" x14ac:dyDescent="0.2">
      <c r="A23" s="7" t="s">
        <v>67</v>
      </c>
      <c r="B23" s="55">
        <v>0.01</v>
      </c>
    </row>
    <row r="24" spans="1:4" x14ac:dyDescent="0.2">
      <c r="A24" s="47" t="s">
        <v>68</v>
      </c>
      <c r="B24" s="50" t="str">
        <f>IF((B13&lt;&gt;"-"),B21*B23,"-")</f>
        <v>-</v>
      </c>
      <c r="D24" s="24"/>
    </row>
    <row r="26" spans="1:4" x14ac:dyDescent="0.2">
      <c r="A26" s="7" t="s">
        <v>72</v>
      </c>
    </row>
    <row r="27" spans="1:4" x14ac:dyDescent="0.2">
      <c r="A27" s="47" t="s">
        <v>69</v>
      </c>
      <c r="B27" s="51" t="str">
        <f>IF((B13&lt;&gt;"-"),B21+B24,"-")</f>
        <v>-</v>
      </c>
    </row>
    <row r="29" spans="1:4" x14ac:dyDescent="0.2">
      <c r="A29" s="7" t="s">
        <v>73</v>
      </c>
      <c r="B29" s="55">
        <v>0.05</v>
      </c>
    </row>
    <row r="30" spans="1:4" x14ac:dyDescent="0.2">
      <c r="A30" s="47" t="s">
        <v>68</v>
      </c>
      <c r="B30" s="50" t="str">
        <f>IF((B13&lt;&gt;"-"),B27*B29,"-")</f>
        <v>-</v>
      </c>
      <c r="D30" s="24"/>
    </row>
    <row r="32" spans="1:4" x14ac:dyDescent="0.2">
      <c r="A32" s="7" t="s">
        <v>74</v>
      </c>
    </row>
    <row r="33" spans="1:4" x14ac:dyDescent="0.2">
      <c r="A33" s="47" t="s">
        <v>69</v>
      </c>
      <c r="B33" s="51" t="str">
        <f>IF((B13&lt;&gt;"-"),B27+B30,"-")</f>
        <v>-</v>
      </c>
    </row>
    <row r="35" spans="1:4" x14ac:dyDescent="0.2">
      <c r="A35" s="7" t="s">
        <v>80</v>
      </c>
      <c r="B35" s="55">
        <v>0.01</v>
      </c>
    </row>
    <row r="36" spans="1:4" x14ac:dyDescent="0.2">
      <c r="A36" s="47" t="s">
        <v>68</v>
      </c>
      <c r="B36" s="50" t="str">
        <f>IF((B13&lt;&gt;"-"),B33*B35,"-")</f>
        <v>-</v>
      </c>
      <c r="D36" s="24"/>
    </row>
    <row r="38" spans="1:4" x14ac:dyDescent="0.2">
      <c r="A38" s="7" t="s">
        <v>81</v>
      </c>
    </row>
    <row r="39" spans="1:4" x14ac:dyDescent="0.2">
      <c r="A39" s="47" t="s">
        <v>69</v>
      </c>
      <c r="B39" s="51" t="str">
        <f>IF((B13&lt;&gt;"-"),B33+B36,"Select County")</f>
        <v>Select County</v>
      </c>
    </row>
  </sheetData>
  <sheetProtection password="D3F7" sheet="1"/>
  <phoneticPr fontId="2" type="noConversion"/>
  <dataValidations xWindow="701" yWindow="594"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_x000a_"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_x000a_" sqref="B24 B30"/>
  </dataValidations>
  <pageMargins left="0.75" right="0.75" top="1.37" bottom="1" header="0.5" footer="0.5"/>
  <pageSetup scale="83" orientation="portrait" r:id="rId1"/>
  <headerFooter alignWithMargins="0">
    <oddHeader>&amp;C&amp;G</oddHeader>
    <oddFooter>&amp;LDWRS Draft framework for Respite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3"/>
  <sheetViews>
    <sheetView workbookViewId="0">
      <selection activeCell="B14" sqref="B14"/>
    </sheetView>
  </sheetViews>
  <sheetFormatPr defaultRowHeight="12.75" x14ac:dyDescent="0.2"/>
  <cols>
    <col min="2" max="2" width="43.5703125" customWidth="1"/>
  </cols>
  <sheetData>
    <row r="5" spans="1:3" x14ac:dyDescent="0.2">
      <c r="A5" s="59" t="s">
        <v>63</v>
      </c>
      <c r="B5" s="59" t="s">
        <v>64</v>
      </c>
    </row>
    <row r="6" spans="1:3" x14ac:dyDescent="0.2">
      <c r="A6" s="58">
        <v>41610</v>
      </c>
      <c r="B6" t="s">
        <v>60</v>
      </c>
      <c r="C6" t="s">
        <v>77</v>
      </c>
    </row>
    <row r="7" spans="1:3" x14ac:dyDescent="0.2">
      <c r="A7" s="58">
        <v>41684</v>
      </c>
      <c r="B7" t="s">
        <v>61</v>
      </c>
      <c r="C7" t="s">
        <v>77</v>
      </c>
    </row>
    <row r="8" spans="1:3" x14ac:dyDescent="0.2">
      <c r="A8" s="58">
        <v>41684</v>
      </c>
      <c r="B8" t="s">
        <v>62</v>
      </c>
      <c r="C8" t="s">
        <v>77</v>
      </c>
    </row>
    <row r="9" spans="1:3" x14ac:dyDescent="0.2">
      <c r="A9" s="58">
        <v>41709</v>
      </c>
      <c r="B9" t="s">
        <v>65</v>
      </c>
      <c r="C9" t="s">
        <v>78</v>
      </c>
    </row>
    <row r="10" spans="1:3" x14ac:dyDescent="0.2">
      <c r="A10" s="58">
        <v>41808</v>
      </c>
      <c r="B10" t="s">
        <v>71</v>
      </c>
      <c r="C10" t="s">
        <v>79</v>
      </c>
    </row>
    <row r="11" spans="1:3" x14ac:dyDescent="0.2">
      <c r="A11" s="58">
        <v>42164</v>
      </c>
      <c r="B11" s="60" t="s">
        <v>75</v>
      </c>
      <c r="C11" t="s">
        <v>76</v>
      </c>
    </row>
    <row r="12" spans="1:3" x14ac:dyDescent="0.2">
      <c r="A12" s="58">
        <v>42339</v>
      </c>
      <c r="B12" s="60" t="s">
        <v>192</v>
      </c>
      <c r="C12" t="s">
        <v>193</v>
      </c>
    </row>
    <row r="13" spans="1:3" x14ac:dyDescent="0.2">
      <c r="A13" s="58">
        <v>42606</v>
      </c>
      <c r="B13" t="s">
        <v>195</v>
      </c>
      <c r="C13" t="s">
        <v>194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7CD79757870409B60F988BEF98E8E" ma:contentTypeVersion="0" ma:contentTypeDescription="Create a new document." ma:contentTypeScope="" ma:versionID="e3e86da47b27fab0f5625e021471292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5BE74-87DD-476E-88AA-F143E3B62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9B20F25-F519-43EF-82AF-985466DA3656}">
  <ds:schemaRefs>
    <ds:schemaRef ds:uri="http://schemas.microsoft.com/office/2006/metadata/longProperties"/>
  </ds:schemaRefs>
</ds:datastoreItem>
</file>

<file path=customXml/itemProps3.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4.xml><?xml version="1.0" encoding="utf-8"?>
<ds:datastoreItem xmlns:ds="http://schemas.openxmlformats.org/officeDocument/2006/customXml" ds:itemID="{D046EFE6-D8D5-4541-AF54-34E8FE72C416}">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 Staffing</vt:lpstr>
      <vt:lpstr>Emp. Related Exp.</vt:lpstr>
      <vt:lpstr>Program Related Expenses</vt:lpstr>
      <vt:lpstr>Regional Variance Factor</vt:lpstr>
      <vt:lpstr>Respite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Coulson, Art</cp:lastModifiedBy>
  <cp:lastPrinted>2013-02-27T20:55:38Z</cp:lastPrinted>
  <dcterms:created xsi:type="dcterms:W3CDTF">2009-10-20T14:58:44Z</dcterms:created>
  <dcterms:modified xsi:type="dcterms:W3CDTF">2016-08-25T20:49:21Z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MnCHOICES and RMS R16.2</vt:lpwstr>
  </property>
  <property fmtid="{D5CDD505-2E9C-101B-9397-08002B2CF9AE}" pid="8" name="Sub category-req:">
    <vt:lpwstr>Frameworks</vt:lpwstr>
  </property>
</Properties>
</file>